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6E91E430-E04A-4798-98AA-F38D5CE0C184}" xr6:coauthVersionLast="47" xr6:coauthVersionMax="47" xr10:uidLastSave="{00000000-0000-0000-0000-000000000000}"/>
  <bookViews>
    <workbookView xWindow="3348" yWindow="3348" windowWidth="17280" windowHeight="8880" tabRatio="805" activeTab="2"/>
  </bookViews>
  <sheets>
    <sheet name="Key Financial Data" sheetId="4" r:id="rId1"/>
    <sheet name="Income Statement" sheetId="1" r:id="rId2"/>
    <sheet name="Items Included" sheetId="13" r:id="rId3"/>
    <sheet name="Balance Sheet" sheetId="12" r:id="rId4"/>
    <sheet name="Cash Flow" sheetId="11" r:id="rId5"/>
    <sheet name="Global Biotech Acres" sheetId="10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</externalReferences>
  <definedNames>
    <definedName name="\P">#REF!</definedName>
    <definedName name="_15">[32]Detail!#REF!</definedName>
    <definedName name="_2002" localSheetId="3">[44]Q1!#REF!</definedName>
    <definedName name="_2002" localSheetId="4">[44]Q1!#REF!</definedName>
    <definedName name="_2002" localSheetId="5">[44]Q1!#REF!</definedName>
    <definedName name="_2002" localSheetId="2">[44]Q1!#REF!</definedName>
    <definedName name="_2002">[6]Q1!#REF!</definedName>
    <definedName name="_2Q1" localSheetId="3">'[43]1Q'!#REF!</definedName>
    <definedName name="_2Q1" localSheetId="4">'[43]1Q'!#REF!</definedName>
    <definedName name="_2Q1" localSheetId="5">'[43]1Q'!#REF!</definedName>
    <definedName name="_2Q1" localSheetId="2">'[43]1Q'!#REF!</definedName>
    <definedName name="_2Q1">'[5]1Q'!#REF!</definedName>
    <definedName name="_2Q2" localSheetId="3">'[43]1Q'!#REF!</definedName>
    <definedName name="_2Q2" localSheetId="4">'[43]1Q'!#REF!</definedName>
    <definedName name="_2Q2" localSheetId="5">'[43]1Q'!#REF!</definedName>
    <definedName name="_2Q2" localSheetId="2">'[43]1Q'!#REF!</definedName>
    <definedName name="_2Q2">'[5]1Q'!#REF!</definedName>
    <definedName name="_2Q3" localSheetId="3">'[43]1Q'!#REF!</definedName>
    <definedName name="_2Q3" localSheetId="4">'[43]1Q'!#REF!</definedName>
    <definedName name="_2Q3" localSheetId="5">'[43]1Q'!#REF!</definedName>
    <definedName name="_2Q3" localSheetId="2">'[43]1Q'!#REF!</definedName>
    <definedName name="_2Q3">'[5]1Q'!#REF!</definedName>
    <definedName name="_2Q4" localSheetId="3">'[43]1Q'!#REF!</definedName>
    <definedName name="_2Q4" localSheetId="4">'[43]1Q'!#REF!</definedName>
    <definedName name="_2Q4" localSheetId="5">'[43]1Q'!#REF!</definedName>
    <definedName name="_2Q4" localSheetId="2">'[43]1Q'!#REF!</definedName>
    <definedName name="_2Q4">'[5]1Q'!#REF!</definedName>
    <definedName name="_2Q5" localSheetId="3">'[43]1Q'!#REF!</definedName>
    <definedName name="_2Q5" localSheetId="4">'[43]1Q'!#REF!</definedName>
    <definedName name="_2Q5" localSheetId="5">'[43]1Q'!#REF!</definedName>
    <definedName name="_2Q5" localSheetId="2">'[43]1Q'!#REF!</definedName>
    <definedName name="_2Q5">'[5]1Q'!#REF!</definedName>
    <definedName name="_6I">[33]CashFlow!#REF!</definedName>
    <definedName name="a" localSheetId="3">[42]Dates!$B$8</definedName>
    <definedName name="a" localSheetId="4">[42]Dates!$B$8</definedName>
    <definedName name="a" localSheetId="5">[42]Dates!$B$8</definedName>
    <definedName name="a" localSheetId="2">[42]Dates!$B$8</definedName>
    <definedName name="a">[4]Dates!$B$8</definedName>
    <definedName name="ACET" localSheetId="3">'[55]Area Budget'!$D$509:$K$509</definedName>
    <definedName name="ACET" localSheetId="4">'[55]Area Budget'!$D$509:$K$509</definedName>
    <definedName name="ACET" localSheetId="5">'[55]Area Budget'!$D$509:$K$509</definedName>
    <definedName name="ACET" localSheetId="2">'[55]Area Budget'!$D$509:$K$509</definedName>
    <definedName name="ACET">'[25]Area Budget'!$D$509:$K$509</definedName>
    <definedName name="acetan">#REF!</definedName>
    <definedName name="acres_per_unit">#REF!</definedName>
    <definedName name="ADMNACET" localSheetId="3">'[55]Area Budget'!$K$509</definedName>
    <definedName name="ADMNACET" localSheetId="4">'[55]Area Budget'!$K$509</definedName>
    <definedName name="ADMNACET" localSheetId="5">'[55]Area Budget'!$K$509</definedName>
    <definedName name="ADMNACET" localSheetId="2">'[55]Area Budget'!$K$509</definedName>
    <definedName name="ADMNACET">'[25]Area Budget'!$K$509</definedName>
    <definedName name="ADMNBAlfa" localSheetId="3">'[55]Area Budget'!$K$525</definedName>
    <definedName name="ADMNBAlfa" localSheetId="4">'[55]Area Budget'!$K$525</definedName>
    <definedName name="ADMNBAlfa" localSheetId="5">'[55]Area Budget'!$K$525</definedName>
    <definedName name="ADMNBAlfa" localSheetId="2">'[55]Area Budget'!$K$525</definedName>
    <definedName name="ADMNBAlfa">'[25]Area Budget'!$K$525</definedName>
    <definedName name="ADMNBCorn" localSheetId="3">'[55]Area Budget'!$K$523</definedName>
    <definedName name="ADMNBCorn" localSheetId="4">'[55]Area Budget'!$K$523</definedName>
    <definedName name="ADMNBCorn" localSheetId="5">'[55]Area Budget'!$K$523</definedName>
    <definedName name="ADMNBCorn" localSheetId="2">'[55]Area Budget'!$K$523</definedName>
    <definedName name="ADMNBCorn">'[25]Area Budget'!$K$523</definedName>
    <definedName name="ADMNBCotton" localSheetId="3">'[55]Area Budget'!$K$527</definedName>
    <definedName name="ADMNBCotton" localSheetId="4">'[55]Area Budget'!$K$527</definedName>
    <definedName name="ADMNBCotton" localSheetId="5">'[55]Area Budget'!$K$527</definedName>
    <definedName name="ADMNBCotton" localSheetId="2">'[55]Area Budget'!$K$527</definedName>
    <definedName name="ADMNBCotton">'[25]Area Budget'!$K$527</definedName>
    <definedName name="ADMNBSorghum" localSheetId="3">'[55]Area Budget'!$K$524</definedName>
    <definedName name="ADMNBSorghum" localSheetId="4">'[55]Area Budget'!$K$524</definedName>
    <definedName name="ADMNBSorghum" localSheetId="5">'[55]Area Budget'!$K$524</definedName>
    <definedName name="ADMNBSorghum" localSheetId="2">'[55]Area Budget'!$K$524</definedName>
    <definedName name="ADMNBSorghum">'[25]Area Budget'!$K$524</definedName>
    <definedName name="ADMNBSoy" localSheetId="3">'[55]Area Budget'!$K$522</definedName>
    <definedName name="ADMNBSoy" localSheetId="4">'[55]Area Budget'!$K$522</definedName>
    <definedName name="ADMNBSoy" localSheetId="5">'[55]Area Budget'!$K$522</definedName>
    <definedName name="ADMNBSoy" localSheetId="2">'[55]Area Budget'!$K$522</definedName>
    <definedName name="ADMNBSoy">'[25]Area Budget'!$K$522</definedName>
    <definedName name="ADMNBSun" localSheetId="3">'[55]Area Budget'!$K$526</definedName>
    <definedName name="ADMNBSun" localSheetId="4">'[55]Area Budget'!$K$526</definedName>
    <definedName name="ADMNBSun" localSheetId="5">'[55]Area Budget'!$K$526</definedName>
    <definedName name="ADMNBSun" localSheetId="2">'[55]Area Budget'!$K$526</definedName>
    <definedName name="ADMNBSun">'[25]Area Budget'!$K$526</definedName>
    <definedName name="admnCanolat" localSheetId="3">'[55]Area Budget'!$K$517</definedName>
    <definedName name="admnCanolat" localSheetId="4">'[55]Area Budget'!$K$517</definedName>
    <definedName name="admnCanolat" localSheetId="5">'[55]Area Budget'!$K$517</definedName>
    <definedName name="admnCanolat" localSheetId="2">'[55]Area Budget'!$K$517</definedName>
    <definedName name="admnCanolat">'[25]Area Budget'!$K$517</definedName>
    <definedName name="admnCornT" localSheetId="3">'[55]Area Budget'!$K$516</definedName>
    <definedName name="admnCornT" localSheetId="4">'[55]Area Budget'!$K$516</definedName>
    <definedName name="admnCornT" localSheetId="5">'[55]Area Budget'!$K$516</definedName>
    <definedName name="admnCornT" localSheetId="2">'[55]Area Budget'!$K$516</definedName>
    <definedName name="admnCornT">'[25]Area Budget'!$K$516</definedName>
    <definedName name="ADMNCotT" localSheetId="3">'[55]Area Budget'!$K$519</definedName>
    <definedName name="ADMNCotT" localSheetId="4">'[55]Area Budget'!$K$519</definedName>
    <definedName name="ADMNCotT" localSheetId="5">'[55]Area Budget'!$K$519</definedName>
    <definedName name="ADMNCotT" localSheetId="2">'[55]Area Budget'!$K$519</definedName>
    <definedName name="ADMNCotT">'[25]Area Budget'!$K$519</definedName>
    <definedName name="admnhalo" localSheetId="3">'[55]Area Budget'!$K$511</definedName>
    <definedName name="admnhalo" localSheetId="4">'[55]Area Budget'!$K$511</definedName>
    <definedName name="admnhalo" localSheetId="5">'[55]Area Budget'!$K$511</definedName>
    <definedName name="admnhalo" localSheetId="2">'[55]Area Budget'!$K$511</definedName>
    <definedName name="admnhalo">'[25]Area Budget'!$K$511</definedName>
    <definedName name="ADMNRUP" localSheetId="3">'[55]Area Budget'!$K$508</definedName>
    <definedName name="ADMNRUP" localSheetId="4">'[55]Area Budget'!$K$508</definedName>
    <definedName name="ADMNRUP" localSheetId="5">'[55]Area Budget'!$K$508</definedName>
    <definedName name="ADMNRUP" localSheetId="2">'[55]Area Budget'!$K$508</definedName>
    <definedName name="ADMNRUP">'[25]Area Budget'!$K$508</definedName>
    <definedName name="admnSBT" localSheetId="3">'[55]Area Budget'!$K$518</definedName>
    <definedName name="admnSBT" localSheetId="4">'[55]Area Budget'!$K$518</definedName>
    <definedName name="admnSBT" localSheetId="5">'[55]Area Budget'!$K$518</definedName>
    <definedName name="admnSBT" localSheetId="2">'[55]Area Budget'!$K$518</definedName>
    <definedName name="admnSBT">'[25]Area Budget'!$K$518</definedName>
    <definedName name="ADMNSoy" localSheetId="3">'[55]Area Budget'!$K$515</definedName>
    <definedName name="ADMNSoy" localSheetId="4">'[55]Area Budget'!$K$515</definedName>
    <definedName name="ADMNSoy" localSheetId="5">'[55]Area Budget'!$K$515</definedName>
    <definedName name="ADMNSoy" localSheetId="2">'[55]Area Budget'!$K$515</definedName>
    <definedName name="ADMNSoy">'[25]Area Budget'!$K$515</definedName>
    <definedName name="admnsulfo" localSheetId="3">'[55]Area Budget'!$K$512</definedName>
    <definedName name="admnsulfo" localSheetId="4">'[55]Area Budget'!$K$512</definedName>
    <definedName name="admnsulfo" localSheetId="5">'[55]Area Budget'!$K$512</definedName>
    <definedName name="admnsulfo" localSheetId="2">'[55]Area Budget'!$K$512</definedName>
    <definedName name="admnsulfo">'[25]Area Budget'!$K$512</definedName>
    <definedName name="admntrl" localSheetId="3">'[55]Area Budget'!$K$510</definedName>
    <definedName name="admntrl" localSheetId="4">'[55]Area Budget'!$K$510</definedName>
    <definedName name="admntrl" localSheetId="5">'[55]Area Budget'!$K$510</definedName>
    <definedName name="admntrl" localSheetId="2">'[55]Area Budget'!$K$510</definedName>
    <definedName name="admntrl">'[25]Area Budget'!$K$510</definedName>
    <definedName name="ag">#REF!</definedName>
    <definedName name="Ag_Sector_LAN" localSheetId="3">'[49]Ag Sector P&amp;L 01F'!$A$1:$N$25,'[49]Ag Sector P&amp;L 01F'!$P$1:$AI$25</definedName>
    <definedName name="Ag_Sector_LAN" localSheetId="4">'[49]Ag Sector P&amp;L 01F'!$A$1:$N$25,'[49]Ag Sector P&amp;L 01F'!$P$1:$AI$25</definedName>
    <definedName name="Ag_Sector_LAN" localSheetId="5">'[49]Ag Sector P&amp;L 01F'!$A$1:$N$25,'[49]Ag Sector P&amp;L 01F'!$P$1:$AI$25</definedName>
    <definedName name="Ag_Sector_LAN" localSheetId="2">'[49]Ag Sector P&amp;L 01F'!$A$1:$N$25,'[49]Ag Sector P&amp;L 01F'!$P$1:$AI$25</definedName>
    <definedName name="Ag_Sector_LAN">'[19]Ag Sector P&amp;L 01F'!$A$1:$N$25,'[19]Ag Sector P&amp;L 01F'!$P$1:$AI$25</definedName>
    <definedName name="AP_Crops">#REF!</definedName>
    <definedName name="ar_npv">#REF!</definedName>
    <definedName name="argen_npv">#REF!</definedName>
    <definedName name="Ave_Pricing">#REF!</definedName>
    <definedName name="Bgtcropall" localSheetId="3">'[50]2002 B (input)'!$A$55:$S$124,'[50]2002 B (input)'!$A$133:$S$183,'[50]2002 B (input)'!$A$188:$S$232,'[50]2002 B (input)'!$A$237:$S$298,'[50]2002 B (input)'!$A$303:$S$347,'[50]2002 B (input)'!$A$352:$S$396,'[50]2002 B (input)'!$A$627:$S$665</definedName>
    <definedName name="Bgtcropall" localSheetId="4">'[50]2002 B (input)'!$A$55:$S$124,'[50]2002 B (input)'!$A$133:$S$183,'[50]2002 B (input)'!$A$188:$S$232,'[50]2002 B (input)'!$A$237:$S$298,'[50]2002 B (input)'!$A$303:$S$347,'[50]2002 B (input)'!$A$352:$S$396,'[50]2002 B (input)'!$A$627:$S$665</definedName>
    <definedName name="Bgtcropall" localSheetId="5">'[50]2002 B (input)'!$A$55:$S$124,'[50]2002 B (input)'!$A$133:$S$183,'[50]2002 B (input)'!$A$188:$S$232,'[50]2002 B (input)'!$A$237:$S$298,'[50]2002 B (input)'!$A$303:$S$347,'[50]2002 B (input)'!$A$352:$S$396,'[50]2002 B (input)'!$A$627:$S$665</definedName>
    <definedName name="Bgtcropall" localSheetId="2">'[50]2002 B (input)'!$A$55:$S$124,'[50]2002 B (input)'!$A$133:$S$183,'[50]2002 B (input)'!$A$188:$S$232,'[50]2002 B (input)'!$A$237:$S$298,'[50]2002 B (input)'!$A$303:$S$347,'[50]2002 B (input)'!$A$352:$S$396,'[50]2002 B (input)'!$A$627:$S$665</definedName>
    <definedName name="Bgtcropall">'[20]2002 B (input)'!$A$55:$S$124,'[20]2002 B (input)'!$A$133:$S$183,'[20]2002 B (input)'!$A$188:$S$232,'[20]2002 B (input)'!$A$237:$S$298,'[20]2002 B (input)'!$A$303:$S$347,'[20]2002 B (input)'!$A$352:$S$396,'[20]2002 B (input)'!$A$627:$S$665</definedName>
    <definedName name="Bgtcropallqtr" localSheetId="3">'[50]2002 B (input)'!$AI$55:$AR$124,'[50]2002 B (input)'!$AI$133:$AR$183,'[50]2002 B (input)'!$AI$188:$AR$232,'[50]2002 B (input)'!$AI$237:$AR$298,'[50]2002 B (input)'!$AI$303:$AR$347,'[50]2002 B (input)'!$AI$352:$AR$396,'[50]2002 B (input)'!$AI$627:$AR$665</definedName>
    <definedName name="Bgtcropallqtr" localSheetId="4">'[50]2002 B (input)'!$AI$55:$AR$124,'[50]2002 B (input)'!$AI$133:$AR$183,'[50]2002 B (input)'!$AI$188:$AR$232,'[50]2002 B (input)'!$AI$237:$AR$298,'[50]2002 B (input)'!$AI$303:$AR$347,'[50]2002 B (input)'!$AI$352:$AR$396,'[50]2002 B (input)'!$AI$627:$AR$665</definedName>
    <definedName name="Bgtcropallqtr" localSheetId="5">'[50]2002 B (input)'!$AI$55:$AR$124,'[50]2002 B (input)'!$AI$133:$AR$183,'[50]2002 B (input)'!$AI$188:$AR$232,'[50]2002 B (input)'!$AI$237:$AR$298,'[50]2002 B (input)'!$AI$303:$AR$347,'[50]2002 B (input)'!$AI$352:$AR$396,'[50]2002 B (input)'!$AI$627:$AR$665</definedName>
    <definedName name="Bgtcropallqtr" localSheetId="2">'[50]2002 B (input)'!$AI$55:$AR$124,'[50]2002 B (input)'!$AI$133:$AR$183,'[50]2002 B (input)'!$AI$188:$AR$232,'[50]2002 B (input)'!$AI$237:$AR$298,'[50]2002 B (input)'!$AI$303:$AR$347,'[50]2002 B (input)'!$AI$352:$AR$396,'[50]2002 B (input)'!$AI$627:$AR$665</definedName>
    <definedName name="Bgtcropallqtr">'[20]2002 B (input)'!$AI$55:$AR$124,'[20]2002 B (input)'!$AI$133:$AR$183,'[20]2002 B (input)'!$AI$188:$AR$232,'[20]2002 B (input)'!$AI$237:$AR$298,'[20]2002 B (input)'!$AI$303:$AR$347,'[20]2002 B (input)'!$AI$352:$AR$396,'[20]2002 B (input)'!$AI$627:$AR$665</definedName>
    <definedName name="Bgtcropallytd" localSheetId="3">'[50]2002 B (input)'!$U$55:$AG$124,'[50]2002 B (input)'!$U$133:$AG$183,'[50]2002 B (input)'!$U$188:$AG$232,'[50]2002 B (input)'!$U$237:$AG$298,'[50]2002 B (input)'!$U$303:$AG$347,'[50]2002 B (input)'!$U$352:$AG$396,'[50]2002 B (input)'!$U$627:$AG$665</definedName>
    <definedName name="Bgtcropallytd" localSheetId="4">'[50]2002 B (input)'!$U$55:$AG$124,'[50]2002 B (input)'!$U$133:$AG$183,'[50]2002 B (input)'!$U$188:$AG$232,'[50]2002 B (input)'!$U$237:$AG$298,'[50]2002 B (input)'!$U$303:$AG$347,'[50]2002 B (input)'!$U$352:$AG$396,'[50]2002 B (input)'!$U$627:$AG$665</definedName>
    <definedName name="Bgtcropallytd" localSheetId="5">'[50]2002 B (input)'!$U$55:$AG$124,'[50]2002 B (input)'!$U$133:$AG$183,'[50]2002 B (input)'!$U$188:$AG$232,'[50]2002 B (input)'!$U$237:$AG$298,'[50]2002 B (input)'!$U$303:$AG$347,'[50]2002 B (input)'!$U$352:$AG$396,'[50]2002 B (input)'!$U$627:$AG$665</definedName>
    <definedName name="Bgtcropallytd" localSheetId="2">'[50]2002 B (input)'!$U$55:$AG$124,'[50]2002 B (input)'!$U$133:$AG$183,'[50]2002 B (input)'!$U$188:$AG$232,'[50]2002 B (input)'!$U$237:$AG$298,'[50]2002 B (input)'!$U$303:$AG$347,'[50]2002 B (input)'!$U$352:$AG$396,'[50]2002 B (input)'!$U$627:$AG$665</definedName>
    <definedName name="Bgtcropallytd">'[20]2002 B (input)'!$U$55:$AG$124,'[20]2002 B (input)'!$U$133:$AG$183,'[20]2002 B (input)'!$U$188:$AG$232,'[20]2002 B (input)'!$U$237:$AG$298,'[20]2002 B (input)'!$U$303:$AG$347,'[20]2002 B (input)'!$U$352:$AG$396,'[20]2002 B (input)'!$U$627:$AG$665</definedName>
    <definedName name="Biotech" localSheetId="3">'[49]Ag Sector P&amp;L 01F'!$A$99:$N$118,'[49]Ag Sector P&amp;L 01F'!$P$98:$AI$118</definedName>
    <definedName name="Biotech" localSheetId="4">'[49]Ag Sector P&amp;L 01F'!$A$99:$N$118,'[49]Ag Sector P&amp;L 01F'!$P$98:$AI$118</definedName>
    <definedName name="Biotech" localSheetId="5">'[49]Ag Sector P&amp;L 01F'!$A$99:$N$118,'[49]Ag Sector P&amp;L 01F'!$P$98:$AI$118</definedName>
    <definedName name="Biotech" localSheetId="2">'[49]Ag Sector P&amp;L 01F'!$A$99:$N$118,'[49]Ag Sector P&amp;L 01F'!$P$98:$AI$118</definedName>
    <definedName name="Biotech">'[19]Ag Sector P&amp;L 01F'!$A$99:$N$118,'[19]Ag Sector P&amp;L 01F'!$P$98:$AI$118</definedName>
    <definedName name="br_npv">#REF!</definedName>
    <definedName name="Branded_Invoiced">#REF!</definedName>
    <definedName name="Branded_Mix">#REF!</definedName>
    <definedName name="Branded_REG_Mix">#REF!</definedName>
    <definedName name="brazil_npv">#REF!</definedName>
    <definedName name="ca_npv">#REF!</definedName>
    <definedName name="CALPROD">'[15]P&amp;L Area'!#REF!</definedName>
    <definedName name="canada_npv">#REF!</definedName>
    <definedName name="capital" localSheetId="3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capital" localSheetId="4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capital" localSheetId="5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capital" localSheetId="2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capital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ch_npv">#REF!</definedName>
    <definedName name="china_npv">#REF!</definedName>
    <definedName name="CLTDO">#REF!</definedName>
    <definedName name="_Cog02" localSheetId="3">[54]Assumptions!$B$135:$R$149</definedName>
    <definedName name="_Cog02" localSheetId="4">[54]Assumptions!$B$135:$R$149</definedName>
    <definedName name="_Cog02" localSheetId="5">[54]Assumptions!$B$135:$R$149</definedName>
    <definedName name="_Cog02" localSheetId="2">[54]Assumptions!$B$135:$R$149</definedName>
    <definedName name="_Cog02">[24]Assumptions!$B$135:$R$149</definedName>
    <definedName name="COGS_NSTD">#REF!</definedName>
    <definedName name="Comps">#REF!</definedName>
    <definedName name="conversion___acres_per_hectre">[8]Assumptions!#REF!</definedName>
    <definedName name="Crop" localSheetId="3">'[49]Ag Sector P&amp;L 01F'!$A$26:$N$48,'[49]Ag Sector P&amp;L 01F'!$P$26:$AI$48</definedName>
    <definedName name="Crop" localSheetId="4">'[49]Ag Sector P&amp;L 01F'!$A$26:$N$48,'[49]Ag Sector P&amp;L 01F'!$P$26:$AI$48</definedName>
    <definedName name="Crop" localSheetId="5">'[49]Ag Sector P&amp;L 01F'!$A$26:$N$48,'[49]Ag Sector P&amp;L 01F'!$P$26:$AI$48</definedName>
    <definedName name="Crop" localSheetId="2">'[49]Ag Sector P&amp;L 01F'!$A$26:$N$48,'[49]Ag Sector P&amp;L 01F'!$P$26:$AI$48</definedName>
    <definedName name="Crop">'[19]Ag Sector P&amp;L 01F'!$A$26:$N$48,'[19]Ag Sector P&amp;L 01F'!$P$26:$AI$48</definedName>
    <definedName name="CurMonth" localSheetId="3">[41]Dates!$B$3</definedName>
    <definedName name="CurMonth" localSheetId="4">[41]Dates!$B$3</definedName>
    <definedName name="CurMonth" localSheetId="5">[41]Dates!$B$3</definedName>
    <definedName name="CurMonth" localSheetId="2">[41]Dates!$B$3</definedName>
    <definedName name="CurMonth">[3]Dates!$B$3</definedName>
    <definedName name="CurMonthDay" localSheetId="3">[41]Dates!$B$5</definedName>
    <definedName name="CurMonthDay" localSheetId="4">[41]Dates!$B$5</definedName>
    <definedName name="CurMonthDay" localSheetId="5">[41]Dates!$B$5</definedName>
    <definedName name="CurMonthDay" localSheetId="2">[41]Dates!$B$5</definedName>
    <definedName name="CurMonthDay">[3]Dates!$B$5</definedName>
    <definedName name="CurMonthDayYrL" localSheetId="3">[41]Dates!$B$8</definedName>
    <definedName name="CurMonthDayYrL" localSheetId="4">[41]Dates!$B$8</definedName>
    <definedName name="CurMonthDayYrL" localSheetId="5">[41]Dates!$B$8</definedName>
    <definedName name="CurMonthDayYrL" localSheetId="2">[41]Dates!$B$8</definedName>
    <definedName name="CurMonthDayYrL">[3]Dates!$B$8</definedName>
    <definedName name="CurMonthL" localSheetId="3">[41]Dates!$B$6</definedName>
    <definedName name="CurMonthL" localSheetId="4">[41]Dates!$B$6</definedName>
    <definedName name="CurMonthL" localSheetId="5">[41]Dates!$B$6</definedName>
    <definedName name="CurMonthL" localSheetId="2">[41]Dates!$B$6</definedName>
    <definedName name="CurMonthL">[3]Dates!$B$6</definedName>
    <definedName name="CurMonthYr" localSheetId="3">[41]Dates!$B$4</definedName>
    <definedName name="CurMonthYr" localSheetId="4">[41]Dates!$B$4</definedName>
    <definedName name="CurMonthYr" localSheetId="5">[41]Dates!$B$4</definedName>
    <definedName name="CurMonthYr" localSheetId="2">[41]Dates!$B$4</definedName>
    <definedName name="CurMonthYr">[3]Dates!$B$4</definedName>
    <definedName name="CurMonthYrL" localSheetId="3">[41]Dates!$B$7</definedName>
    <definedName name="CurMonthYrL" localSheetId="4">[41]Dates!$B$7</definedName>
    <definedName name="CurMonthYrL" localSheetId="5">[41]Dates!$B$7</definedName>
    <definedName name="CurMonthYrL" localSheetId="2">[41]Dates!$B$7</definedName>
    <definedName name="CurMonthYrL">[3]Dates!$B$7</definedName>
    <definedName name="CurMth" localSheetId="3">[41]Dates!$B$1</definedName>
    <definedName name="CurMth" localSheetId="4">[41]Dates!$B$1</definedName>
    <definedName name="CurMth" localSheetId="5">[41]Dates!$B$1</definedName>
    <definedName name="CurMth" localSheetId="2">[41]Dates!$B$1</definedName>
    <definedName name="CurMth">[3]Dates!$B$1</definedName>
    <definedName name="curmths" localSheetId="3">[42]Dates!$B$1</definedName>
    <definedName name="curmths" localSheetId="4">[42]Dates!$B$1</definedName>
    <definedName name="curmths" localSheetId="5">[42]Dates!$B$1</definedName>
    <definedName name="curmths" localSheetId="2">[42]Dates!$B$1</definedName>
    <definedName name="curmths">[4]Dates!$B$1</definedName>
    <definedName name="CurMthYr" localSheetId="3">[41]Dates!$B$9</definedName>
    <definedName name="CurMthYr" localSheetId="4">[41]Dates!$B$9</definedName>
    <definedName name="CurMthYr" localSheetId="5">[41]Dates!$B$9</definedName>
    <definedName name="CurMthYr" localSheetId="2">[41]Dates!$B$9</definedName>
    <definedName name="CurMthYr">[3]Dates!$B$9</definedName>
    <definedName name="CurQtr" localSheetId="3">[41]Dates!$B$11</definedName>
    <definedName name="CurQtr" localSheetId="4">[41]Dates!$B$11</definedName>
    <definedName name="CurQtr" localSheetId="5">[41]Dates!$B$11</definedName>
    <definedName name="CurQtr" localSheetId="2">[41]Dates!$B$11</definedName>
    <definedName name="CurQtr">[3]Dates!$B$11</definedName>
    <definedName name="CurQtrDay" localSheetId="3">[41]Dates!$B$12</definedName>
    <definedName name="CurQtrDay" localSheetId="4">[41]Dates!$B$12</definedName>
    <definedName name="CurQtrDay" localSheetId="5">[41]Dates!$B$12</definedName>
    <definedName name="CurQtrDay" localSheetId="2">[41]Dates!$B$12</definedName>
    <definedName name="CurQtrDay">[3]Dates!$B$12</definedName>
    <definedName name="curqtrdays" localSheetId="3">[42]Dates!$B$12</definedName>
    <definedName name="curqtrdays" localSheetId="4">[42]Dates!$B$12</definedName>
    <definedName name="curqtrdays" localSheetId="5">[42]Dates!$B$12</definedName>
    <definedName name="curqtrdays" localSheetId="2">[42]Dates!$B$12</definedName>
    <definedName name="curqtrdays">[4]Dates!$B$12</definedName>
    <definedName name="CurQtrL" localSheetId="3">[41]Dates!$B$15</definedName>
    <definedName name="CurQtrL" localSheetId="4">[41]Dates!$B$15</definedName>
    <definedName name="CurQtrL" localSheetId="5">[41]Dates!$B$15</definedName>
    <definedName name="CurQtrL" localSheetId="2">[41]Dates!$B$15</definedName>
    <definedName name="CurQtrL">[3]Dates!$B$15</definedName>
    <definedName name="curqtrls" localSheetId="3">[42]Dates!$B$15</definedName>
    <definedName name="curqtrls" localSheetId="4">[42]Dates!$B$15</definedName>
    <definedName name="curqtrls" localSheetId="5">[42]Dates!$B$15</definedName>
    <definedName name="curqtrls" localSheetId="2">[42]Dates!$B$15</definedName>
    <definedName name="curqtrls">[4]Dates!$B$15</definedName>
    <definedName name="curqtrs" localSheetId="3">[42]Dates!$B$11</definedName>
    <definedName name="curqtrs" localSheetId="4">[42]Dates!$B$11</definedName>
    <definedName name="curqtrs" localSheetId="5">[42]Dates!$B$11</definedName>
    <definedName name="curqtrs" localSheetId="2">[42]Dates!$B$11</definedName>
    <definedName name="curqtrs">[4]Dates!$B$11</definedName>
    <definedName name="CurQtrYrL" localSheetId="3">[41]Dates!$B$13</definedName>
    <definedName name="CurQtrYrL" localSheetId="4">[41]Dates!$B$13</definedName>
    <definedName name="CurQtrYrL" localSheetId="5">[41]Dates!$B$13</definedName>
    <definedName name="CurQtrYrL" localSheetId="2">[41]Dates!$B$13</definedName>
    <definedName name="CurQtrYrL">[3]Dates!$B$13</definedName>
    <definedName name="curqtryrls" localSheetId="3">[42]Dates!$B$13</definedName>
    <definedName name="curqtryrls" localSheetId="4">[42]Dates!$B$13</definedName>
    <definedName name="curqtryrls" localSheetId="5">[42]Dates!$B$13</definedName>
    <definedName name="curqtryrls" localSheetId="2">[42]Dates!$B$13</definedName>
    <definedName name="curqtryrls">[4]Dates!$B$13</definedName>
    <definedName name="current_spot">#REF!</definedName>
    <definedName name="CurYTD" localSheetId="3">[41]Dates!$B$2</definedName>
    <definedName name="CurYTD" localSheetId="4">[41]Dates!$B$2</definedName>
    <definedName name="CurYTD" localSheetId="5">[41]Dates!$B$2</definedName>
    <definedName name="CurYTD" localSheetId="2">[41]Dates!$B$2</definedName>
    <definedName name="CurYTD">[3]Dates!$B$2</definedName>
    <definedName name="curytds" localSheetId="3">[42]Dates!$B$2</definedName>
    <definedName name="curytds" localSheetId="4">[42]Dates!$B$2</definedName>
    <definedName name="curytds" localSheetId="5">[42]Dates!$B$2</definedName>
    <definedName name="curytds" localSheetId="2">[42]Dates!$B$2</definedName>
    <definedName name="curytds">[4]Dates!$B$2</definedName>
    <definedName name="_xlnm.Database">#REF!</definedName>
    <definedName name="Descriptions" localSheetId="3">[51]Descriptions!$A$1:$B$156</definedName>
    <definedName name="Descriptions" localSheetId="4">[51]Descriptions!$A$1:$B$156</definedName>
    <definedName name="Descriptions" localSheetId="5">[51]Descriptions!$A$1:$B$156</definedName>
    <definedName name="Descriptions" localSheetId="2">[51]Descriptions!$A$1:$B$156</definedName>
    <definedName name="Descriptions">[21]Descriptions!$A$1:$B$156</definedName>
    <definedName name="Dilution">[32]Val.!#REF!</definedName>
    <definedName name="Discount_Rate___New_Trait" localSheetId="3">#REF!</definedName>
    <definedName name="Discount_Rate___New_Trait" localSheetId="4">#REF!</definedName>
    <definedName name="Discount_Rate___New_Trait" localSheetId="5">#REF!</definedName>
    <definedName name="Discount_Rate___New_Trait" localSheetId="2">#REF!</definedName>
    <definedName name="Discount_Rate___New_Trait">#REF!</definedName>
    <definedName name="DiscountRate">[7]Inputs!$C$86</definedName>
    <definedName name="ECO">'[35]Inc.St.'!#REF!</definedName>
    <definedName name="f">'[36]Inc.St.'!$A$71</definedName>
    <definedName name="Fcropall" localSheetId="3">'[50]2001 F (input)'!$A$55:$Q$124,'[50]2001 F (input)'!$A$125:$Q$166,'[50]2001 F (input)'!$A$171:$Q$215,'[50]2001 F (input)'!$A$220:$Q$281,'[50]2001 F (input)'!$A$286:$Q$330,'[50]2001 F (input)'!$A$335:$Q$379,'[50]2001 F (input)'!$A$475:$Q$513</definedName>
    <definedName name="Fcropall" localSheetId="4">'[50]2001 F (input)'!$A$55:$Q$124,'[50]2001 F (input)'!$A$125:$Q$166,'[50]2001 F (input)'!$A$171:$Q$215,'[50]2001 F (input)'!$A$220:$Q$281,'[50]2001 F (input)'!$A$286:$Q$330,'[50]2001 F (input)'!$A$335:$Q$379,'[50]2001 F (input)'!$A$475:$Q$513</definedName>
    <definedName name="Fcropall" localSheetId="5">'[50]2001 F (input)'!$A$55:$Q$124,'[50]2001 F (input)'!$A$125:$Q$166,'[50]2001 F (input)'!$A$171:$Q$215,'[50]2001 F (input)'!$A$220:$Q$281,'[50]2001 F (input)'!$A$286:$Q$330,'[50]2001 F (input)'!$A$335:$Q$379,'[50]2001 F (input)'!$A$475:$Q$513</definedName>
    <definedName name="Fcropall" localSheetId="2">'[50]2001 F (input)'!$A$55:$Q$124,'[50]2001 F (input)'!$A$125:$Q$166,'[50]2001 F (input)'!$A$171:$Q$215,'[50]2001 F (input)'!$A$220:$Q$281,'[50]2001 F (input)'!$A$286:$Q$330,'[50]2001 F (input)'!$A$335:$Q$379,'[50]2001 F (input)'!$A$475:$Q$513</definedName>
    <definedName name="Fcropall">'[20]2001 F (input)'!$A$55:$Q$124,'[20]2001 F (input)'!$A$125:$Q$166,'[20]2001 F (input)'!$A$171:$Q$215,'[20]2001 F (input)'!$A$220:$Q$281,'[20]2001 F (input)'!$A$286:$Q$330,'[20]2001 F (input)'!$A$335:$Q$379,'[20]2001 F (input)'!$A$475:$Q$513</definedName>
    <definedName name="Fcropallqtr" localSheetId="3">'[50]2001 F (input)'!$AH$55:$AM$124,'[50]2001 F (input)'!$AH$125:$AM$166,'[50]2001 F (input)'!$AH$171:$AM$215,'[50]2001 F (input)'!$AH$220:$AM$281,'[50]2001 F (input)'!$AH$286:$AM$330,'[50]2001 F (input)'!$AH$335:$AM$379,'[50]2001 F (input)'!$AH$475:$AM$513</definedName>
    <definedName name="Fcropallqtr" localSheetId="4">'[50]2001 F (input)'!$AH$55:$AM$124,'[50]2001 F (input)'!$AH$125:$AM$166,'[50]2001 F (input)'!$AH$171:$AM$215,'[50]2001 F (input)'!$AH$220:$AM$281,'[50]2001 F (input)'!$AH$286:$AM$330,'[50]2001 F (input)'!$AH$335:$AM$379,'[50]2001 F (input)'!$AH$475:$AM$513</definedName>
    <definedName name="Fcropallqtr" localSheetId="5">'[50]2001 F (input)'!$AH$55:$AM$124,'[50]2001 F (input)'!$AH$125:$AM$166,'[50]2001 F (input)'!$AH$171:$AM$215,'[50]2001 F (input)'!$AH$220:$AM$281,'[50]2001 F (input)'!$AH$286:$AM$330,'[50]2001 F (input)'!$AH$335:$AM$379,'[50]2001 F (input)'!$AH$475:$AM$513</definedName>
    <definedName name="Fcropallqtr" localSheetId="2">'[50]2001 F (input)'!$AH$55:$AM$124,'[50]2001 F (input)'!$AH$125:$AM$166,'[50]2001 F (input)'!$AH$171:$AM$215,'[50]2001 F (input)'!$AH$220:$AM$281,'[50]2001 F (input)'!$AH$286:$AM$330,'[50]2001 F (input)'!$AH$335:$AM$379,'[50]2001 F (input)'!$AH$475:$AM$513</definedName>
    <definedName name="Fcropallqtr">'[20]2001 F (input)'!$AH$55:$AM$124,'[20]2001 F (input)'!$AH$125:$AM$166,'[20]2001 F (input)'!$AH$171:$AM$215,'[20]2001 F (input)'!$AH$220:$AM$281,'[20]2001 F (input)'!$AH$286:$AM$330,'[20]2001 F (input)'!$AH$335:$AM$379,'[20]2001 F (input)'!$AH$475:$AM$513</definedName>
    <definedName name="Fcropallytd" localSheetId="3">'[50]2001 F (input)'!$S$55:$AF$124,'[50]2001 F (input)'!$S$125:$AF$166,'[50]2001 F (input)'!$S$171:$AF$215,'[50]2001 F (input)'!$S$220:$AF$281,'[50]2001 F (input)'!$S$286:$AF$330,'[50]2001 F (input)'!$S$335:$AF$379,'[50]2001 F (input)'!$S$475:$AF$513</definedName>
    <definedName name="Fcropallytd" localSheetId="4">'[50]2001 F (input)'!$S$55:$AF$124,'[50]2001 F (input)'!$S$125:$AF$166,'[50]2001 F (input)'!$S$171:$AF$215,'[50]2001 F (input)'!$S$220:$AF$281,'[50]2001 F (input)'!$S$286:$AF$330,'[50]2001 F (input)'!$S$335:$AF$379,'[50]2001 F (input)'!$S$475:$AF$513</definedName>
    <definedName name="Fcropallytd" localSheetId="5">'[50]2001 F (input)'!$S$55:$AF$124,'[50]2001 F (input)'!$S$125:$AF$166,'[50]2001 F (input)'!$S$171:$AF$215,'[50]2001 F (input)'!$S$220:$AF$281,'[50]2001 F (input)'!$S$286:$AF$330,'[50]2001 F (input)'!$S$335:$AF$379,'[50]2001 F (input)'!$S$475:$AF$513</definedName>
    <definedName name="Fcropallytd" localSheetId="2">'[50]2001 F (input)'!$S$55:$AF$124,'[50]2001 F (input)'!$S$125:$AF$166,'[50]2001 F (input)'!$S$171:$AF$215,'[50]2001 F (input)'!$S$220:$AF$281,'[50]2001 F (input)'!$S$286:$AF$330,'[50]2001 F (input)'!$S$335:$AF$379,'[50]2001 F (input)'!$S$475:$AF$513</definedName>
    <definedName name="Fcropallytd">'[20]2001 F (input)'!$S$55:$AF$124,'[20]2001 F (input)'!$S$125:$AF$166,'[20]2001 F (input)'!$S$171:$AF$215,'[20]2001 F (input)'!$S$220:$AF$281,'[20]2001 F (input)'!$S$286:$AF$330,'[20]2001 F (input)'!$S$335:$AF$379,'[20]2001 F (input)'!$S$475:$AF$513</definedName>
    <definedName name="First_Half_Price">#REF!</definedName>
    <definedName name="FirstCall">#REF!</definedName>
    <definedName name="fr_npv">#REF!</definedName>
    <definedName name="france_npv">#REF!</definedName>
    <definedName name="Full_Year_Ave">#REF!</definedName>
    <definedName name="FWD_TABLE">#REF!</definedName>
    <definedName name="G">'[30]Inc.St.'!#REF!</definedName>
    <definedName name="Generic_POG">#REF!</definedName>
    <definedName name="ger_npv">#REF!</definedName>
    <definedName name="global_npv">#REF!</definedName>
    <definedName name="Global_POG">#REF!</definedName>
    <definedName name="Gly">#REF!</definedName>
    <definedName name="Glyphosate" localSheetId="3">'[49]Ag Sector P&amp;L 01F'!$A$26:$N$48,'[49]Ag Sector P&amp;L 01F'!$P$26:$AI$48</definedName>
    <definedName name="Glyphosate" localSheetId="4">'[49]Ag Sector P&amp;L 01F'!$A$26:$N$48,'[49]Ag Sector P&amp;L 01F'!$P$26:$AI$48</definedName>
    <definedName name="Glyphosate" localSheetId="5">'[49]Ag Sector P&amp;L 01F'!$A$26:$N$48,'[49]Ag Sector P&amp;L 01F'!$P$26:$AI$48</definedName>
    <definedName name="Glyphosate" localSheetId="2">'[49]Ag Sector P&amp;L 01F'!$A$26:$N$48,'[49]Ag Sector P&amp;L 01F'!$P$26:$AI$48</definedName>
    <definedName name="Glyphosate">'[19]Ag Sector P&amp;L 01F'!$A$26:$N$48,'[19]Ag Sector P&amp;L 01F'!$P$26:$AI$48</definedName>
    <definedName name="GNP">'[35]Inc.St.'!#REF!</definedName>
    <definedName name="H" localSheetId="3" hidden="1">{#N/A,#N/A,TRUE,"lawa";#N/A,#N/A,TRUE,"brazil";#N/A,#N/A,TRUE,"argentina";#N/A,#N/A,TRUE,"mexico";#N/A,#N/A,TRUE,"colombia";#N/A,#N/A,TRUE,"cent amer";#N/A,#N/A,TRUE,"venezuela";#N/A,#N/A,TRUE,"caribbean";#N/A,#N/A,TRUE,"HQ"}</definedName>
    <definedName name="H" localSheetId="4" hidden="1">{#N/A,#N/A,TRUE,"lawa";#N/A,#N/A,TRUE,"brazil";#N/A,#N/A,TRUE,"argentina";#N/A,#N/A,TRUE,"mexico";#N/A,#N/A,TRUE,"colombia";#N/A,#N/A,TRUE,"cent amer";#N/A,#N/A,TRUE,"venezuela";#N/A,#N/A,TRUE,"caribbean";#N/A,#N/A,TRUE,"HQ"}</definedName>
    <definedName name="H" localSheetId="5" hidden="1">{#N/A,#N/A,TRUE,"lawa";#N/A,#N/A,TRUE,"brazil";#N/A,#N/A,TRUE,"argentina";#N/A,#N/A,TRUE,"mexico";#N/A,#N/A,TRUE,"colombia";#N/A,#N/A,TRUE,"cent amer";#N/A,#N/A,TRUE,"venezuela";#N/A,#N/A,TRUE,"caribbean";#N/A,#N/A,TRUE,"HQ"}</definedName>
    <definedName name="H" localSheetId="2" hidden="1">{#N/A,#N/A,TRUE,"lawa";#N/A,#N/A,TRUE,"brazil";#N/A,#N/A,TRUE,"argentina";#N/A,#N/A,TRUE,"mexico";#N/A,#N/A,TRUE,"colombia";#N/A,#N/A,TRUE,"cent amer";#N/A,#N/A,TRUE,"venezuela";#N/A,#N/A,TRUE,"caribbean";#N/A,#N/A,TRUE,"HQ"}</definedName>
    <definedName name="H" hidden="1">{#N/A,#N/A,TRUE,"lawa";#N/A,#N/A,TRUE,"brazil";#N/A,#N/A,TRUE,"argentina";#N/A,#N/A,TRUE,"mexico";#N/A,#N/A,TRUE,"colombia";#N/A,#N/A,TRUE,"cent amer";#N/A,#N/A,TRUE,"venezuela";#N/A,#N/A,TRUE,"caribbean";#N/A,#N/A,TRUE,"HQ"}</definedName>
    <definedName name="Hist_Val">#REF!</definedName>
    <definedName name="HspLogonApplication">"PLANS"</definedName>
    <definedName name="HspLogonDomain">"NORTH_AMERICA"</definedName>
    <definedName name="HspLogonServer">"garganey"</definedName>
    <definedName name="HspLogonUserName">"PLANNING"</definedName>
    <definedName name="HT_50_PriceDrop">#REF!</definedName>
    <definedName name="init_mkt_arg">#REF!</definedName>
    <definedName name="init_mkt_bazil">#REF!</definedName>
    <definedName name="init_mkt_canada">#REF!</definedName>
    <definedName name="init_mkt_china">#REF!</definedName>
    <definedName name="init_mkt_france">#REF!</definedName>
    <definedName name="init_mkt_italy">#REF!</definedName>
    <definedName name="init_mkt_mexico">#REF!</definedName>
    <definedName name="init_mkt_roman">#REF!</definedName>
    <definedName name="init_mkt_SEA">#REF!</definedName>
    <definedName name="init_mkt_southafr">#REF!</definedName>
    <definedName name="init_mkt_ukra">#REF!</definedName>
    <definedName name="init_mkt_usa">#REF!</definedName>
    <definedName name="Inventory">#REF!</definedName>
    <definedName name="Inventory_pctofPOG">#REF!</definedName>
    <definedName name="IS">'[34]Inc.St.'!$A$1:$T$69</definedName>
    <definedName name="it_npv">#REF!</definedName>
    <definedName name="italy_npv">#REF!</definedName>
    <definedName name="itoacet" localSheetId="3">'[55]Area Budget'!$I$510</definedName>
    <definedName name="itoacet" localSheetId="4">'[55]Area Budget'!$I$510</definedName>
    <definedName name="itoacet" localSheetId="5">'[55]Area Budget'!$I$510</definedName>
    <definedName name="itoacet" localSheetId="2">'[55]Area Budget'!$I$510</definedName>
    <definedName name="itoacet">'[25]Area Budget'!$I$510</definedName>
    <definedName name="ITOBAlfa" localSheetId="3">'[55]Area Budget'!$I$525</definedName>
    <definedName name="ITOBAlfa" localSheetId="4">'[55]Area Budget'!$I$525</definedName>
    <definedName name="ITOBAlfa" localSheetId="5">'[55]Area Budget'!$I$525</definedName>
    <definedName name="ITOBAlfa" localSheetId="2">'[55]Area Budget'!$I$525</definedName>
    <definedName name="ITOBAlfa">'[25]Area Budget'!$I$525</definedName>
    <definedName name="ITOBCorn" localSheetId="3">'[55]Area Budget'!$I$523</definedName>
    <definedName name="ITOBCorn" localSheetId="4">'[55]Area Budget'!$I$523</definedName>
    <definedName name="ITOBCorn" localSheetId="5">'[55]Area Budget'!$I$523</definedName>
    <definedName name="ITOBCorn" localSheetId="2">'[55]Area Budget'!$I$523</definedName>
    <definedName name="ITOBCorn">'[25]Area Budget'!$I$523</definedName>
    <definedName name="ITOBCotton" localSheetId="3">'[55]Area Budget'!$I$527</definedName>
    <definedName name="ITOBCotton" localSheetId="4">'[55]Area Budget'!$I$527</definedName>
    <definedName name="ITOBCotton" localSheetId="5">'[55]Area Budget'!$I$527</definedName>
    <definedName name="ITOBCotton" localSheetId="2">'[55]Area Budget'!$I$527</definedName>
    <definedName name="ITOBCotton">'[25]Area Budget'!$I$527</definedName>
    <definedName name="ITOBSorghum" localSheetId="3">'[55]Area Budget'!$I$524</definedName>
    <definedName name="ITOBSorghum" localSheetId="4">'[55]Area Budget'!$I$524</definedName>
    <definedName name="ITOBSorghum" localSheetId="5">'[55]Area Budget'!$I$524</definedName>
    <definedName name="ITOBSorghum" localSheetId="2">'[55]Area Budget'!$I$524</definedName>
    <definedName name="ITOBSorghum">'[25]Area Budget'!$I$524</definedName>
    <definedName name="ITOBSoy" localSheetId="3">'[55]Area Budget'!$I$522</definedName>
    <definedName name="ITOBSoy" localSheetId="4">'[55]Area Budget'!$I$522</definedName>
    <definedName name="ITOBSoy" localSheetId="5">'[55]Area Budget'!$I$522</definedName>
    <definedName name="ITOBSoy" localSheetId="2">'[55]Area Budget'!$I$522</definedName>
    <definedName name="ITOBSoy">'[25]Area Budget'!$I$522</definedName>
    <definedName name="ITOBSun" localSheetId="3">'[55]Area Budget'!$I$526</definedName>
    <definedName name="ITOBSun" localSheetId="4">'[55]Area Budget'!$I$526</definedName>
    <definedName name="ITOBSun" localSheetId="5">'[55]Area Budget'!$I$526</definedName>
    <definedName name="ITOBSun" localSheetId="2">'[55]Area Budget'!$I$526</definedName>
    <definedName name="ITOBSun">'[25]Area Budget'!$I$526</definedName>
    <definedName name="itoCanolat" localSheetId="3">'[55]Area Budget'!$I$517</definedName>
    <definedName name="itoCanolat" localSheetId="4">'[55]Area Budget'!$I$517</definedName>
    <definedName name="itoCanolat" localSheetId="5">'[55]Area Budget'!$I$517</definedName>
    <definedName name="itoCanolat" localSheetId="2">'[55]Area Budget'!$I$517</definedName>
    <definedName name="itoCanolat">'[25]Area Budget'!$I$517</definedName>
    <definedName name="itoCornT" localSheetId="3">'[55]Area Budget'!$I$516</definedName>
    <definedName name="itoCornT" localSheetId="4">'[55]Area Budget'!$I$516</definedName>
    <definedName name="itoCornT" localSheetId="5">'[55]Area Budget'!$I$516</definedName>
    <definedName name="itoCornT" localSheetId="2">'[55]Area Budget'!$I$516</definedName>
    <definedName name="itoCornT">'[25]Area Budget'!$I$516</definedName>
    <definedName name="ITOCotT" localSheetId="3">'[55]Area Budget'!$I$519</definedName>
    <definedName name="ITOCotT" localSheetId="4">'[55]Area Budget'!$I$519</definedName>
    <definedName name="ITOCotT" localSheetId="5">'[55]Area Budget'!$I$519</definedName>
    <definedName name="ITOCotT" localSheetId="2">'[55]Area Budget'!$I$519</definedName>
    <definedName name="ITOCotT">'[25]Area Budget'!$I$519</definedName>
    <definedName name="itohalo" localSheetId="3">'[55]Area Budget'!$I$511</definedName>
    <definedName name="itohalo" localSheetId="4">'[55]Area Budget'!$I$511</definedName>
    <definedName name="itohalo" localSheetId="5">'[55]Area Budget'!$I$511</definedName>
    <definedName name="itohalo" localSheetId="2">'[55]Area Budget'!$I$511</definedName>
    <definedName name="itohalo">'[25]Area Budget'!$I$511</definedName>
    <definedName name="ITORUP" localSheetId="3">'[55]Area Budget'!$I$508</definedName>
    <definedName name="ITORUP" localSheetId="4">'[55]Area Budget'!$I$508</definedName>
    <definedName name="ITORUP" localSheetId="5">'[55]Area Budget'!$I$508</definedName>
    <definedName name="ITORUP" localSheetId="2">'[55]Area Budget'!$I$508</definedName>
    <definedName name="ITORUP">'[25]Area Budget'!$I$508</definedName>
    <definedName name="itoSBT" localSheetId="3">'[55]Area Budget'!$I$518</definedName>
    <definedName name="itoSBT" localSheetId="4">'[55]Area Budget'!$I$518</definedName>
    <definedName name="itoSBT" localSheetId="5">'[55]Area Budget'!$I$518</definedName>
    <definedName name="itoSBT" localSheetId="2">'[55]Area Budget'!$I$518</definedName>
    <definedName name="itoSBT">'[25]Area Budget'!$I$518</definedName>
    <definedName name="itoSoy" localSheetId="3">'[55]Area Budget'!$I$515</definedName>
    <definedName name="itoSoy" localSheetId="4">'[55]Area Budget'!$I$515</definedName>
    <definedName name="itoSoy" localSheetId="5">'[55]Area Budget'!$I$515</definedName>
    <definedName name="itoSoy" localSheetId="2">'[55]Area Budget'!$I$515</definedName>
    <definedName name="itoSoy">'[25]Area Budget'!$I$515</definedName>
    <definedName name="itosulfo" localSheetId="3">'[55]Area Budget'!$I$512</definedName>
    <definedName name="itosulfo" localSheetId="4">'[55]Area Budget'!$I$512</definedName>
    <definedName name="itosulfo" localSheetId="5">'[55]Area Budget'!$I$512</definedName>
    <definedName name="itosulfo" localSheetId="2">'[55]Area Budget'!$I$512</definedName>
    <definedName name="itosulfo">'[25]Area Budget'!$I$512</definedName>
    <definedName name="Local_Invoiced">#REF!</definedName>
    <definedName name="Local_POG">#REF!</definedName>
    <definedName name="Local_POG_Breakout">#REF!</definedName>
    <definedName name="LTDI">#REF!</definedName>
    <definedName name="LTDO">#REF!</definedName>
    <definedName name="Manufactured_Polymer_Prod.">'[39]MAH1&amp;3'!#REF!</definedName>
    <definedName name="mapping" localSheetId="3">[51]mapping!$A$2:$B$404</definedName>
    <definedName name="mapping" localSheetId="4">[51]mapping!$A$2:$B$404</definedName>
    <definedName name="mapping" localSheetId="5">[51]mapping!$A$2:$B$404</definedName>
    <definedName name="mapping" localSheetId="2">[51]mapping!$A$2:$B$404</definedName>
    <definedName name="mapping">[21]mapping!$A$2:$B$404</definedName>
    <definedName name="Market_POG">#REF!</definedName>
    <definedName name="me_npv">#REF!</definedName>
    <definedName name="Menuitems" localSheetId="3">[53]Comb!#REF!</definedName>
    <definedName name="Menuitems" localSheetId="4">[53]Comb!#REF!</definedName>
    <definedName name="Menuitems" localSheetId="5">[53]Comb!#REF!</definedName>
    <definedName name="Menuitems" localSheetId="2">[53]Comb!#REF!</definedName>
    <definedName name="Menuitems">[23]Comb!#REF!</definedName>
    <definedName name="mexico_npv">#REF!</definedName>
    <definedName name="MF_and_Freight">#REF!</definedName>
    <definedName name="Months" localSheetId="3">[60]Control!$A$9:$B$20</definedName>
    <definedName name="Months" localSheetId="4">[60]Control!$A$9:$B$20</definedName>
    <definedName name="Months" localSheetId="5">[57]Control!$A$9:$B$20</definedName>
    <definedName name="Months" localSheetId="2">[60]Control!$A$9:$B$20</definedName>
    <definedName name="Months">[2]Control!$A$9:$B$20</definedName>
    <definedName name="MTH" localSheetId="3">'[48]Combo Box'!$B$1</definedName>
    <definedName name="MTH" localSheetId="4">'[48]Combo Box'!$B$1</definedName>
    <definedName name="MTH" localSheetId="5">'[48]Combo Box'!$B$1</definedName>
    <definedName name="MTH" localSheetId="2">'[48]Combo Box'!$B$1</definedName>
    <definedName name="MTH">'[14]Combo Box'!$B$1</definedName>
    <definedName name="NCEACET" localSheetId="3">'[55]Area Budget'!$E$509</definedName>
    <definedName name="NCEACET" localSheetId="4">'[55]Area Budget'!$E$509</definedName>
    <definedName name="NCEACET" localSheetId="5">'[55]Area Budget'!$E$509</definedName>
    <definedName name="NCEACET" localSheetId="2">'[55]Area Budget'!$E$509</definedName>
    <definedName name="NCEACET">'[25]Area Budget'!$E$509</definedName>
    <definedName name="NCeBAlfa" localSheetId="3">'[55]Area Budget'!$E$525</definedName>
    <definedName name="NCeBAlfa" localSheetId="4">'[55]Area Budget'!$E$525</definedName>
    <definedName name="NCeBAlfa" localSheetId="5">'[55]Area Budget'!$E$525</definedName>
    <definedName name="NCeBAlfa" localSheetId="2">'[55]Area Budget'!$E$525</definedName>
    <definedName name="NCeBAlfa">'[25]Area Budget'!$E$525</definedName>
    <definedName name="NCeBCorn" localSheetId="3">'[55]Area Budget'!$E$523</definedName>
    <definedName name="NCeBCorn" localSheetId="4">'[55]Area Budget'!$E$523</definedName>
    <definedName name="NCeBCorn" localSheetId="5">'[55]Area Budget'!$E$523</definedName>
    <definedName name="NCeBCorn" localSheetId="2">'[55]Area Budget'!$E$523</definedName>
    <definedName name="NCeBCorn">'[25]Area Budget'!$E$523</definedName>
    <definedName name="NCEBCotton" localSheetId="3">'[55]Area Budget'!$E$527</definedName>
    <definedName name="NCEBCotton" localSheetId="4">'[55]Area Budget'!$E$527</definedName>
    <definedName name="NCEBCotton" localSheetId="5">'[55]Area Budget'!$E$527</definedName>
    <definedName name="NCEBCotton" localSheetId="2">'[55]Area Budget'!$E$527</definedName>
    <definedName name="NCEBCotton">'[25]Area Budget'!$E$527</definedName>
    <definedName name="NCeBSorghum" localSheetId="3">'[55]Area Budget'!$E$524</definedName>
    <definedName name="NCeBSorghum" localSheetId="4">'[55]Area Budget'!$E$524</definedName>
    <definedName name="NCeBSorghum" localSheetId="5">'[55]Area Budget'!$E$524</definedName>
    <definedName name="NCeBSorghum" localSheetId="2">'[55]Area Budget'!$E$524</definedName>
    <definedName name="NCeBSorghum">'[25]Area Budget'!$E$524</definedName>
    <definedName name="NCeBSoy" localSheetId="3">'[55]Area Budget'!$E$522</definedName>
    <definedName name="NCeBSoy" localSheetId="4">'[55]Area Budget'!$E$522</definedName>
    <definedName name="NCeBSoy" localSheetId="5">'[55]Area Budget'!$E$522</definedName>
    <definedName name="NCeBSoy" localSheetId="2">'[55]Area Budget'!$E$522</definedName>
    <definedName name="NCeBSoy">'[25]Area Budget'!$E$522</definedName>
    <definedName name="NCeBSun" localSheetId="3">'[55]Area Budget'!$E$526</definedName>
    <definedName name="NCeBSun" localSheetId="4">'[55]Area Budget'!$E$526</definedName>
    <definedName name="NCeBSun" localSheetId="5">'[55]Area Budget'!$E$526</definedName>
    <definedName name="NCeBSun" localSheetId="2">'[55]Area Budget'!$E$526</definedName>
    <definedName name="NCeBSun">'[25]Area Budget'!$E$526</definedName>
    <definedName name="NCeCanolat" localSheetId="3">'[55]Area Budget'!$E$517</definedName>
    <definedName name="NCeCanolat" localSheetId="4">'[55]Area Budget'!$E$517</definedName>
    <definedName name="NCeCanolat" localSheetId="5">'[55]Area Budget'!$E$517</definedName>
    <definedName name="NCeCanolat" localSheetId="2">'[55]Area Budget'!$E$517</definedName>
    <definedName name="NCeCanolat">'[25]Area Budget'!$E$517</definedName>
    <definedName name="NCeCornT" localSheetId="3">'[55]Area Budget'!$E$516</definedName>
    <definedName name="NCeCornT" localSheetId="4">'[55]Area Budget'!$E$516</definedName>
    <definedName name="NCeCornT" localSheetId="5">'[55]Area Budget'!$E$516</definedName>
    <definedName name="NCeCornT" localSheetId="2">'[55]Area Budget'!$E$516</definedName>
    <definedName name="NCeCornT">'[25]Area Budget'!$E$516</definedName>
    <definedName name="NCeCotT" localSheetId="3">'[55]Area Budget'!$E$519</definedName>
    <definedName name="NCeCotT" localSheetId="4">'[55]Area Budget'!$E$519</definedName>
    <definedName name="NCeCotT" localSheetId="5">'[55]Area Budget'!$E$519</definedName>
    <definedName name="NCeCotT" localSheetId="2">'[55]Area Budget'!$E$519</definedName>
    <definedName name="NCeCotT">'[25]Area Budget'!$E$519</definedName>
    <definedName name="ncehalo" localSheetId="3">'[55]Area Budget'!$E$511</definedName>
    <definedName name="ncehalo" localSheetId="4">'[55]Area Budget'!$E$511</definedName>
    <definedName name="ncehalo" localSheetId="5">'[55]Area Budget'!$E$511</definedName>
    <definedName name="ncehalo" localSheetId="2">'[55]Area Budget'!$E$511</definedName>
    <definedName name="ncehalo">'[25]Area Budget'!$E$511</definedName>
    <definedName name="NCERUP" localSheetId="3">'[55]Area Budget'!$E$508</definedName>
    <definedName name="NCERUP" localSheetId="4">'[55]Area Budget'!$E$508</definedName>
    <definedName name="NCERUP" localSheetId="5">'[55]Area Budget'!$E$508</definedName>
    <definedName name="NCERUP" localSheetId="2">'[55]Area Budget'!$E$508</definedName>
    <definedName name="NCERUP">'[25]Area Budget'!$E$508</definedName>
    <definedName name="NCeSBT" localSheetId="3">'[55]Area Budget'!$E$518</definedName>
    <definedName name="NCeSBT" localSheetId="4">'[55]Area Budget'!$E$518</definedName>
    <definedName name="NCeSBT" localSheetId="5">'[55]Area Budget'!$E$518</definedName>
    <definedName name="NCeSBT" localSheetId="2">'[55]Area Budget'!$E$518</definedName>
    <definedName name="NCeSBT">'[25]Area Budget'!$E$518</definedName>
    <definedName name="NCeSoy" localSheetId="3">'[55]Area Budget'!$E$515</definedName>
    <definedName name="NCeSoy" localSheetId="4">'[55]Area Budget'!$E$515</definedName>
    <definedName name="NCeSoy" localSheetId="5">'[55]Area Budget'!$E$515</definedName>
    <definedName name="NCeSoy" localSheetId="2">'[55]Area Budget'!$E$515</definedName>
    <definedName name="NCeSoy">'[25]Area Budget'!$E$515</definedName>
    <definedName name="NCesulfo" localSheetId="3">'[55]Area Budget'!$E$512</definedName>
    <definedName name="NCesulfo" localSheetId="4">'[55]Area Budget'!$E$512</definedName>
    <definedName name="NCesulfo" localSheetId="5">'[55]Area Budget'!$E$512</definedName>
    <definedName name="NCesulfo" localSheetId="2">'[55]Area Budget'!$E$512</definedName>
    <definedName name="NCesulfo">'[25]Area Budget'!$E$512</definedName>
    <definedName name="NCETRL" localSheetId="3">'[55]Area Budget'!$E$510</definedName>
    <definedName name="NCETRL" localSheetId="4">'[55]Area Budget'!$E$510</definedName>
    <definedName name="NCETRL" localSheetId="5">'[55]Area Budget'!$E$510</definedName>
    <definedName name="NCETRL" localSheetId="2">'[55]Area Budget'!$E$510</definedName>
    <definedName name="NCETRL">'[25]Area Budget'!$E$510</definedName>
    <definedName name="NCWACET" localSheetId="3">'[55]Area Budget'!$D$509</definedName>
    <definedName name="NCWACET" localSheetId="4">'[55]Area Budget'!$D$509</definedName>
    <definedName name="NCWACET" localSheetId="5">'[55]Area Budget'!$D$509</definedName>
    <definedName name="NCWACET" localSheetId="2">'[55]Area Budget'!$D$509</definedName>
    <definedName name="NCWACET">'[25]Area Budget'!$D$509</definedName>
    <definedName name="NCWBAlfa" localSheetId="3">'[55]Area Budget'!$D$525</definedName>
    <definedName name="NCWBAlfa" localSheetId="4">'[55]Area Budget'!$D$525</definedName>
    <definedName name="NCWBAlfa" localSheetId="5">'[55]Area Budget'!$D$525</definedName>
    <definedName name="NCWBAlfa" localSheetId="2">'[55]Area Budget'!$D$525</definedName>
    <definedName name="NCWBAlfa">'[25]Area Budget'!$D$525</definedName>
    <definedName name="NCWBCorn" localSheetId="3">'[55]Area Budget'!$D$523</definedName>
    <definedName name="NCWBCorn" localSheetId="4">'[55]Area Budget'!$D$523</definedName>
    <definedName name="NCWBCorn" localSheetId="5">'[55]Area Budget'!$D$523</definedName>
    <definedName name="NCWBCorn" localSheetId="2">'[55]Area Budget'!$D$523</definedName>
    <definedName name="NCWBCorn">'[25]Area Budget'!$D$523</definedName>
    <definedName name="NCWBSorghum" localSheetId="3">'[55]Area Budget'!$D$524</definedName>
    <definedName name="NCWBSorghum" localSheetId="4">'[55]Area Budget'!$D$524</definedName>
    <definedName name="NCWBSorghum" localSheetId="5">'[55]Area Budget'!$D$524</definedName>
    <definedName name="NCWBSorghum" localSheetId="2">'[55]Area Budget'!$D$524</definedName>
    <definedName name="NCWBSorghum">'[25]Area Budget'!$D$524</definedName>
    <definedName name="NCWBSoy" localSheetId="3">'[55]Area Budget'!$D$522</definedName>
    <definedName name="NCWBSoy" localSheetId="4">'[55]Area Budget'!$D$522</definedName>
    <definedName name="NCWBSoy" localSheetId="5">'[55]Area Budget'!$D$522</definedName>
    <definedName name="NCWBSoy" localSheetId="2">'[55]Area Budget'!$D$522</definedName>
    <definedName name="NCWBSoy">'[25]Area Budget'!$D$522</definedName>
    <definedName name="NCWBSun" localSheetId="3">'[55]Area Budget'!$D$526</definedName>
    <definedName name="NCWBSun" localSheetId="4">'[55]Area Budget'!$D$526</definedName>
    <definedName name="NCWBSun" localSheetId="5">'[55]Area Budget'!$D$526</definedName>
    <definedName name="NCWBSun" localSheetId="2">'[55]Area Budget'!$D$526</definedName>
    <definedName name="NCWBSun">'[25]Area Budget'!$D$526</definedName>
    <definedName name="NCWCanolat" localSheetId="3">'[55]Area Budget'!$D$517</definedName>
    <definedName name="NCWCanolat" localSheetId="4">'[55]Area Budget'!$D$517</definedName>
    <definedName name="NCWCanolat" localSheetId="5">'[55]Area Budget'!$D$517</definedName>
    <definedName name="NCWCanolat" localSheetId="2">'[55]Area Budget'!$D$517</definedName>
    <definedName name="NCWCanolat">'[25]Area Budget'!$D$517</definedName>
    <definedName name="NCWCornT" localSheetId="3">'[55]Area Budget'!$D$516</definedName>
    <definedName name="NCWCornT" localSheetId="4">'[55]Area Budget'!$D$516</definedName>
    <definedName name="NCWCornT" localSheetId="5">'[55]Area Budget'!$D$516</definedName>
    <definedName name="NCWCornT" localSheetId="2">'[55]Area Budget'!$D$516</definedName>
    <definedName name="NCWCornT">'[25]Area Budget'!$D$516</definedName>
    <definedName name="NCWCotT" localSheetId="3">'[55]Area Budget'!$D$519</definedName>
    <definedName name="NCWCotT" localSheetId="4">'[55]Area Budget'!$D$519</definedName>
    <definedName name="NCWCotT" localSheetId="5">'[55]Area Budget'!$D$519</definedName>
    <definedName name="NCWCotT" localSheetId="2">'[55]Area Budget'!$D$519</definedName>
    <definedName name="NCWCotT">'[25]Area Budget'!$D$519</definedName>
    <definedName name="ncwhalo" localSheetId="3">'[55]Area Budget'!$D$511</definedName>
    <definedName name="ncwhalo" localSheetId="4">'[55]Area Budget'!$D$511</definedName>
    <definedName name="ncwhalo" localSheetId="5">'[55]Area Budget'!$D$511</definedName>
    <definedName name="ncwhalo" localSheetId="2">'[55]Area Budget'!$D$511</definedName>
    <definedName name="ncwhalo">'[25]Area Budget'!$D$511</definedName>
    <definedName name="NCWRUP" localSheetId="3">'[55]Area Budget'!$D$508</definedName>
    <definedName name="NCWRUP" localSheetId="4">'[55]Area Budget'!$D$508</definedName>
    <definedName name="NCWRUP" localSheetId="5">'[55]Area Budget'!$D$508</definedName>
    <definedName name="NCWRUP" localSheetId="2">'[55]Area Budget'!$D$508</definedName>
    <definedName name="NCWRUP">'[25]Area Budget'!$D$508</definedName>
    <definedName name="NCWSBT" localSheetId="3">'[55]Area Budget'!$D$518</definedName>
    <definedName name="NCWSBT" localSheetId="4">'[55]Area Budget'!$D$518</definedName>
    <definedName name="NCWSBT" localSheetId="5">'[55]Area Budget'!$D$518</definedName>
    <definedName name="NCWSBT" localSheetId="2">'[55]Area Budget'!$D$518</definedName>
    <definedName name="NCWSBT">'[25]Area Budget'!$D$518</definedName>
    <definedName name="NCWSoy" localSheetId="3">'[55]Area Budget'!$D$515</definedName>
    <definedName name="NCWSoy" localSheetId="4">'[55]Area Budget'!$D$515</definedName>
    <definedName name="NCWSoy" localSheetId="5">'[55]Area Budget'!$D$515</definedName>
    <definedName name="NCWSoy" localSheetId="2">'[55]Area Budget'!$D$515</definedName>
    <definedName name="NCWSoy">'[25]Area Budget'!$D$515</definedName>
    <definedName name="NCWsulfo" localSheetId="3">'[55]Area Budget'!$D$512</definedName>
    <definedName name="NCWsulfo" localSheetId="4">'[55]Area Budget'!$D$512</definedName>
    <definedName name="NCWsulfo" localSheetId="5">'[55]Area Budget'!$D$512</definedName>
    <definedName name="NCWsulfo" localSheetId="2">'[55]Area Budget'!$D$512</definedName>
    <definedName name="NCWsulfo">'[25]Area Budget'!$D$512</definedName>
    <definedName name="NCWTRL" localSheetId="3">'[55]Area Budget'!$D$510</definedName>
    <definedName name="NCWTRL" localSheetId="4">'[55]Area Budget'!$D$510</definedName>
    <definedName name="NCWTRL" localSheetId="5">'[55]Area Budget'!$D$510</definedName>
    <definedName name="NCWTRL" localSheetId="2">'[55]Area Budget'!$D$510</definedName>
    <definedName name="NCWTRL">'[25]Area Budget'!$D$510</definedName>
    <definedName name="NextMthYr" localSheetId="3">[41]Dates!$B$10</definedName>
    <definedName name="NextMthYr" localSheetId="4">[41]Dates!$B$10</definedName>
    <definedName name="NextMthYr" localSheetId="5">[41]Dates!$B$10</definedName>
    <definedName name="NextMthYr" localSheetId="2">[41]Dates!$B$10</definedName>
    <definedName name="NextMthYr">[3]Dates!$B$10</definedName>
    <definedName name="nextmthyrs" localSheetId="3">[42]Dates!$B$10</definedName>
    <definedName name="nextmthyrs" localSheetId="4">[42]Dates!$B$10</definedName>
    <definedName name="nextmthyrs" localSheetId="5">[42]Dates!$B$10</definedName>
    <definedName name="nextmthyrs" localSheetId="2">[42]Dates!$B$10</definedName>
    <definedName name="nextmthyrs">[4]Dates!$B$10</definedName>
    <definedName name="NSP_Calc">#REF!</definedName>
    <definedName name="_NSP02" localSheetId="3">[54]Assumptions!$B$116:$R$132</definedName>
    <definedName name="_NSP02" localSheetId="4">[54]Assumptions!$B$116:$R$132</definedName>
    <definedName name="_NSP02" localSheetId="5">[54]Assumptions!$B$116:$R$132</definedName>
    <definedName name="_NSP02" localSheetId="2">[54]Assumptions!$B$116:$R$132</definedName>
    <definedName name="_NSP02">[24]Assumptions!$B$116:$R$132</definedName>
    <definedName name="_nst02" localSheetId="3">[54]Assumptions!$B$154:$R$167</definedName>
    <definedName name="_nst02" localSheetId="4">[54]Assumptions!$B$154:$R$167</definedName>
    <definedName name="_nst02" localSheetId="5">[54]Assumptions!$B$154:$R$167</definedName>
    <definedName name="_nst02" localSheetId="2">[54]Assumptions!$B$154:$R$167</definedName>
    <definedName name="_nst02">[24]Assumptions!$B$154:$R$167</definedName>
    <definedName name="OLE_LINK1" localSheetId="4">'Cash Flow'!$A$67</definedName>
    <definedName name="OLIAB">#REF!</definedName>
    <definedName name="other" localSheetId="3" hidden="1">{"Schedule_1D",#N/A,FALSE,"I-D"}</definedName>
    <definedName name="other" localSheetId="4" hidden="1">{"Schedule_1D",#N/A,FALSE,"I-D"}</definedName>
    <definedName name="other" localSheetId="5" hidden="1">{"Schedule_1D",#N/A,FALSE,"I-D"}</definedName>
    <definedName name="other" localSheetId="2" hidden="1">{"Schedule_1D",#N/A,FALSE,"I-D"}</definedName>
    <definedName name="other" hidden="1">{"Schedule_1D",#N/A,FALSE,"I-D"}</definedName>
    <definedName name="PandL">#REF!</definedName>
    <definedName name="peak_shr_arg">#REF!</definedName>
    <definedName name="peak_shr_brazil">#REF!</definedName>
    <definedName name="peak_shr_canada">#REF!</definedName>
    <definedName name="peak_shr_china">#REF!</definedName>
    <definedName name="peak_shr_france">#REF!</definedName>
    <definedName name="peak_shr_italy">#REF!</definedName>
    <definedName name="peak_shr_mexico">#REF!</definedName>
    <definedName name="peak_shr_roma">#REF!</definedName>
    <definedName name="peak_shr_SEA">#REF!</definedName>
    <definedName name="peak_shr_southafr">#REF!</definedName>
    <definedName name="peak_shr_ukr">#REF!</definedName>
    <definedName name="peak_shr_usa">#REF!</definedName>
    <definedName name="PERPETUITY__DECLINING_RATE___20Y" localSheetId="3">'[46]CASH FLOW-BASE BIZ'!$H$177</definedName>
    <definedName name="PERPETUITY__DECLINING_RATE___20Y" localSheetId="4">'[46]CASH FLOW-BASE BIZ'!$H$177</definedName>
    <definedName name="PERPETUITY__DECLINING_RATE___20Y" localSheetId="5">'[46]CASH FLOW-BASE BIZ'!$H$177</definedName>
    <definedName name="PERPETUITY__DECLINING_RATE___20Y" localSheetId="2">'[46]CASH FLOW-BASE BIZ'!$H$177</definedName>
    <definedName name="PERPETUITY__DECLINING_RATE___20Y">'[11]CASH FLOW-BASE BIZ'!$H$177</definedName>
    <definedName name="PERPETUITY_DECLINING_RATE___20Y" localSheetId="3">#REF!</definedName>
    <definedName name="PERPETUITY_DECLINING_RATE___20Y" localSheetId="4">#REF!</definedName>
    <definedName name="PERPETUITY_DECLINING_RATE___20Y" localSheetId="5">#REF!</definedName>
    <definedName name="PERPETUITY_DECLINING_RATE___20Y" localSheetId="2">#REF!</definedName>
    <definedName name="PERPETUITY_DECLINING_RATE___20Y">#REF!</definedName>
    <definedName name="PerpGrowthRate">[7]Inputs!$C$88</definedName>
    <definedName name="Pierre">#REF!</definedName>
    <definedName name="PlainsACET" localSheetId="3">'[55]Area Budget'!$F$509</definedName>
    <definedName name="PlainsACET" localSheetId="4">'[55]Area Budget'!$F$509</definedName>
    <definedName name="PlainsACET" localSheetId="5">'[55]Area Budget'!$F$509</definedName>
    <definedName name="PlainsACET" localSheetId="2">'[55]Area Budget'!$F$509</definedName>
    <definedName name="PlainsACET">'[25]Area Budget'!$F$509</definedName>
    <definedName name="PlainsBAlfa" localSheetId="3">'[55]Area Budget'!$F$525</definedName>
    <definedName name="PlainsBAlfa" localSheetId="4">'[55]Area Budget'!$F$525</definedName>
    <definedName name="PlainsBAlfa" localSheetId="5">'[55]Area Budget'!$F$525</definedName>
    <definedName name="PlainsBAlfa" localSheetId="2">'[55]Area Budget'!$F$525</definedName>
    <definedName name="PlainsBAlfa">'[25]Area Budget'!$F$525</definedName>
    <definedName name="PlainsBCorn" localSheetId="3">'[55]Area Budget'!$F$523</definedName>
    <definedName name="PlainsBCorn" localSheetId="4">'[55]Area Budget'!$F$523</definedName>
    <definedName name="PlainsBCorn" localSheetId="5">'[55]Area Budget'!$F$523</definedName>
    <definedName name="PlainsBCorn" localSheetId="2">'[55]Area Budget'!$F$523</definedName>
    <definedName name="PlainsBCorn">'[25]Area Budget'!$F$523</definedName>
    <definedName name="PlainsBCotton" localSheetId="3">'[55]Area Budget'!$F$527</definedName>
    <definedName name="PlainsBCotton" localSheetId="4">'[55]Area Budget'!$F$527</definedName>
    <definedName name="PlainsBCotton" localSheetId="5">'[55]Area Budget'!$F$527</definedName>
    <definedName name="PlainsBCotton" localSheetId="2">'[55]Area Budget'!$F$527</definedName>
    <definedName name="PlainsBCotton">'[25]Area Budget'!$F$527</definedName>
    <definedName name="PlainsBSorghum" localSheetId="3">'[55]Area Budget'!$F$524</definedName>
    <definedName name="PlainsBSorghum" localSheetId="4">'[55]Area Budget'!$F$524</definedName>
    <definedName name="PlainsBSorghum" localSheetId="5">'[55]Area Budget'!$F$524</definedName>
    <definedName name="PlainsBSorghum" localSheetId="2">'[55]Area Budget'!$F$524</definedName>
    <definedName name="PlainsBSorghum">'[25]Area Budget'!$F$524</definedName>
    <definedName name="PlainsBSoy" localSheetId="3">'[55]Area Budget'!$F$522</definedName>
    <definedName name="PlainsBSoy" localSheetId="4">'[55]Area Budget'!$F$522</definedName>
    <definedName name="PlainsBSoy" localSheetId="5">'[55]Area Budget'!$F$522</definedName>
    <definedName name="PlainsBSoy" localSheetId="2">'[55]Area Budget'!$F$522</definedName>
    <definedName name="PlainsBSoy">'[25]Area Budget'!$F$522</definedName>
    <definedName name="PlainsBSun" localSheetId="3">'[55]Area Budget'!$F$526</definedName>
    <definedName name="PlainsBSun" localSheetId="4">'[55]Area Budget'!$F$526</definedName>
    <definedName name="PlainsBSun" localSheetId="5">'[55]Area Budget'!$F$526</definedName>
    <definedName name="PlainsBSun" localSheetId="2">'[55]Area Budget'!$F$526</definedName>
    <definedName name="PlainsBSun">'[25]Area Budget'!$F$526</definedName>
    <definedName name="PlainsCanolat" localSheetId="3">'[55]Area Budget'!$F$517</definedName>
    <definedName name="PlainsCanolat" localSheetId="4">'[55]Area Budget'!$F$517</definedName>
    <definedName name="PlainsCanolat" localSheetId="5">'[55]Area Budget'!$F$517</definedName>
    <definedName name="PlainsCanolat" localSheetId="2">'[55]Area Budget'!$F$517</definedName>
    <definedName name="PlainsCanolat">'[25]Area Budget'!$F$517</definedName>
    <definedName name="PlainsCornT" localSheetId="3">'[55]Area Budget'!$F$516</definedName>
    <definedName name="PlainsCornT" localSheetId="4">'[55]Area Budget'!$F$516</definedName>
    <definedName name="PlainsCornT" localSheetId="5">'[55]Area Budget'!$F$516</definedName>
    <definedName name="PlainsCornT" localSheetId="2">'[55]Area Budget'!$F$516</definedName>
    <definedName name="PlainsCornT">'[25]Area Budget'!$F$516</definedName>
    <definedName name="PlainsCotT" localSheetId="3">'[55]Area Budget'!$F$519</definedName>
    <definedName name="PlainsCotT" localSheetId="4">'[55]Area Budget'!$F$519</definedName>
    <definedName name="PlainsCotT" localSheetId="5">'[55]Area Budget'!$F$519</definedName>
    <definedName name="PlainsCotT" localSheetId="2">'[55]Area Budget'!$F$519</definedName>
    <definedName name="PlainsCotT">'[25]Area Budget'!$F$519</definedName>
    <definedName name="plainshalo" localSheetId="3">'[55]Area Budget'!$F$511</definedName>
    <definedName name="plainshalo" localSheetId="4">'[55]Area Budget'!$F$511</definedName>
    <definedName name="plainshalo" localSheetId="5">'[55]Area Budget'!$F$511</definedName>
    <definedName name="plainshalo" localSheetId="2">'[55]Area Budget'!$F$511</definedName>
    <definedName name="plainshalo">'[25]Area Budget'!$F$511</definedName>
    <definedName name="PLAINSRUP" localSheetId="3">'[55]Area Budget'!$F$508</definedName>
    <definedName name="PLAINSRUP" localSheetId="4">'[55]Area Budget'!$F$508</definedName>
    <definedName name="PLAINSRUP" localSheetId="5">'[55]Area Budget'!$F$508</definedName>
    <definedName name="PLAINSRUP" localSheetId="2">'[55]Area Budget'!$F$508</definedName>
    <definedName name="PLAINSRUP">'[25]Area Budget'!$F$508</definedName>
    <definedName name="PlainsSBT" localSheetId="3">'[55]Area Budget'!$F$518</definedName>
    <definedName name="PlainsSBT" localSheetId="4">'[55]Area Budget'!$F$518</definedName>
    <definedName name="PlainsSBT" localSheetId="5">'[55]Area Budget'!$F$518</definedName>
    <definedName name="PlainsSBT" localSheetId="2">'[55]Area Budget'!$F$518</definedName>
    <definedName name="PlainsSBT">'[25]Area Budget'!$F$518</definedName>
    <definedName name="PlainsSoy" localSheetId="3">'[55]Area Budget'!$F$515</definedName>
    <definedName name="PlainsSoy" localSheetId="4">'[55]Area Budget'!$F$515</definedName>
    <definedName name="PlainsSoy" localSheetId="5">'[55]Area Budget'!$F$515</definedName>
    <definedName name="PlainsSoy" localSheetId="2">'[55]Area Budget'!$F$515</definedName>
    <definedName name="PlainsSoy">'[25]Area Budget'!$F$515</definedName>
    <definedName name="plainssulfo" localSheetId="3">'[55]Area Budget'!$F$512</definedName>
    <definedName name="plainssulfo" localSheetId="4">'[55]Area Budget'!$F$512</definedName>
    <definedName name="plainssulfo" localSheetId="5">'[55]Area Budget'!$F$512</definedName>
    <definedName name="plainssulfo" localSheetId="2">'[55]Area Budget'!$F$512</definedName>
    <definedName name="plainssulfo">'[25]Area Budget'!$F$512</definedName>
    <definedName name="PLAINSTRL" localSheetId="3">'[55]Area Budget'!$F$510</definedName>
    <definedName name="PLAINSTRL" localSheetId="4">'[55]Area Budget'!$F$510</definedName>
    <definedName name="PLAINSTRL" localSheetId="5">'[55]Area Budget'!$F$510</definedName>
    <definedName name="PLAINSTRL" localSheetId="2">'[55]Area Budget'!$F$510</definedName>
    <definedName name="PLAINSTRL">'[25]Area Budget'!$F$510</definedName>
    <definedName name="Plugs" localSheetId="3">#REF!</definedName>
    <definedName name="Plugs" localSheetId="4">#REF!</definedName>
    <definedName name="Plugs" localSheetId="5">#REF!</definedName>
    <definedName name="Plugs" localSheetId="2">#REF!</definedName>
    <definedName name="Plugs">#REF!</definedName>
    <definedName name="_POG02" localSheetId="3">[54]Assumptions!$B$21:$R$37</definedName>
    <definedName name="_POG02" localSheetId="4">[54]Assumptions!$B$21:$R$37</definedName>
    <definedName name="_POG02" localSheetId="5">[54]Assumptions!$B$21:$R$37</definedName>
    <definedName name="_POG02" localSheetId="2">[54]Assumptions!$B$21:$R$37</definedName>
    <definedName name="_POG02">[24]Assumptions!$B$21:$R$37</definedName>
    <definedName name="pooo" localSheetId="3" hidden="1">{#N/A,#N/A,TRUE,"lawa";#N/A,#N/A,TRUE,"brazil";#N/A,#N/A,TRUE,"argentina";#N/A,#N/A,TRUE,"mexico";#N/A,#N/A,TRUE,"colombia";#N/A,#N/A,TRUE,"cent amer";#N/A,#N/A,TRUE,"venezuela";#N/A,#N/A,TRUE,"caribbean";#N/A,#N/A,TRUE,"HQ"}</definedName>
    <definedName name="pooo" localSheetId="4" hidden="1">{#N/A,#N/A,TRUE,"lawa";#N/A,#N/A,TRUE,"brazil";#N/A,#N/A,TRUE,"argentina";#N/A,#N/A,TRUE,"mexico";#N/A,#N/A,TRUE,"colombia";#N/A,#N/A,TRUE,"cent amer";#N/A,#N/A,TRUE,"venezuela";#N/A,#N/A,TRUE,"caribbean";#N/A,#N/A,TRUE,"HQ"}</definedName>
    <definedName name="pooo" localSheetId="5" hidden="1">{#N/A,#N/A,TRUE,"lawa";#N/A,#N/A,TRUE,"brazil";#N/A,#N/A,TRUE,"argentina";#N/A,#N/A,TRUE,"mexico";#N/A,#N/A,TRUE,"colombia";#N/A,#N/A,TRUE,"cent amer";#N/A,#N/A,TRUE,"venezuela";#N/A,#N/A,TRUE,"caribbean";#N/A,#N/A,TRUE,"HQ"}</definedName>
    <definedName name="pooo" localSheetId="2" hidden="1">{#N/A,#N/A,TRUE,"lawa";#N/A,#N/A,TRUE,"brazil";#N/A,#N/A,TRUE,"argentina";#N/A,#N/A,TRUE,"mexico";#N/A,#N/A,TRUE,"colombia";#N/A,#N/A,TRUE,"cent amer";#N/A,#N/A,TRUE,"venezuela";#N/A,#N/A,TRUE,"caribbean";#N/A,#N/A,TRUE,"HQ"}</definedName>
    <definedName name="pooo" hidden="1">{#N/A,#N/A,TRUE,"lawa";#N/A,#N/A,TRUE,"brazil";#N/A,#N/A,TRUE,"argentina";#N/A,#N/A,TRUE,"mexico";#N/A,#N/A,TRUE,"colombia";#N/A,#N/A,TRUE,"cent amer";#N/A,#N/A,TRUE,"venezuela";#N/A,#N/A,TRUE,"caribbean";#N/A,#N/A,TRUE,"HQ"}</definedName>
    <definedName name="Print">#REF!,#REF!,#REF!</definedName>
    <definedName name="_xlnm.Print_Area" localSheetId="3">'Balance Sheet'!$A$1:$H$39</definedName>
    <definedName name="_xlnm.Print_Area" localSheetId="4">'Cash Flow'!$A$1:$F$61</definedName>
    <definedName name="_xlnm.Print_Area" localSheetId="1">'Income Statement'!$A$1:$K$146</definedName>
    <definedName name="_xlnm.Print_Area" localSheetId="2">'Items Included'!$A$1:$K$103</definedName>
    <definedName name="_xlnm.Print_Area" localSheetId="0">'Key Financial Data'!$A$1:$F$250</definedName>
    <definedName name="_xlnm.Print_Area">'[5]1Q'!#REF!</definedName>
    <definedName name="PRINT_AREA_MI" localSheetId="3">'[43]1Q'!#REF!</definedName>
    <definedName name="PRINT_AREA_MI" localSheetId="4">'[43]1Q'!#REF!</definedName>
    <definedName name="PRINT_AREA_MI" localSheetId="5">'[43]1Q'!#REF!</definedName>
    <definedName name="PRINT_AREA_MI" localSheetId="2">'[43]1Q'!#REF!</definedName>
    <definedName name="PRINT_AREA_MI">'[5]1Q'!#REF!</definedName>
    <definedName name="_xlnm.Print_Titles" localSheetId="1">'Income Statement'!$1:$3</definedName>
    <definedName name="_xlnm.Print_Titles" localSheetId="2">'Items Included'!$1:$3</definedName>
    <definedName name="_xlnm.Print_Titles" localSheetId="0">'Key Financial Data'!$1:$3</definedName>
    <definedName name="Print2Area2" localSheetId="3">'[49]Ag Sector P&amp;L 01F'!$A$27:$N$48,'[49]Ag Sector P&amp;L 01F'!$P$27:$AB$48,'[49]Ag Sector P&amp;L 01F'!$AD$27:$AI$48,'[49]Ag Sector P&amp;L 01F'!$A$50:$N$95,'[49]Ag Sector P&amp;L 01F'!$P$50:$AB$95,'[49]Ag Sector P&amp;L 01F'!$AD$50:$AI$95,'[49]Ag Sector P&amp;L 01F'!$A$97:$N$147,'[49]Ag Sector P&amp;L 01F'!$P$97:$AB$147</definedName>
    <definedName name="Print2Area2" localSheetId="4">'[49]Ag Sector P&amp;L 01F'!$A$27:$N$48,'[49]Ag Sector P&amp;L 01F'!$P$27:$AB$48,'[49]Ag Sector P&amp;L 01F'!$AD$27:$AI$48,'[49]Ag Sector P&amp;L 01F'!$A$50:$N$95,'[49]Ag Sector P&amp;L 01F'!$P$50:$AB$95,'[49]Ag Sector P&amp;L 01F'!$AD$50:$AI$95,'[49]Ag Sector P&amp;L 01F'!$A$97:$N$147,'[49]Ag Sector P&amp;L 01F'!$P$97:$AB$147</definedName>
    <definedName name="Print2Area2" localSheetId="5">'[49]Ag Sector P&amp;L 01F'!$A$27:$N$48,'[49]Ag Sector P&amp;L 01F'!$P$27:$AB$48,'[49]Ag Sector P&amp;L 01F'!$AD$27:$AI$48,'[49]Ag Sector P&amp;L 01F'!$A$50:$N$95,'[49]Ag Sector P&amp;L 01F'!$P$50:$AB$95,'[49]Ag Sector P&amp;L 01F'!$AD$50:$AI$95,'[49]Ag Sector P&amp;L 01F'!$A$97:$N$147,'[49]Ag Sector P&amp;L 01F'!$P$97:$AB$147</definedName>
    <definedName name="Print2Area2" localSheetId="2">'[49]Ag Sector P&amp;L 01F'!$A$27:$N$48,'[49]Ag Sector P&amp;L 01F'!$P$27:$AB$48,'[49]Ag Sector P&amp;L 01F'!$AD$27:$AI$48,'[49]Ag Sector P&amp;L 01F'!$A$50:$N$95,'[49]Ag Sector P&amp;L 01F'!$P$50:$AB$95,'[49]Ag Sector P&amp;L 01F'!$AD$50:$AI$95,'[49]Ag Sector P&amp;L 01F'!$A$97:$N$147,'[49]Ag Sector P&amp;L 01F'!$P$97:$AB$147</definedName>
    <definedName name="Print2Area2">'[19]Ag Sector P&amp;L 01F'!$A$27:$N$48,'[19]Ag Sector P&amp;L 01F'!$P$27:$AB$48,'[19]Ag Sector P&amp;L 01F'!$AD$27:$AI$48,'[19]Ag Sector P&amp;L 01F'!$A$50:$N$95,'[19]Ag Sector P&amp;L 01F'!$P$50:$AB$95,'[19]Ag Sector P&amp;L 01F'!$AD$50:$AI$95,'[19]Ag Sector P&amp;L 01F'!$A$97:$N$147,'[19]Ag Sector P&amp;L 01F'!$P$97:$AB$147</definedName>
    <definedName name="Prior_Year" localSheetId="3">[41]Dates!$B$18</definedName>
    <definedName name="Prior_Year" localSheetId="4">[41]Dates!$B$18</definedName>
    <definedName name="Prior_Year" localSheetId="5">[41]Dates!$B$18</definedName>
    <definedName name="Prior_Year" localSheetId="2">[41]Dates!$B$18</definedName>
    <definedName name="Prior_Year">[3]Dates!$B$18</definedName>
    <definedName name="prior_years" localSheetId="3">[42]Dates!$B$18</definedName>
    <definedName name="prior_years" localSheetId="4">[42]Dates!$B$18</definedName>
    <definedName name="prior_years" localSheetId="5">[42]Dates!$B$18</definedName>
    <definedName name="prior_years" localSheetId="2">[42]Dates!$B$18</definedName>
    <definedName name="prior_years">[4]Dates!$B$18</definedName>
    <definedName name="Private_Label_POG">#REF!</definedName>
    <definedName name="PrYear" localSheetId="3">[41]Dates!$B$18</definedName>
    <definedName name="PrYear" localSheetId="4">[41]Dates!$B$18</definedName>
    <definedName name="PrYear" localSheetId="5">[41]Dates!$B$18</definedName>
    <definedName name="PrYear" localSheetId="2">[41]Dates!$B$18</definedName>
    <definedName name="PrYear">[3]Dates!$B$18</definedName>
    <definedName name="pryears" localSheetId="3">[42]Dates!$B$18</definedName>
    <definedName name="pryears" localSheetId="4">[42]Dates!$B$18</definedName>
    <definedName name="pryears" localSheetId="5">[42]Dates!$B$18</definedName>
    <definedName name="pryears" localSheetId="2">[42]Dates!$B$18</definedName>
    <definedName name="pryears">[4]Dates!$B$18</definedName>
    <definedName name="Q1P_L" localSheetId="3">'[43]1Q'!#REF!</definedName>
    <definedName name="Q1P_L" localSheetId="4">'[43]1Q'!#REF!</definedName>
    <definedName name="Q1P_L" localSheetId="5">'[43]1Q'!#REF!</definedName>
    <definedName name="Q1P_L" localSheetId="2">'[43]1Q'!#REF!</definedName>
    <definedName name="Q1P_L">'[5]1Q'!#REF!</definedName>
    <definedName name="Q22_" localSheetId="3">'[43]1Q'!#REF!</definedName>
    <definedName name="Q22_" localSheetId="4">'[43]1Q'!#REF!</definedName>
    <definedName name="Q22_" localSheetId="5">'[43]1Q'!#REF!</definedName>
    <definedName name="Q22_" localSheetId="2">'[43]1Q'!#REF!</definedName>
    <definedName name="Q22_">'[5]1Q'!#REF!</definedName>
    <definedName name="Q2AG_CHEM" localSheetId="3">'[43]1Q'!#REF!</definedName>
    <definedName name="Q2AG_CHEM" localSheetId="4">'[43]1Q'!#REF!</definedName>
    <definedName name="Q2AG_CHEM" localSheetId="5">'[43]1Q'!#REF!</definedName>
    <definedName name="Q2AG_CHEM" localSheetId="2">'[43]1Q'!#REF!</definedName>
    <definedName name="Q2AG_CHEM">'[5]1Q'!#REF!</definedName>
    <definedName name="Q2GEOGRAPHIC" localSheetId="3">'[43]1Q'!#REF!</definedName>
    <definedName name="Q2GEOGRAPHIC" localSheetId="4">'[43]1Q'!#REF!</definedName>
    <definedName name="Q2GEOGRAPHIC" localSheetId="5">'[43]1Q'!#REF!</definedName>
    <definedName name="Q2GEOGRAPHIC" localSheetId="2">'[43]1Q'!#REF!</definedName>
    <definedName name="Q2GEOGRAPHIC">'[5]1Q'!#REF!</definedName>
    <definedName name="Q2MAT" localSheetId="3">'[43]1Q'!#REF!</definedName>
    <definedName name="Q2MAT" localSheetId="4">'[43]1Q'!#REF!</definedName>
    <definedName name="Q2MAT" localSheetId="5">'[43]1Q'!#REF!</definedName>
    <definedName name="Q2MAT" localSheetId="2">'[43]1Q'!#REF!</definedName>
    <definedName name="Q2MAT">'[5]1Q'!#REF!</definedName>
    <definedName name="Q2NS_GDS" localSheetId="3">'[43]1Q'!#REF!</definedName>
    <definedName name="Q2NS_GDS" localSheetId="4">'[43]1Q'!#REF!</definedName>
    <definedName name="Q2NS_GDS" localSheetId="5">'[43]1Q'!#REF!</definedName>
    <definedName name="Q2NS_GDS" localSheetId="2">'[43]1Q'!#REF!</definedName>
    <definedName name="Q2NS_GDS">'[5]1Q'!#REF!</definedName>
    <definedName name="Q2P_L" localSheetId="3">'[43]1Q'!#REF!</definedName>
    <definedName name="Q2P_L" localSheetId="4">'[43]1Q'!#REF!</definedName>
    <definedName name="Q2P_L" localSheetId="5">'[43]1Q'!#REF!</definedName>
    <definedName name="Q2P_L" localSheetId="2">'[43]1Q'!#REF!</definedName>
    <definedName name="Q2P_L">'[5]1Q'!#REF!</definedName>
    <definedName name="Q31_" localSheetId="3">'[43]1Q'!#REF!</definedName>
    <definedName name="Q31_" localSheetId="4">'[43]1Q'!#REF!</definedName>
    <definedName name="Q31_" localSheetId="5">'[43]1Q'!#REF!</definedName>
    <definedName name="Q31_" localSheetId="2">'[43]1Q'!#REF!</definedName>
    <definedName name="Q31_">'[5]1Q'!#REF!</definedName>
    <definedName name="Q3A" localSheetId="3">'[43]1Q'!#REF!</definedName>
    <definedName name="Q3A" localSheetId="4">'[43]1Q'!#REF!</definedName>
    <definedName name="Q3A" localSheetId="5">'[43]1Q'!#REF!</definedName>
    <definedName name="Q3A" localSheetId="2">'[43]1Q'!#REF!</definedName>
    <definedName name="Q3A">'[5]1Q'!#REF!</definedName>
    <definedName name="Q3B" localSheetId="3">'[43]1Q'!#REF!</definedName>
    <definedName name="Q3B" localSheetId="4">'[43]1Q'!#REF!</definedName>
    <definedName name="Q3B" localSheetId="5">'[43]1Q'!#REF!</definedName>
    <definedName name="Q3B" localSheetId="2">'[43]1Q'!#REF!</definedName>
    <definedName name="Q3B">'[5]1Q'!#REF!</definedName>
    <definedName name="Q3C" localSheetId="3">'[43]1Q'!#REF!</definedName>
    <definedName name="Q3C" localSheetId="4">'[43]1Q'!#REF!</definedName>
    <definedName name="Q3C" localSheetId="5">'[43]1Q'!#REF!</definedName>
    <definedName name="Q3C" localSheetId="2">'[43]1Q'!#REF!</definedName>
    <definedName name="Q3C">'[5]1Q'!#REF!</definedName>
    <definedName name="Q3D" localSheetId="3">'[43]1Q'!#REF!</definedName>
    <definedName name="Q3D" localSheetId="4">'[43]1Q'!#REF!</definedName>
    <definedName name="Q3D" localSheetId="5">'[43]1Q'!#REF!</definedName>
    <definedName name="Q3D" localSheetId="2">'[43]1Q'!#REF!</definedName>
    <definedName name="Q3D">'[5]1Q'!#REF!</definedName>
    <definedName name="Q3E" localSheetId="3">'[43]1Q'!#REF!</definedName>
    <definedName name="Q3E" localSheetId="4">'[43]1Q'!#REF!</definedName>
    <definedName name="Q3E" localSheetId="5">'[43]1Q'!#REF!</definedName>
    <definedName name="Q3E" localSheetId="2">'[43]1Q'!#REF!</definedName>
    <definedName name="Q3E">'[5]1Q'!#REF!</definedName>
    <definedName name="Q3GEOGRAPHIC" localSheetId="3">'[43]1Q'!#REF!</definedName>
    <definedName name="Q3GEOGRAPHIC" localSheetId="4">'[43]1Q'!#REF!</definedName>
    <definedName name="Q3GEOGRAPHIC" localSheetId="5">'[43]1Q'!#REF!</definedName>
    <definedName name="Q3GEOGRAPHIC" localSheetId="2">'[43]1Q'!#REF!</definedName>
    <definedName name="Q3GEOGRAPHIC">'[5]1Q'!#REF!</definedName>
    <definedName name="Q3MAT" localSheetId="3">'[43]1Q'!#REF!</definedName>
    <definedName name="Q3MAT" localSheetId="4">'[43]1Q'!#REF!</definedName>
    <definedName name="Q3MAT" localSheetId="5">'[43]1Q'!#REF!</definedName>
    <definedName name="Q3MAT" localSheetId="2">'[43]1Q'!#REF!</definedName>
    <definedName name="Q3MAT">'[5]1Q'!#REF!</definedName>
    <definedName name="Q3NS_GDS" localSheetId="3">'[43]1Q'!#REF!</definedName>
    <definedName name="Q3NS_GDS" localSheetId="4">'[43]1Q'!#REF!</definedName>
    <definedName name="Q3NS_GDS" localSheetId="5">'[43]1Q'!#REF!</definedName>
    <definedName name="Q3NS_GDS" localSheetId="2">'[43]1Q'!#REF!</definedName>
    <definedName name="Q3NS_GDS">'[5]1Q'!#REF!</definedName>
    <definedName name="Q3P_L" localSheetId="3">'[43]1Q'!#REF!</definedName>
    <definedName name="Q3P_L" localSheetId="4">'[43]1Q'!#REF!</definedName>
    <definedName name="Q3P_L" localSheetId="5">'[43]1Q'!#REF!</definedName>
    <definedName name="Q3P_L" localSheetId="2">'[43]1Q'!#REF!</definedName>
    <definedName name="Q3P_L">'[5]1Q'!#REF!</definedName>
    <definedName name="Q402Inv" localSheetId="3">[54]Assumptions!$B$97:$R$113</definedName>
    <definedName name="Q402Inv" localSheetId="4">[54]Assumptions!$B$97:$R$113</definedName>
    <definedName name="Q402Inv" localSheetId="5">[54]Assumptions!$B$97:$R$113</definedName>
    <definedName name="Q402Inv" localSheetId="2">[54]Assumptions!$B$97:$R$113</definedName>
    <definedName name="Q402Inv">[24]Assumptions!$B$97:$R$113</definedName>
    <definedName name="Q4AG_CHEM" localSheetId="3">'[43]1Q'!#REF!</definedName>
    <definedName name="Q4AG_CHEM" localSheetId="4">'[43]1Q'!#REF!</definedName>
    <definedName name="Q4AG_CHEM" localSheetId="5">'[43]1Q'!#REF!</definedName>
    <definedName name="Q4AG_CHEM" localSheetId="2">'[43]1Q'!#REF!</definedName>
    <definedName name="Q4AG_CHEM">'[5]1Q'!#REF!</definedName>
    <definedName name="Q4GEOGRAPHIC" localSheetId="3">'[43]1Q'!#REF!</definedName>
    <definedName name="Q4GEOGRAPHIC" localSheetId="4">'[43]1Q'!#REF!</definedName>
    <definedName name="Q4GEOGRAPHIC" localSheetId="5">'[43]1Q'!#REF!</definedName>
    <definedName name="Q4GEOGRAPHIC" localSheetId="2">'[43]1Q'!#REF!</definedName>
    <definedName name="Q4GEOGRAPHIC">'[5]1Q'!#REF!</definedName>
    <definedName name="Q4MAT" localSheetId="3">'[43]1Q'!#REF!</definedName>
    <definedName name="Q4MAT" localSheetId="4">'[43]1Q'!#REF!</definedName>
    <definedName name="Q4MAT" localSheetId="5">'[43]1Q'!#REF!</definedName>
    <definedName name="Q4MAT" localSheetId="2">'[43]1Q'!#REF!</definedName>
    <definedName name="Q4MAT">'[5]1Q'!#REF!</definedName>
    <definedName name="Q4NS_GDS" localSheetId="3">'[43]1Q'!#REF!</definedName>
    <definedName name="Q4NS_GDS" localSheetId="4">'[43]1Q'!#REF!</definedName>
    <definedName name="Q4NS_GDS" localSheetId="5">'[43]1Q'!#REF!</definedName>
    <definedName name="Q4NS_GDS" localSheetId="2">'[43]1Q'!#REF!</definedName>
    <definedName name="Q4NS_GDS">'[5]1Q'!#REF!</definedName>
    <definedName name="Q4OTHERINCOME" localSheetId="3">'[43]1Q'!#REF!</definedName>
    <definedName name="Q4OTHERINCOME" localSheetId="4">'[43]1Q'!#REF!</definedName>
    <definedName name="Q4OTHERINCOME" localSheetId="5">'[43]1Q'!#REF!</definedName>
    <definedName name="Q4OTHERINCOME" localSheetId="2">'[43]1Q'!#REF!</definedName>
    <definedName name="Q4OTHERINCOME">'[5]1Q'!#REF!</definedName>
    <definedName name="Q4P_L" localSheetId="3">'[43]1Q'!#REF!</definedName>
    <definedName name="Q4P_L" localSheetId="4">'[43]1Q'!#REF!</definedName>
    <definedName name="Q4P_L" localSheetId="5">'[43]1Q'!#REF!</definedName>
    <definedName name="Q4P_L" localSheetId="2">'[43]1Q'!#REF!</definedName>
    <definedName name="Q4P_L">'[5]1Q'!#REF!</definedName>
    <definedName name="QTR" localSheetId="3">'[48]Combo Box'!$E$1</definedName>
    <definedName name="QTR" localSheetId="4">'[48]Combo Box'!$E$1</definedName>
    <definedName name="QTR" localSheetId="5">'[48]Combo Box'!$E$1</definedName>
    <definedName name="QTR" localSheetId="2">'[48]Combo Box'!$E$1</definedName>
    <definedName name="QTR">'[14]Combo Box'!$E$1</definedName>
    <definedName name="qtrending" localSheetId="3">[41]Dates!$B$14</definedName>
    <definedName name="qtrending" localSheetId="4">[41]Dates!$B$14</definedName>
    <definedName name="qtrending" localSheetId="5">[41]Dates!$B$14</definedName>
    <definedName name="qtrending" localSheetId="2">[41]Dates!$B$14</definedName>
    <definedName name="qtrending">[3]Dates!$B$14</definedName>
    <definedName name="qtrendings" localSheetId="3">[42]Dates!$B$14</definedName>
    <definedName name="qtrendings" localSheetId="4">[42]Dates!$B$14</definedName>
    <definedName name="qtrendings" localSheetId="5">[42]Dates!$B$14</definedName>
    <definedName name="qtrendings" localSheetId="2">[42]Dates!$B$14</definedName>
    <definedName name="qtrendings">[4]Dates!$B$14</definedName>
    <definedName name="QUARTERS">#REF!</definedName>
    <definedName name="Recap02">#REF!</definedName>
    <definedName name="Recap03">#REF!</definedName>
    <definedName name="Recap04">'[26]Base Case'!#REF!</definedName>
    <definedName name="Recap05">'[26]Base Case'!#REF!</definedName>
    <definedName name="Recapture0205">#REF!</definedName>
    <definedName name="remap" localSheetId="3">[51]Sheet2!$A$3:$B$24</definedName>
    <definedName name="remap" localSheetId="4">[51]Sheet2!$A$3:$B$24</definedName>
    <definedName name="remap" localSheetId="5">[51]Sheet2!$A$3:$B$24</definedName>
    <definedName name="remap" localSheetId="2">[51]Sheet2!$A$3:$B$24</definedName>
    <definedName name="remap">[21]Sheet2!$A$3:$B$24</definedName>
    <definedName name="RES">#REF!</definedName>
    <definedName name="Review">#REF!</definedName>
    <definedName name="ro_npv">#REF!</definedName>
    <definedName name="roma_npv">#REF!</definedName>
    <definedName name="ROUNDUP">'[15]P&amp;L Area'!#REF!</definedName>
    <definedName name="RR_Income">#REF!</definedName>
    <definedName name="ru_shr_arg">#REF!</definedName>
    <definedName name="ru_shr_brazil">#REF!</definedName>
    <definedName name="ru_shr_canada">#REF!</definedName>
    <definedName name="ru_shr_china">#REF!</definedName>
    <definedName name="ru_shr_france">#REF!</definedName>
    <definedName name="ru_shr_italy">#REF!</definedName>
    <definedName name="ru_shr_mexico">#REF!</definedName>
    <definedName name="ru_shr_roma">#REF!</definedName>
    <definedName name="ru_shr_SEA">#REF!</definedName>
    <definedName name="ru_shr_southafr">#REF!</definedName>
    <definedName name="ru_shr_ukr">#REF!</definedName>
    <definedName name="ru_shr_usa">#REF!</definedName>
    <definedName name="RupNCw">#REF!</definedName>
    <definedName name="se_npv">#REF!</definedName>
    <definedName name="sea_npv">#REF!</definedName>
    <definedName name="Second_Half_Price">#REF!</definedName>
    <definedName name="seed_company_service_fee">#REF!</definedName>
    <definedName name="Seeds" localSheetId="3">'[49]Ag Sector P&amp;L 01F'!$A$120:$N$148,'[49]Ag Sector P&amp;L 01F'!$P$120:$AI$148</definedName>
    <definedName name="Seeds" localSheetId="4">'[49]Ag Sector P&amp;L 01F'!$A$120:$N$148,'[49]Ag Sector P&amp;L 01F'!$P$120:$AI$148</definedName>
    <definedName name="Seeds" localSheetId="5">'[49]Ag Sector P&amp;L 01F'!$A$120:$N$148,'[49]Ag Sector P&amp;L 01F'!$P$120:$AI$148</definedName>
    <definedName name="Seeds" localSheetId="2">'[49]Ag Sector P&amp;L 01F'!$A$120:$N$148,'[49]Ag Sector P&amp;L 01F'!$P$120:$AI$148</definedName>
    <definedName name="Seeds">'[19]Ag Sector P&amp;L 01F'!$A$120:$N$148,'[19]Ag Sector P&amp;L 01F'!$P$120:$AI$148</definedName>
    <definedName name="selsheet" localSheetId="3">[53]Comb!#REF!</definedName>
    <definedName name="selsheet" localSheetId="4">[53]Comb!#REF!</definedName>
    <definedName name="selsheet" localSheetId="5">[53]Comb!#REF!</definedName>
    <definedName name="selsheet" localSheetId="2">[53]Comb!#REF!</definedName>
    <definedName name="selsheet">[23]Comb!#REF!</definedName>
    <definedName name="so_npv">#REF!</definedName>
    <definedName name="SOUTHACET" localSheetId="3">'[55]Area Budget'!$G$509</definedName>
    <definedName name="SOUTHACET" localSheetId="4">'[55]Area Budget'!$G$509</definedName>
    <definedName name="SOUTHACET" localSheetId="5">'[55]Area Budget'!$G$509</definedName>
    <definedName name="SOUTHACET" localSheetId="2">'[55]Area Budget'!$G$509</definedName>
    <definedName name="SOUTHACET">'[25]Area Budget'!$G$509</definedName>
    <definedName name="southafr_npv">#REF!</definedName>
    <definedName name="SouthBAlfa" localSheetId="3">'[55]Area Budget'!$G$525</definedName>
    <definedName name="SouthBAlfa" localSheetId="4">'[55]Area Budget'!$G$525</definedName>
    <definedName name="SouthBAlfa" localSheetId="5">'[55]Area Budget'!$G$525</definedName>
    <definedName name="SouthBAlfa" localSheetId="2">'[55]Area Budget'!$G$525</definedName>
    <definedName name="SouthBAlfa">'[25]Area Budget'!$G$525</definedName>
    <definedName name="SouthBCorn" localSheetId="3">'[55]Area Budget'!$G$523</definedName>
    <definedName name="SouthBCorn" localSheetId="4">'[55]Area Budget'!$G$523</definedName>
    <definedName name="SouthBCorn" localSheetId="5">'[55]Area Budget'!$G$523</definedName>
    <definedName name="SouthBCorn" localSheetId="2">'[55]Area Budget'!$G$523</definedName>
    <definedName name="SouthBCorn">'[25]Area Budget'!$G$523</definedName>
    <definedName name="SouthBSorghum" localSheetId="3">'[55]Area Budget'!$G$524</definedName>
    <definedName name="SouthBSorghum" localSheetId="4">'[55]Area Budget'!$G$524</definedName>
    <definedName name="SouthBSorghum" localSheetId="5">'[55]Area Budget'!$G$524</definedName>
    <definedName name="SouthBSorghum" localSheetId="2">'[55]Area Budget'!$G$524</definedName>
    <definedName name="SouthBSorghum">'[25]Area Budget'!$G$524</definedName>
    <definedName name="SouthBSoy" localSheetId="3">'[55]Area Budget'!$G$522</definedName>
    <definedName name="SouthBSoy" localSheetId="4">'[55]Area Budget'!$G$522</definedName>
    <definedName name="SouthBSoy" localSheetId="5">'[55]Area Budget'!$G$522</definedName>
    <definedName name="SouthBSoy" localSheetId="2">'[55]Area Budget'!$G$522</definedName>
    <definedName name="SouthBSoy">'[25]Area Budget'!$G$522</definedName>
    <definedName name="SouthBSun" localSheetId="3">'[55]Area Budget'!$G$526</definedName>
    <definedName name="SouthBSun" localSheetId="4">'[55]Area Budget'!$G$526</definedName>
    <definedName name="SouthBSun" localSheetId="5">'[55]Area Budget'!$G$526</definedName>
    <definedName name="SouthBSun" localSheetId="2">'[55]Area Budget'!$G$526</definedName>
    <definedName name="SouthBSun">'[25]Area Budget'!$G$526</definedName>
    <definedName name="SouthCanolat" localSheetId="3">'[55]Area Budget'!$G$517</definedName>
    <definedName name="SouthCanolat" localSheetId="4">'[55]Area Budget'!$G$517</definedName>
    <definedName name="SouthCanolat" localSheetId="5">'[55]Area Budget'!$G$517</definedName>
    <definedName name="SouthCanolat" localSheetId="2">'[55]Area Budget'!$G$517</definedName>
    <definedName name="SouthCanolat">'[25]Area Budget'!$G$517</definedName>
    <definedName name="SouthCornT" localSheetId="3">'[55]Area Budget'!$G$516</definedName>
    <definedName name="SouthCornT" localSheetId="4">'[55]Area Budget'!$G$516</definedName>
    <definedName name="SouthCornT" localSheetId="5">'[55]Area Budget'!$G$516</definedName>
    <definedName name="SouthCornT" localSheetId="2">'[55]Area Budget'!$G$516</definedName>
    <definedName name="SouthCornT">'[25]Area Budget'!$G$516</definedName>
    <definedName name="SouthCotT" localSheetId="3">'[55]Area Budget'!$G$519</definedName>
    <definedName name="SouthCotT" localSheetId="4">'[55]Area Budget'!$G$519</definedName>
    <definedName name="SouthCotT" localSheetId="5">'[55]Area Budget'!$G$519</definedName>
    <definedName name="SouthCotT" localSheetId="2">'[55]Area Budget'!$G$519</definedName>
    <definedName name="SouthCotT">'[25]Area Budget'!$G$519</definedName>
    <definedName name="southhalo" localSheetId="3">'[55]Area Budget'!$G$511</definedName>
    <definedName name="southhalo" localSheetId="4">'[55]Area Budget'!$G$511</definedName>
    <definedName name="southhalo" localSheetId="5">'[55]Area Budget'!$G$511</definedName>
    <definedName name="southhalo" localSheetId="2">'[55]Area Budget'!$G$511</definedName>
    <definedName name="southhalo">'[25]Area Budget'!$G$511</definedName>
    <definedName name="SOUTHRUP" localSheetId="3">'[55]Area Budget'!$G$508</definedName>
    <definedName name="SOUTHRUP" localSheetId="4">'[55]Area Budget'!$G$508</definedName>
    <definedName name="SOUTHRUP" localSheetId="5">'[55]Area Budget'!$G$508</definedName>
    <definedName name="SOUTHRUP" localSheetId="2">'[55]Area Budget'!$G$508</definedName>
    <definedName name="SOUTHRUP">'[25]Area Budget'!$G$508</definedName>
    <definedName name="SouthSBT" localSheetId="3">'[55]Area Budget'!$G$518</definedName>
    <definedName name="SouthSBT" localSheetId="4">'[55]Area Budget'!$G$518</definedName>
    <definedName name="SouthSBT" localSheetId="5">'[55]Area Budget'!$G$518</definedName>
    <definedName name="SouthSBT" localSheetId="2">'[55]Area Budget'!$G$518</definedName>
    <definedName name="SouthSBT">'[25]Area Budget'!$G$518</definedName>
    <definedName name="SouthSoy" localSheetId="3">'[55]Area Budget'!$G$515</definedName>
    <definedName name="SouthSoy" localSheetId="4">'[55]Area Budget'!$G$515</definedName>
    <definedName name="SouthSoy" localSheetId="5">'[55]Area Budget'!$G$515</definedName>
    <definedName name="SouthSoy" localSheetId="2">'[55]Area Budget'!$G$515</definedName>
    <definedName name="SouthSoy">'[25]Area Budget'!$G$515</definedName>
    <definedName name="southsulfo" localSheetId="3">'[55]Area Budget'!$G$512</definedName>
    <definedName name="southsulfo" localSheetId="4">'[55]Area Budget'!$G$512</definedName>
    <definedName name="southsulfo" localSheetId="5">'[55]Area Budget'!$G$512</definedName>
    <definedName name="southsulfo" localSheetId="2">'[55]Area Budget'!$G$512</definedName>
    <definedName name="southsulfo">'[25]Area Budget'!$G$512</definedName>
    <definedName name="Southtrl" localSheetId="3">'[55]Area Budget'!$G$510</definedName>
    <definedName name="Southtrl" localSheetId="4">'[55]Area Budget'!$G$510</definedName>
    <definedName name="Southtrl" localSheetId="5">'[55]Area Budget'!$G$510</definedName>
    <definedName name="Southtrl" localSheetId="2">'[55]Area Budget'!$G$510</definedName>
    <definedName name="Southtrl">'[25]Area Budget'!$G$510</definedName>
    <definedName name="sp_npv">#REF!</definedName>
    <definedName name="start">#REF!</definedName>
    <definedName name="StockVal.Data001">#REF!</definedName>
    <definedName name="StockVal.Data002">#REF!</definedName>
    <definedName name="StockVal.Data003">#REF!</definedName>
    <definedName name="StockVal.Data004">#REF!</definedName>
    <definedName name="StockVal_Ticker01">#REF!</definedName>
    <definedName name="StockVal_Ticker02">#REF!</definedName>
    <definedName name="strategy">#REF!</definedName>
    <definedName name="strategy_na">#REF!</definedName>
    <definedName name="strategy_name">#REF!</definedName>
    <definedName name="Summary" localSheetId="3">[50]Summary!$A$1:$AA$55,[50]Summary!$A$56:$AA$108,[50]Summary!$A$109:$AA$158</definedName>
    <definedName name="Summary" localSheetId="4">[50]Summary!$A$1:$AA$55,[50]Summary!$A$56:$AA$108,[50]Summary!$A$109:$AA$158</definedName>
    <definedName name="Summary" localSheetId="5">[50]Summary!$A$1:$AA$55,[50]Summary!$A$56:$AA$108,[50]Summary!$A$109:$AA$158</definedName>
    <definedName name="Summary" localSheetId="2">[50]Summary!$A$1:$AA$55,[50]Summary!$A$56:$AA$108,[50]Summary!$A$109:$AA$158</definedName>
    <definedName name="Summary">[20]Summary!$A$1:$AA$55,[20]Summary!$A$56:$AA$108,[20]Summary!$A$109:$AA$158</definedName>
    <definedName name="Table">#REF!</definedName>
    <definedName name="Table__4" localSheetId="3">'[62]Inc.St.'!$A$154:$R$233</definedName>
    <definedName name="Table__4" localSheetId="4">'[62]Inc.St.'!$A$154:$R$233</definedName>
    <definedName name="Table__4" localSheetId="5">'[59]Inc.St.'!$A$154:$R$233</definedName>
    <definedName name="Table__4" localSheetId="2">'[62]Inc.St.'!$A$154:$R$233</definedName>
    <definedName name="Table__4">'[37]Inc.St.'!$A$154:$R$233</definedName>
    <definedName name="Table_1">#REF!</definedName>
    <definedName name="Table_1_3">#REF!</definedName>
    <definedName name="Table_10">#REF!</definedName>
    <definedName name="Table_11">#REF!</definedName>
    <definedName name="Table_11A">[40]Detail!#REF!</definedName>
    <definedName name="Table_12">#REF!</definedName>
    <definedName name="Table_12A">#REF!</definedName>
    <definedName name="Table_13">#REF!</definedName>
    <definedName name="Table_13A">[40]Detail!#REF!</definedName>
    <definedName name="Table_14">#REF!</definedName>
    <definedName name="Table_14A">#REF!</definedName>
    <definedName name="Table_14B">#REF!</definedName>
    <definedName name="Table_14C">#REF!</definedName>
    <definedName name="Table_14D">#REF!</definedName>
    <definedName name="Table_14E">#REF!</definedName>
    <definedName name="Table_14F">#REF!</definedName>
    <definedName name="Table_15">#REF!</definedName>
    <definedName name="Table_15A">#REF!</definedName>
    <definedName name="Table_16">#REF!</definedName>
    <definedName name="Table_16A">#REF!</definedName>
    <definedName name="Table_17">'[29]Three-Year'!$A$1:$E$14</definedName>
    <definedName name="Table_18">#REF!</definedName>
    <definedName name="Table_1A">'[28]Inc.St.'!#REF!</definedName>
    <definedName name="Table_1B">'[35]Inc.St.'!#REF!</definedName>
    <definedName name="Table_2">#REF!</definedName>
    <definedName name="Table_2d">'[38]Inc.St.'!#REF!</definedName>
    <definedName name="Table_3">#REF!</definedName>
    <definedName name="Table_4">#REF!</definedName>
    <definedName name="Table_4A">'[32]Inc.St.'!#REF!</definedName>
    <definedName name="Table_5">#REF!</definedName>
    <definedName name="Table_6">#REF!</definedName>
    <definedName name="Table_7">#REF!</definedName>
    <definedName name="Table_7A">#REF!</definedName>
    <definedName name="Table_8">#REF!</definedName>
    <definedName name="Table_9">#REF!</definedName>
    <definedName name="Table_9A">[40]Detail!#REF!</definedName>
    <definedName name="Table_9B">[31]Geo!#REF!</definedName>
    <definedName name="tax_rate">#REF!</definedName>
    <definedName name="TAXANAL">#REF!</definedName>
    <definedName name="tech_fee_per_acre">#REF!</definedName>
    <definedName name="tech_fee_per_hectre">#REF!</definedName>
    <definedName name="tech_fee_per_unit">#REF!</definedName>
    <definedName name="TNVACET" localSheetId="3">'[55]Area Budget'!$H$509</definedName>
    <definedName name="TNVACET" localSheetId="4">'[55]Area Budget'!$H$509</definedName>
    <definedName name="TNVACET" localSheetId="5">'[55]Area Budget'!$H$509</definedName>
    <definedName name="TNVACET" localSheetId="2">'[55]Area Budget'!$H$509</definedName>
    <definedName name="TNVACET">'[25]Area Budget'!$H$509</definedName>
    <definedName name="TNVBAlfa" localSheetId="3">'[55]Area Budget'!$H$525</definedName>
    <definedName name="TNVBAlfa" localSheetId="4">'[55]Area Budget'!$H$525</definedName>
    <definedName name="TNVBAlfa" localSheetId="5">'[55]Area Budget'!$H$525</definedName>
    <definedName name="TNVBAlfa" localSheetId="2">'[55]Area Budget'!$H$525</definedName>
    <definedName name="TNVBAlfa">'[25]Area Budget'!$H$525</definedName>
    <definedName name="TNVBCorn" localSheetId="3">'[55]Area Budget'!$H$523</definedName>
    <definedName name="TNVBCorn" localSheetId="4">'[55]Area Budget'!$H$523</definedName>
    <definedName name="TNVBCorn" localSheetId="5">'[55]Area Budget'!$H$523</definedName>
    <definedName name="TNVBCorn" localSheetId="2">'[55]Area Budget'!$H$523</definedName>
    <definedName name="TNVBCorn">'[25]Area Budget'!$H$523</definedName>
    <definedName name="TNVBCotton" localSheetId="3">'[55]Area Budget'!$H$527</definedName>
    <definedName name="TNVBCotton" localSheetId="4">'[55]Area Budget'!$H$527</definedName>
    <definedName name="TNVBCotton" localSheetId="5">'[55]Area Budget'!$H$527</definedName>
    <definedName name="TNVBCotton" localSheetId="2">'[55]Area Budget'!$H$527</definedName>
    <definedName name="TNVBCotton">'[25]Area Budget'!$H$527</definedName>
    <definedName name="TNVBSorghum" localSheetId="3">'[55]Area Budget'!$H$524</definedName>
    <definedName name="TNVBSorghum" localSheetId="4">'[55]Area Budget'!$H$524</definedName>
    <definedName name="TNVBSorghum" localSheetId="5">'[55]Area Budget'!$H$524</definedName>
    <definedName name="TNVBSorghum" localSheetId="2">'[55]Area Budget'!$H$524</definedName>
    <definedName name="TNVBSorghum">'[25]Area Budget'!$H$524</definedName>
    <definedName name="TNVBSoy" localSheetId="3">'[55]Area Budget'!$H$522</definedName>
    <definedName name="TNVBSoy" localSheetId="4">'[55]Area Budget'!$H$522</definedName>
    <definedName name="TNVBSoy" localSheetId="5">'[55]Area Budget'!$H$522</definedName>
    <definedName name="TNVBSoy" localSheetId="2">'[55]Area Budget'!$H$522</definedName>
    <definedName name="TNVBSoy">'[25]Area Budget'!$H$522</definedName>
    <definedName name="TNVBSun" localSheetId="3">'[55]Area Budget'!$H$526</definedName>
    <definedName name="TNVBSun" localSheetId="4">'[55]Area Budget'!$H$526</definedName>
    <definedName name="TNVBSun" localSheetId="5">'[55]Area Budget'!$H$526</definedName>
    <definedName name="TNVBSun" localSheetId="2">'[55]Area Budget'!$H$526</definedName>
    <definedName name="TNVBSun">'[25]Area Budget'!$H$526</definedName>
    <definedName name="TNVCanolat" localSheetId="3">'[55]Area Budget'!$H$517</definedName>
    <definedName name="TNVCanolat" localSheetId="4">'[55]Area Budget'!$H$517</definedName>
    <definedName name="TNVCanolat" localSheetId="5">'[55]Area Budget'!$H$517</definedName>
    <definedName name="TNVCanolat" localSheetId="2">'[55]Area Budget'!$H$517</definedName>
    <definedName name="TNVCanolat">'[25]Area Budget'!$H$517</definedName>
    <definedName name="tnvCornT" localSheetId="3">'[55]Area Budget'!$H$516</definedName>
    <definedName name="tnvCornT" localSheetId="4">'[55]Area Budget'!$H$516</definedName>
    <definedName name="tnvCornT" localSheetId="5">'[55]Area Budget'!$H$516</definedName>
    <definedName name="tnvCornT" localSheetId="2">'[55]Area Budget'!$H$516</definedName>
    <definedName name="tnvCornT">'[25]Area Budget'!$H$516</definedName>
    <definedName name="TNVCotT" localSheetId="3">'[55]Area Budget'!$H$519</definedName>
    <definedName name="TNVCotT" localSheetId="4">'[55]Area Budget'!$H$519</definedName>
    <definedName name="TNVCotT" localSheetId="5">'[55]Area Budget'!$H$519</definedName>
    <definedName name="TNVCotT" localSheetId="2">'[55]Area Budget'!$H$519</definedName>
    <definedName name="TNVCotT">'[25]Area Budget'!$H$519</definedName>
    <definedName name="tnvhalo" localSheetId="3">'[55]Area Budget'!$H$511</definedName>
    <definedName name="tnvhalo" localSheetId="4">'[55]Area Budget'!$H$511</definedName>
    <definedName name="tnvhalo" localSheetId="5">'[55]Area Budget'!$H$511</definedName>
    <definedName name="tnvhalo" localSheetId="2">'[55]Area Budget'!$H$511</definedName>
    <definedName name="tnvhalo">'[25]Area Budget'!$H$511</definedName>
    <definedName name="TNVRUP" localSheetId="3">'[55]Area Budget'!$H$508</definedName>
    <definedName name="TNVRUP" localSheetId="4">'[55]Area Budget'!$H$508</definedName>
    <definedName name="TNVRUP" localSheetId="5">'[55]Area Budget'!$H$508</definedName>
    <definedName name="TNVRUP" localSheetId="2">'[55]Area Budget'!$H$508</definedName>
    <definedName name="TNVRUP">'[25]Area Budget'!$H$508</definedName>
    <definedName name="TNVSBT" localSheetId="3">'[55]Area Budget'!$H$518</definedName>
    <definedName name="TNVSBT" localSheetId="4">'[55]Area Budget'!$H$518</definedName>
    <definedName name="TNVSBT" localSheetId="5">'[55]Area Budget'!$H$518</definedName>
    <definedName name="TNVSBT" localSheetId="2">'[55]Area Budget'!$H$518</definedName>
    <definedName name="TNVSBT">'[25]Area Budget'!$H$518</definedName>
    <definedName name="tnvSoy" localSheetId="3">'[55]Area Budget'!$H$515</definedName>
    <definedName name="tnvSoy" localSheetId="4">'[55]Area Budget'!$H$515</definedName>
    <definedName name="tnvSoy" localSheetId="5">'[55]Area Budget'!$H$515</definedName>
    <definedName name="tnvSoy" localSheetId="2">'[55]Area Budget'!$H$515</definedName>
    <definedName name="tnvSoy">'[25]Area Budget'!$H$515</definedName>
    <definedName name="tnvsulfo" localSheetId="3">'[55]Area Budget'!$H$512</definedName>
    <definedName name="tnvsulfo" localSheetId="4">'[55]Area Budget'!$H$512</definedName>
    <definedName name="tnvsulfo" localSheetId="5">'[55]Area Budget'!$H$512</definedName>
    <definedName name="tnvsulfo" localSheetId="2">'[55]Area Budget'!$H$512</definedName>
    <definedName name="tnvsulfo">'[25]Area Budget'!$H$512</definedName>
    <definedName name="tnvtrl" localSheetId="3">'[55]Area Budget'!$H$510</definedName>
    <definedName name="tnvtrl" localSheetId="4">'[55]Area Budget'!$H$510</definedName>
    <definedName name="tnvtrl" localSheetId="5">'[55]Area Budget'!$H$510</definedName>
    <definedName name="tnvtrl" localSheetId="2">'[55]Area Budget'!$H$510</definedName>
    <definedName name="tnvtrl">'[25]Area Budget'!$H$510</definedName>
    <definedName name="total_corn_planted_acres">[8]Assumptions!#REF!</definedName>
    <definedName name="Total_Roundup_equivalent_gallons_Revenue">#REF!</definedName>
    <definedName name="Total_Seed_Revenue___US">#REF!</definedName>
    <definedName name="toto" localSheetId="3">'[45]CASH FLOW-BASE BIZ'!$H$177</definedName>
    <definedName name="toto" localSheetId="4">'[45]CASH FLOW-BASE BIZ'!$H$177</definedName>
    <definedName name="toto" localSheetId="5">'[45]CASH FLOW-BASE BIZ'!$H$177</definedName>
    <definedName name="toto" localSheetId="2">'[45]CASH FLOW-BASE BIZ'!$H$177</definedName>
    <definedName name="toto">'[10]CASH FLOW-BASE BIZ'!$H$177</definedName>
    <definedName name="trail">#REF!</definedName>
    <definedName name="trait_fee_arg">#REF!</definedName>
    <definedName name="trait_fee_brazil">#REF!</definedName>
    <definedName name="trait_fee_canada">#REF!</definedName>
    <definedName name="trait_fee_china">#REF!</definedName>
    <definedName name="trait_fee_france">#REF!</definedName>
    <definedName name="trait_fee_italy">#REF!</definedName>
    <definedName name="trait_fee_mexico">#REF!</definedName>
    <definedName name="trait_fee_roma">#REF!</definedName>
    <definedName name="trait_fee_sea">#REF!</definedName>
    <definedName name="trait_fee_southafr">#REF!</definedName>
    <definedName name="trait_fee_ukr">#REF!</definedName>
    <definedName name="trait_fee_usa">#REF!</definedName>
    <definedName name="uk_npv">#REF!</definedName>
    <definedName name="ukra_npv">#REF!</definedName>
    <definedName name="us_npv">#REF!</definedName>
    <definedName name="usa_npv">#REF!</definedName>
    <definedName name="val" localSheetId="3">[53]Comb!#REF!</definedName>
    <definedName name="val" localSheetId="4">[53]Comb!#REF!</definedName>
    <definedName name="val" localSheetId="5">[53]Comb!#REF!</definedName>
    <definedName name="val" localSheetId="2">[53]Comb!#REF!</definedName>
    <definedName name="val">[23]Comb!#REF!</definedName>
    <definedName name="_VAL1">[32]Val.!#REF!</definedName>
    <definedName name="valpnu" localSheetId="3">[53]Comb!#REF!</definedName>
    <definedName name="valpnu" localSheetId="4">[53]Comb!#REF!</definedName>
    <definedName name="valpnu" localSheetId="5">[53]Comb!#REF!</definedName>
    <definedName name="valpnu" localSheetId="2">[53]Comb!#REF!</definedName>
    <definedName name="valpnu">[23]Comb!#REF!</definedName>
    <definedName name="valrange" localSheetId="3">[53]Comb!#REF!</definedName>
    <definedName name="valrange" localSheetId="4">[53]Comb!#REF!</definedName>
    <definedName name="valrange" localSheetId="5">[53]Comb!#REF!</definedName>
    <definedName name="valrange" localSheetId="2">[53]Comb!#REF!</definedName>
    <definedName name="valrange">[23]Comb!#REF!</definedName>
    <definedName name="VIEW_1">'[17]Total Cotton'!#REF!</definedName>
    <definedName name="VIEW_2">#REF!</definedName>
    <definedName name="w">'[32]Inc.St.'!#REF!</definedName>
    <definedName name="wre.Print_All" localSheetId="3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e.Print_All" localSheetId="4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e.Print_All" localSheetId="5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e.Print_All" localSheetId="2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e.Print_All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n.Print_All." localSheetId="3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n.Print_All." localSheetId="4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n.Print_All." localSheetId="5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n.Print_All." localSheetId="2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n.Print_All.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n.Print_Index." localSheetId="3" hidden="1">{"Index",#N/A,FALSE,"Index"}</definedName>
    <definedName name="wrn.Print_Index." localSheetId="4" hidden="1">{"Index",#N/A,FALSE,"Index"}</definedName>
    <definedName name="wrn.Print_Index." localSheetId="5" hidden="1">{"Index",#N/A,FALSE,"Index"}</definedName>
    <definedName name="wrn.Print_Index." localSheetId="2" hidden="1">{"Index",#N/A,FALSE,"Index"}</definedName>
    <definedName name="wrn.Print_Index." hidden="1">{"Index",#N/A,FALSE,"Index"}</definedName>
    <definedName name="wrn.prtall." localSheetId="3" hidden="1">{#N/A,#N/A,TRUE,"lawa";#N/A,#N/A,TRUE,"brazil";#N/A,#N/A,TRUE,"argentina";#N/A,#N/A,TRUE,"mexico";#N/A,#N/A,TRUE,"colombia";#N/A,#N/A,TRUE,"cent amer";#N/A,#N/A,TRUE,"venezuela";#N/A,#N/A,TRUE,"caribbean";#N/A,#N/A,TRUE,"HQ"}</definedName>
    <definedName name="wrn.prtall." localSheetId="4" hidden="1">{#N/A,#N/A,TRUE,"lawa";#N/A,#N/A,TRUE,"brazil";#N/A,#N/A,TRUE,"argentina";#N/A,#N/A,TRUE,"mexico";#N/A,#N/A,TRUE,"colombia";#N/A,#N/A,TRUE,"cent amer";#N/A,#N/A,TRUE,"venezuela";#N/A,#N/A,TRUE,"caribbean";#N/A,#N/A,TRUE,"HQ"}</definedName>
    <definedName name="wrn.prtall." localSheetId="5" hidden="1">{#N/A,#N/A,TRUE,"lawa";#N/A,#N/A,TRUE,"brazil";#N/A,#N/A,TRUE,"argentina";#N/A,#N/A,TRUE,"mexico";#N/A,#N/A,TRUE,"colombia";#N/A,#N/A,TRUE,"cent amer";#N/A,#N/A,TRUE,"venezuela";#N/A,#N/A,TRUE,"caribbean";#N/A,#N/A,TRUE,"HQ"}</definedName>
    <definedName name="wrn.prtall." localSheetId="2" hidden="1">{#N/A,#N/A,TRUE,"lawa";#N/A,#N/A,TRUE,"brazil";#N/A,#N/A,TRUE,"argentina";#N/A,#N/A,TRUE,"mexico";#N/A,#N/A,TRUE,"colombia";#N/A,#N/A,TRUE,"cent amer";#N/A,#N/A,TRUE,"venezuela";#N/A,#N/A,TRUE,"caribbean";#N/A,#N/A,TRUE,"HQ"}</definedName>
    <definedName name="wrn.prtall." hidden="1">{#N/A,#N/A,TRUE,"lawa";#N/A,#N/A,TRUE,"brazil";#N/A,#N/A,TRUE,"argentina";#N/A,#N/A,TRUE,"mexico";#N/A,#N/A,TRUE,"colombia";#N/A,#N/A,TRUE,"cent amer";#N/A,#N/A,TRUE,"venezuela";#N/A,#N/A,TRUE,"caribbean";#N/A,#N/A,TRUE,"HQ"}</definedName>
    <definedName name="wrn.Schedule_1A." localSheetId="3" hidden="1">{"Schedule_IA",#N/A,FALSE,"I-A"}</definedName>
    <definedName name="wrn.Schedule_1A." localSheetId="4" hidden="1">{"Schedule_IA",#N/A,FALSE,"I-A"}</definedName>
    <definedName name="wrn.Schedule_1A." localSheetId="5" hidden="1">{"Schedule_IA",#N/A,FALSE,"I-A"}</definedName>
    <definedName name="wrn.Schedule_1A." localSheetId="2" hidden="1">{"Schedule_IA",#N/A,FALSE,"I-A"}</definedName>
    <definedName name="wrn.Schedule_1A." hidden="1">{"Schedule_IA",#N/A,FALSE,"I-A"}</definedName>
    <definedName name="wrn.Schedule_1B." localSheetId="3" hidden="1">{"Schedule_1B",#N/A,FALSE,"I-B"}</definedName>
    <definedName name="wrn.Schedule_1B." localSheetId="4" hidden="1">{"Schedule_1B",#N/A,FALSE,"I-B"}</definedName>
    <definedName name="wrn.Schedule_1B." localSheetId="5" hidden="1">{"Schedule_1B",#N/A,FALSE,"I-B"}</definedName>
    <definedName name="wrn.Schedule_1B." localSheetId="2" hidden="1">{"Schedule_1B",#N/A,FALSE,"I-B"}</definedName>
    <definedName name="wrn.Schedule_1B." hidden="1">{"Schedule_1B",#N/A,FALSE,"I-B"}</definedName>
    <definedName name="wrn.Schedule_1C." localSheetId="3" hidden="1">{"Schedule_1C",#N/A,FALSE,"I-C"}</definedName>
    <definedName name="wrn.Schedule_1C." localSheetId="4" hidden="1">{"Schedule_1C",#N/A,FALSE,"I-C"}</definedName>
    <definedName name="wrn.Schedule_1C." localSheetId="5" hidden="1">{"Schedule_1C",#N/A,FALSE,"I-C"}</definedName>
    <definedName name="wrn.Schedule_1C." localSheetId="2" hidden="1">{"Schedule_1C",#N/A,FALSE,"I-C"}</definedName>
    <definedName name="wrn.Schedule_1C." hidden="1">{"Schedule_1C",#N/A,FALSE,"I-C"}</definedName>
    <definedName name="wrn.Schedule_1D." localSheetId="3" hidden="1">{"Schedule_1D",#N/A,FALSE,"I-D"}</definedName>
    <definedName name="wrn.Schedule_1D." localSheetId="4" hidden="1">{"Schedule_1D",#N/A,FALSE,"I-D"}</definedName>
    <definedName name="wrn.Schedule_1D." localSheetId="5" hidden="1">{"Schedule_1D",#N/A,FALSE,"I-D"}</definedName>
    <definedName name="wrn.Schedule_1D." localSheetId="2" hidden="1">{"Schedule_1D",#N/A,FALSE,"I-D"}</definedName>
    <definedName name="wrn.Schedule_1D." hidden="1">{"Schedule_1D",#N/A,FALSE,"I-D"}</definedName>
    <definedName name="wrn.Schedule_I." localSheetId="3" hidden="1">{"Schedule_I",#N/A,FALSE,"I"}</definedName>
    <definedName name="wrn.Schedule_I." localSheetId="4" hidden="1">{"Schedule_I",#N/A,FALSE,"I"}</definedName>
    <definedName name="wrn.Schedule_I." localSheetId="5" hidden="1">{"Schedule_I",#N/A,FALSE,"I"}</definedName>
    <definedName name="wrn.Schedule_I." localSheetId="2" hidden="1">{"Schedule_I",#N/A,FALSE,"I"}</definedName>
    <definedName name="wrn.Schedule_I." hidden="1">{"Schedule_I",#N/A,FALSE,"I"}</definedName>
    <definedName name="xBySectorMonth">#REF!</definedName>
    <definedName name="xbysectorqtd">#REF!</definedName>
    <definedName name="xBySectorYTD">#REF!</definedName>
    <definedName name="xCorpCapEmployed">#REF!</definedName>
    <definedName name="xCorporateMonth">#REF!</definedName>
    <definedName name="xcorporateqtr">#REF!</definedName>
    <definedName name="xCorporateYTD">#REF!</definedName>
    <definedName name="xMTCBS">#REF!</definedName>
    <definedName name="xMTCPL">#REF!</definedName>
    <definedName name="xMTCWC">#REF!</definedName>
    <definedName name="xMTCWC9900Restated">#REF!</definedName>
    <definedName name="xNCCapEmployed">#REF!</definedName>
    <definedName name="xPharmaCapEmployed">#REF!</definedName>
    <definedName name="xrestatement">#REF!</definedName>
    <definedName name="xwsrestatement">#REF!</definedName>
    <definedName name="xxx" localSheetId="3">[61]Dates!$B$3</definedName>
    <definedName name="xxx" localSheetId="4">[61]Dates!$B$3</definedName>
    <definedName name="xxx" localSheetId="5">[58]Dates!$B$3</definedName>
    <definedName name="xxx" localSheetId="2">[61]Dates!$B$3</definedName>
    <definedName name="xxx">[27]Dates!$B$3</definedName>
    <definedName name="Year" localSheetId="3">[41]Dates!$B$17</definedName>
    <definedName name="Year" localSheetId="4">[41]Dates!$B$17</definedName>
    <definedName name="Year" localSheetId="5">[41]Dates!$B$17</definedName>
    <definedName name="Year" localSheetId="2">[41]Dates!$B$17</definedName>
    <definedName name="Year">[3]Dates!$B$17</definedName>
    <definedName name="years" localSheetId="3">[42]Dates!$B$17</definedName>
    <definedName name="years" localSheetId="4">[42]Dates!$B$17</definedName>
    <definedName name="years" localSheetId="5">[42]Dates!$B$17</definedName>
    <definedName name="years" localSheetId="2">[42]Dates!$B$17</definedName>
    <definedName name="years">[4]Dates!$B$17</definedName>
    <definedName name="YREV">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2" l="1"/>
  <c r="C12" i="12"/>
  <c r="C13" i="12" s="1"/>
  <c r="C20" i="12" s="1"/>
  <c r="D12" i="12"/>
  <c r="E12" i="12"/>
  <c r="F12" i="12"/>
  <c r="G12" i="12"/>
  <c r="H12" i="12"/>
  <c r="C28" i="12"/>
  <c r="C34" i="12" s="1"/>
  <c r="D31" i="12"/>
  <c r="E31" i="12"/>
  <c r="F31" i="12"/>
  <c r="G31" i="12"/>
  <c r="H31" i="12"/>
  <c r="D29" i="11"/>
  <c r="D57" i="11" s="1"/>
  <c r="E29" i="11"/>
  <c r="D38" i="11"/>
  <c r="D58" i="11" s="1"/>
  <c r="E38" i="11"/>
  <c r="F38" i="11"/>
  <c r="D51" i="11"/>
  <c r="E51" i="11"/>
  <c r="F51" i="11"/>
  <c r="D54" i="11"/>
  <c r="E54" i="11"/>
  <c r="F54" i="11"/>
  <c r="E59" i="11"/>
  <c r="F59" i="11"/>
  <c r="C8" i="10"/>
  <c r="D8" i="10"/>
  <c r="E8" i="10"/>
  <c r="F8" i="10"/>
  <c r="G8" i="10"/>
  <c r="H8" i="10"/>
  <c r="I8" i="10"/>
  <c r="J8" i="10"/>
  <c r="C17" i="10"/>
  <c r="D17" i="10"/>
  <c r="E17" i="10"/>
  <c r="F17" i="10"/>
  <c r="G17" i="10"/>
  <c r="H17" i="10"/>
  <c r="I17" i="10"/>
  <c r="J17" i="10"/>
  <c r="C26" i="10"/>
  <c r="D26" i="10"/>
  <c r="E26" i="10"/>
  <c r="F26" i="10"/>
  <c r="G26" i="10"/>
  <c r="H26" i="10"/>
  <c r="I26" i="10"/>
  <c r="J26" i="10"/>
  <c r="C30" i="10"/>
  <c r="D30" i="10"/>
  <c r="E30" i="10"/>
  <c r="F30" i="10"/>
  <c r="G30" i="10"/>
  <c r="H30" i="10"/>
  <c r="I30" i="10"/>
  <c r="J30" i="10"/>
  <c r="C32" i="10"/>
  <c r="D32" i="10"/>
  <c r="E32" i="10"/>
  <c r="F32" i="10"/>
  <c r="G32" i="10"/>
  <c r="H32" i="10"/>
  <c r="I32" i="10"/>
  <c r="J32" i="10"/>
  <c r="B9" i="1"/>
  <c r="B10" i="1"/>
  <c r="B11" i="1" s="1"/>
  <c r="B21" i="1" s="1"/>
  <c r="B26" i="1" s="1"/>
  <c r="B30" i="1" s="1"/>
  <c r="D11" i="1"/>
  <c r="B14" i="1"/>
  <c r="B15" i="1"/>
  <c r="B16" i="1"/>
  <c r="B17" i="1"/>
  <c r="B18" i="1"/>
  <c r="B19" i="1"/>
  <c r="D19" i="1"/>
  <c r="D21" i="1" s="1"/>
  <c r="D26" i="1" s="1"/>
  <c r="B23" i="1"/>
  <c r="B25" i="1"/>
  <c r="B28" i="1"/>
  <c r="B32" i="1"/>
  <c r="B34" i="1"/>
  <c r="B38" i="1"/>
  <c r="B39" i="1"/>
  <c r="F39" i="1"/>
  <c r="J39" i="1"/>
  <c r="B40" i="1"/>
  <c r="B42" i="1"/>
  <c r="F43" i="1"/>
  <c r="H43" i="1"/>
  <c r="J43" i="1"/>
  <c r="B43" i="1" s="1"/>
  <c r="B44" i="1"/>
  <c r="B87" i="1"/>
  <c r="B91" i="1"/>
  <c r="D101" i="1"/>
  <c r="F101" i="1"/>
  <c r="H101" i="1"/>
  <c r="J101" i="1"/>
  <c r="K123" i="1"/>
  <c r="B135" i="1"/>
  <c r="B139" i="1"/>
  <c r="B14" i="13"/>
  <c r="B22" i="13"/>
  <c r="B25" i="13"/>
  <c r="B28" i="13"/>
  <c r="B29" i="13"/>
  <c r="B30" i="13"/>
  <c r="B33" i="13"/>
  <c r="B36" i="13"/>
  <c r="B37" i="13"/>
  <c r="B38" i="13"/>
  <c r="D42" i="13"/>
  <c r="F42" i="13"/>
  <c r="H42" i="13"/>
  <c r="J42" i="13"/>
  <c r="D74" i="13"/>
  <c r="F74" i="13"/>
  <c r="H74" i="13"/>
  <c r="J74" i="13"/>
  <c r="B20" i="4"/>
  <c r="C20" i="4"/>
  <c r="D20" i="4"/>
  <c r="E20" i="4"/>
  <c r="F20" i="4"/>
  <c r="D25" i="4"/>
  <c r="E25" i="4"/>
  <c r="F25" i="4"/>
  <c r="C34" i="4"/>
  <c r="D34" i="4"/>
  <c r="E34" i="4"/>
  <c r="F34" i="4"/>
  <c r="C38" i="4"/>
  <c r="C40" i="4" s="1"/>
  <c r="D38" i="4"/>
  <c r="E38" i="4"/>
  <c r="E40" i="4" s="1"/>
  <c r="F38" i="4"/>
  <c r="F40" i="4" s="1"/>
  <c r="D40" i="4"/>
  <c r="B45" i="4"/>
  <c r="B54" i="4"/>
  <c r="B55" i="4"/>
  <c r="B58" i="4" s="1"/>
  <c r="B56" i="4"/>
  <c r="B57" i="4"/>
  <c r="C58" i="4"/>
  <c r="D58" i="4"/>
  <c r="E58" i="4"/>
  <c r="F58" i="4"/>
  <c r="D74" i="4"/>
  <c r="E74" i="4"/>
  <c r="F74" i="4"/>
  <c r="B77" i="4"/>
  <c r="B78" i="4"/>
  <c r="B79" i="4"/>
  <c r="C79" i="4"/>
  <c r="D79" i="4"/>
  <c r="E79" i="4"/>
  <c r="F79" i="4"/>
  <c r="C88" i="4"/>
  <c r="D88" i="4"/>
  <c r="E88" i="4"/>
  <c r="F88" i="4"/>
  <c r="C101" i="4"/>
  <c r="C103" i="4" s="1"/>
  <c r="D101" i="4"/>
  <c r="E101" i="4"/>
  <c r="F101" i="4"/>
  <c r="F103" i="4" s="1"/>
  <c r="B103" i="4"/>
  <c r="D103" i="4"/>
  <c r="E103" i="4"/>
  <c r="B108" i="4"/>
  <c r="C108" i="4"/>
  <c r="D108" i="4"/>
  <c r="E108" i="4"/>
  <c r="F108" i="4"/>
  <c r="B115" i="4"/>
  <c r="B116" i="4"/>
  <c r="C117" i="4"/>
  <c r="D117" i="4"/>
  <c r="E117" i="4"/>
  <c r="B117" i="4" s="1"/>
  <c r="F117" i="4"/>
  <c r="B119" i="4"/>
  <c r="B120" i="4"/>
  <c r="B121" i="4"/>
  <c r="C121" i="4"/>
  <c r="C123" i="4" s="1"/>
  <c r="D121" i="4"/>
  <c r="E121" i="4"/>
  <c r="F121" i="4"/>
  <c r="F123" i="4" s="1"/>
  <c r="D123" i="4"/>
  <c r="E123" i="4"/>
  <c r="B128" i="4"/>
  <c r="C133" i="4"/>
  <c r="D133" i="4"/>
  <c r="E133" i="4"/>
  <c r="F133" i="4"/>
  <c r="B141" i="4"/>
  <c r="C141" i="4"/>
  <c r="D141" i="4"/>
  <c r="E141" i="4"/>
  <c r="F141" i="4"/>
  <c r="B147" i="4"/>
  <c r="B154" i="4"/>
  <c r="C155" i="4"/>
  <c r="D155" i="4"/>
  <c r="E155" i="4"/>
  <c r="E157" i="4" s="1"/>
  <c r="F155" i="4"/>
  <c r="F157" i="4" s="1"/>
  <c r="B157" i="4"/>
  <c r="C157" i="4"/>
  <c r="D157" i="4"/>
  <c r="B162" i="4"/>
  <c r="C162" i="4"/>
  <c r="D162" i="4"/>
  <c r="E162" i="4"/>
  <c r="F162" i="4"/>
  <c r="C170" i="4"/>
  <c r="D170" i="4"/>
  <c r="E170" i="4"/>
  <c r="F170" i="4"/>
  <c r="C183" i="4"/>
  <c r="C185" i="4" s="1"/>
  <c r="D183" i="4"/>
  <c r="D185" i="4" s="1"/>
  <c r="E183" i="4"/>
  <c r="F183" i="4"/>
  <c r="B185" i="4"/>
  <c r="E185" i="4"/>
  <c r="F185" i="4"/>
  <c r="B190" i="4"/>
  <c r="C190" i="4"/>
  <c r="D190" i="4"/>
  <c r="E190" i="4"/>
  <c r="F190" i="4"/>
  <c r="B197" i="4"/>
  <c r="B198" i="4"/>
  <c r="B199" i="4"/>
  <c r="C199" i="4"/>
  <c r="D199" i="4"/>
  <c r="E199" i="4"/>
  <c r="F199" i="4"/>
  <c r="B201" i="4"/>
  <c r="B202" i="4"/>
  <c r="C203" i="4"/>
  <c r="B203" i="4" s="1"/>
  <c r="D203" i="4"/>
  <c r="D205" i="4" s="1"/>
  <c r="E203" i="4"/>
  <c r="F203" i="4"/>
  <c r="E205" i="4"/>
  <c r="F205" i="4"/>
  <c r="B210" i="4"/>
  <c r="C215" i="4"/>
  <c r="D215" i="4"/>
  <c r="E215" i="4"/>
  <c r="F215" i="4"/>
  <c r="B223" i="4"/>
  <c r="C223" i="4"/>
  <c r="D223" i="4"/>
  <c r="E223" i="4"/>
  <c r="F223" i="4"/>
  <c r="B229" i="4"/>
  <c r="B236" i="4"/>
  <c r="C237" i="4"/>
  <c r="C239" i="4" s="1"/>
  <c r="D237" i="4"/>
  <c r="E237" i="4"/>
  <c r="F237" i="4"/>
  <c r="F239" i="4" s="1"/>
  <c r="B239" i="4"/>
  <c r="D239" i="4"/>
  <c r="E239" i="4"/>
  <c r="B244" i="4"/>
  <c r="C244" i="4"/>
  <c r="D244" i="4"/>
  <c r="E244" i="4"/>
  <c r="F244" i="4"/>
  <c r="D59" i="11" l="1"/>
  <c r="B123" i="4"/>
  <c r="D30" i="1"/>
  <c r="D36" i="1"/>
  <c r="B36" i="1" s="1"/>
  <c r="C205" i="4"/>
  <c r="B205" i="4" s="1"/>
</calcChain>
</file>

<file path=xl/sharedStrings.xml><?xml version="1.0" encoding="utf-8"?>
<sst xmlns="http://schemas.openxmlformats.org/spreadsheetml/2006/main" count="641" uniqueCount="228">
  <si>
    <t>Net Sales</t>
  </si>
  <si>
    <t>Cost of Goods Sold</t>
  </si>
  <si>
    <t>Operating Expenses:</t>
  </si>
  <si>
    <t>Restructuring Charges - Net</t>
  </si>
  <si>
    <t xml:space="preserve">   Total Operating Expenses</t>
  </si>
  <si>
    <t>Net Income (Loss)</t>
  </si>
  <si>
    <t>FY01</t>
  </si>
  <si>
    <t>FY02</t>
  </si>
  <si>
    <t>FY03</t>
  </si>
  <si>
    <t xml:space="preserve"> </t>
  </si>
  <si>
    <t>Gross Profit</t>
  </si>
  <si>
    <t>Net Interest Expense</t>
  </si>
  <si>
    <t>1st Qtr</t>
  </si>
  <si>
    <t>2nd Qtr</t>
  </si>
  <si>
    <t>3rd Qtr</t>
  </si>
  <si>
    <t>4th Qtr</t>
  </si>
  <si>
    <t>Assets</t>
  </si>
  <si>
    <t>Other Current Assets</t>
  </si>
  <si>
    <t xml:space="preserve">     Total Current Assets</t>
  </si>
  <si>
    <t>Other Assets</t>
  </si>
  <si>
    <t>Total Assets</t>
  </si>
  <si>
    <t>Liabilities and Shareowners' Equity</t>
  </si>
  <si>
    <t>Short-Term Debt</t>
  </si>
  <si>
    <t>Accounts Payable</t>
  </si>
  <si>
    <t>Short Term Debt - Pharmacia</t>
  </si>
  <si>
    <t xml:space="preserve">     Total Current Liabilities</t>
  </si>
  <si>
    <t>Long-Term Debt</t>
  </si>
  <si>
    <t>Total Liabilities and Shareowners' Equity</t>
  </si>
  <si>
    <t>Operating Activities:</t>
  </si>
  <si>
    <t>Cash Flows Provided (Required) by Investing Activities:</t>
  </si>
  <si>
    <t>Cash Flows Provided (Required) by Financing Activities:</t>
  </si>
  <si>
    <t>Issuance of stock</t>
  </si>
  <si>
    <t>Net Cash Provided (Required) by Financing Activities</t>
  </si>
  <si>
    <t>Net Increase (Decrease) in Cash and Cash Equivalents</t>
  </si>
  <si>
    <t>Adjustments to reconcile cash provided (required) by operations:</t>
  </si>
  <si>
    <t>Items that did not require (provide) cash:</t>
  </si>
  <si>
    <t>Pretax cumulative effect of change in accounting principle</t>
  </si>
  <si>
    <t>Bad-debt expense</t>
  </si>
  <si>
    <t>Deferred income taxes</t>
  </si>
  <si>
    <t>Gain on disposal of investments and property - net</t>
  </si>
  <si>
    <t>Equity affiliate expense - net</t>
  </si>
  <si>
    <t>Write-off of retired assets</t>
  </si>
  <si>
    <t>Changes in assets and liabilities that provided (required) cash:</t>
  </si>
  <si>
    <t>Trade receivables</t>
  </si>
  <si>
    <t>Inventories</t>
  </si>
  <si>
    <t>Accounts payable and accrued liabilities</t>
  </si>
  <si>
    <t>Related-party transactions</t>
  </si>
  <si>
    <t>Tax benefit on employee stock options</t>
  </si>
  <si>
    <t>Property, plant and equipment purchases</t>
  </si>
  <si>
    <t>Investment and property disposal proceeds</t>
  </si>
  <si>
    <t>Net change in short-term financing</t>
  </si>
  <si>
    <t>Long-term debt proceeds</t>
  </si>
  <si>
    <t>Long-term debt reductions</t>
  </si>
  <si>
    <t>Debt issuance costs</t>
  </si>
  <si>
    <t>Stock option exercises</t>
  </si>
  <si>
    <t>Dividend payments</t>
  </si>
  <si>
    <t>Financial Summary</t>
  </si>
  <si>
    <t>Diluted Earnings (Loss) per Share</t>
  </si>
  <si>
    <t>Sales by Segment Summary</t>
  </si>
  <si>
    <t>Total Company EBIT</t>
  </si>
  <si>
    <t>Net Cash Provided (Required) by Operations</t>
  </si>
  <si>
    <t>Net Cash Provided (Required) by Investing Activities</t>
  </si>
  <si>
    <t>North America</t>
  </si>
  <si>
    <t>Latin America</t>
  </si>
  <si>
    <t>Europe - Africa</t>
  </si>
  <si>
    <t>United States</t>
  </si>
  <si>
    <t>Argentina</t>
  </si>
  <si>
    <t>Brazil</t>
  </si>
  <si>
    <t>All Other Countries</t>
  </si>
  <si>
    <t>Gross Profit by Segment Summary</t>
  </si>
  <si>
    <t>Total Gross Profit</t>
  </si>
  <si>
    <t>Total Net Sales</t>
  </si>
  <si>
    <t>Roundup and other glyphosate-based agricultural herbicides</t>
  </si>
  <si>
    <t>Total agricultural productivity</t>
  </si>
  <si>
    <t>Total seeds and genomics</t>
  </si>
  <si>
    <t>Agricultural Productivity Segment EBIT</t>
  </si>
  <si>
    <t>Biotechnology Trait Acreage (in millions of acres)</t>
  </si>
  <si>
    <t>U.S. Roundup Ready soybean trait</t>
  </si>
  <si>
    <t>Argentine Roundup Ready soybean trait</t>
  </si>
  <si>
    <t>Roundup Ready soybean trait – other</t>
  </si>
  <si>
    <t>U.S. Roundup Ready corn trait</t>
  </si>
  <si>
    <t xml:space="preserve">Roundup Ready corn trait – other </t>
  </si>
  <si>
    <t>U.S. YieldGard corn borer traits</t>
  </si>
  <si>
    <t>YieldGard corn borer traits – other</t>
  </si>
  <si>
    <t>U.S. YieldGard rootworm corn trait</t>
  </si>
  <si>
    <t>U.S. Roundup Ready cotton trait</t>
  </si>
  <si>
    <t xml:space="preserve">Roundup Ready cotton trait – other </t>
  </si>
  <si>
    <t>Chinese Bollgard cotton trait</t>
  </si>
  <si>
    <t>U.S. Bollgard I and II cotton traits</t>
  </si>
  <si>
    <t xml:space="preserve">Bollgard I and II cotton traits – other </t>
  </si>
  <si>
    <t>U.S. Roundup Ready canola trait</t>
  </si>
  <si>
    <t>Canadian Roundup Ready canola trait</t>
  </si>
  <si>
    <t>Property, Plant and Equipment - Net</t>
  </si>
  <si>
    <t>Cash and Cash Equivalents</t>
  </si>
  <si>
    <t>Short-Term Investments</t>
  </si>
  <si>
    <t>Trade Receivables - Net of allowances</t>
  </si>
  <si>
    <t>Goodwill - Net</t>
  </si>
  <si>
    <t>Other Intangible Assets - Net</t>
  </si>
  <si>
    <t>Current Liabilities:</t>
  </si>
  <si>
    <t>Current Assets:</t>
  </si>
  <si>
    <t>Accrued Liabilities</t>
  </si>
  <si>
    <t>Postretirement and Other Liabilities</t>
  </si>
  <si>
    <t>Shareholders' Equity</t>
  </si>
  <si>
    <t>Selling, General and Administrative Expenses</t>
  </si>
  <si>
    <t>Research and Development Expenses</t>
  </si>
  <si>
    <t>Interest Expense - Net</t>
  </si>
  <si>
    <t>Other Expense (Income) - Net</t>
  </si>
  <si>
    <t>Cumulative Effect of Accounting Change - Net of Tax</t>
  </si>
  <si>
    <t xml:space="preserve">Basic Shares </t>
  </si>
  <si>
    <t>Diluted Shares</t>
  </si>
  <si>
    <t>Shares Outstanding:</t>
  </si>
  <si>
    <t>All other agricultural productivity products</t>
  </si>
  <si>
    <t xml:space="preserve">  United States</t>
  </si>
  <si>
    <t xml:space="preserve">  Ex-United States</t>
  </si>
  <si>
    <t>Total branded sales volume</t>
  </si>
  <si>
    <t>Income Statements - Crop Year Basis</t>
  </si>
  <si>
    <t>Cash Flow Statements - Crop Year Basis</t>
  </si>
  <si>
    <t>Japan asset sale</t>
  </si>
  <si>
    <t>9/1/00 - 8/31/01</t>
  </si>
  <si>
    <t>9/1/02 - 11/30/02</t>
  </si>
  <si>
    <t>9/1/01 - 8/31/02</t>
  </si>
  <si>
    <t>12/1/02 - 2/28/03</t>
  </si>
  <si>
    <t>3/1/03 - 5/31/03</t>
  </si>
  <si>
    <t>** Source:  Monsanto estimates</t>
  </si>
  <si>
    <t>* "Stacked" trait categories reflect crops that contain two Monsanto technologies (both insect-protected and herbicide-tolerance).</t>
  </si>
  <si>
    <t>6/1/03 - 8/31/03</t>
  </si>
  <si>
    <t>U.S. MON “stacked” cotton traits*</t>
  </si>
  <si>
    <t xml:space="preserve">MON “stacked” cotton traits – other* </t>
  </si>
  <si>
    <t>MON “stacked” corn traits – other*</t>
  </si>
  <si>
    <t>U.S. MON “stacked” corn traits*</t>
  </si>
  <si>
    <t>Total Monsanto soybean trait</t>
  </si>
  <si>
    <t xml:space="preserve">Total Monsanto corn traits </t>
  </si>
  <si>
    <t>Total Monsanto cotton traits</t>
  </si>
  <si>
    <t>Total Monsanto canola traits</t>
  </si>
  <si>
    <t>TOTAL MONSANTO TRAIT ACRES **</t>
  </si>
  <si>
    <t>Bad-Debt Expense</t>
  </si>
  <si>
    <t>EPS - Basic (Cumulative Effect of Accounting Change - Net of tax)</t>
  </si>
  <si>
    <t>EPS - Diluted (Cumulative Effect of Accounting Change - Net of tax)</t>
  </si>
  <si>
    <t>Income Tax Expense (Benefit)</t>
  </si>
  <si>
    <t>Loans from related party</t>
  </si>
  <si>
    <t>Loans with related party</t>
  </si>
  <si>
    <t>Payments on other financing</t>
  </si>
  <si>
    <t>Net transactions with Pharmacia</t>
  </si>
  <si>
    <t>Net restructuring charges</t>
  </si>
  <si>
    <t>Reconciliation of Free Cash Flow</t>
  </si>
  <si>
    <t>Roundup Branded Sales Volume Detail (Millions of Gallons)</t>
  </si>
  <si>
    <t>Free Cash Flow *</t>
  </si>
  <si>
    <t>* Sum of cash flows from operations and investing activities</t>
  </si>
  <si>
    <t>Reconciliation of Earnings Before Interest and Taxes (EBIT)</t>
  </si>
  <si>
    <t>Seed and Genomics Segment EBIT</t>
  </si>
  <si>
    <t>Amortization and Adjustments of Goodwill</t>
  </si>
  <si>
    <t>Adoption of FAS 143 (asset retirement obligations)</t>
  </si>
  <si>
    <t>Adoption of FAS 142 (goodwill impairment)</t>
  </si>
  <si>
    <t>Dollars in millions, except per share amounts</t>
  </si>
  <si>
    <t>Full Year</t>
  </si>
  <si>
    <t>Asia - Pacific</t>
  </si>
  <si>
    <t>Key Financial Data - Crop Year Basis</t>
  </si>
  <si>
    <t>** Attributed to relevant Monsanto legal entities. For example, a sale from the United States to a customer in Latin America is reported as a U.S. export sale.</t>
  </si>
  <si>
    <t>Items Included in Reported Earnings</t>
  </si>
  <si>
    <t>Items Included in Reported Earnings (Per Diluted Share Basis) AFTERTAX</t>
  </si>
  <si>
    <t>Items Included in Reported Earnings (Per Diluted Share Basis) PRETAX</t>
  </si>
  <si>
    <t>Items Included in Reported Earnings AFTERTAX</t>
  </si>
  <si>
    <t>Items Included in Reported Earnings PRETAX</t>
  </si>
  <si>
    <t>Argentine bad-debt reserve</t>
  </si>
  <si>
    <t>Dollars in millions</t>
  </si>
  <si>
    <t>Debt-to-Capital Ratio</t>
  </si>
  <si>
    <t>Dollars in millions, Year Ended August 31</t>
  </si>
  <si>
    <t>Total Company</t>
  </si>
  <si>
    <t>Net Trade Receivables by Geography**</t>
  </si>
  <si>
    <t xml:space="preserve">* A reconciliation of earnings before interest and taxes (EBIT) is provided in the Key Financial Data worksheet. </t>
  </si>
  <si>
    <t>Net Sales by Geography**</t>
  </si>
  <si>
    <t>Earnings Before Interest and Taxes (EBIT)*</t>
  </si>
  <si>
    <t>Income (Loss) Before Cumulative Effect of Accounting Change</t>
  </si>
  <si>
    <t>Income (Loss) from Operations</t>
  </si>
  <si>
    <t>EPS - Basic (Net Income (Loss) before Accounting Change)</t>
  </si>
  <si>
    <t>EPS - Basic (Net Income (Loss))</t>
  </si>
  <si>
    <t>EPS - Diluted (Net Income (Loss) before Accounting Change)</t>
  </si>
  <si>
    <t>EPS - Diluted (Net Income (Loss))</t>
  </si>
  <si>
    <t>Roundup Branded Average Net Sales Price Per Gallon</t>
  </si>
  <si>
    <t>Crop Year 2002</t>
  </si>
  <si>
    <t>Calendar Year 2002</t>
  </si>
  <si>
    <t>Crop Year 2001</t>
  </si>
  <si>
    <t>Calendar Year 2001</t>
  </si>
  <si>
    <t>Unaudited</t>
  </si>
  <si>
    <t>Income (Loss) Before Taxes and Cumulative Effect of Acct Change</t>
  </si>
  <si>
    <t>Balance Sheets - Crop Year Basis</t>
  </si>
  <si>
    <t>6/1/02 - 8/31/02</t>
  </si>
  <si>
    <t>3/1/02 - 5/31/02</t>
  </si>
  <si>
    <t>12/1/01 - 2/28/02</t>
  </si>
  <si>
    <t>6/1/01 - 8/31/01</t>
  </si>
  <si>
    <t>3/1/01 - 5/31/01</t>
  </si>
  <si>
    <t>12/1/00 - 2/28/01</t>
  </si>
  <si>
    <t>9/1/00 - 11/30/00</t>
  </si>
  <si>
    <t>9/1/01 - 11/30/01</t>
  </si>
  <si>
    <t>CROP YEAR 2002</t>
  </si>
  <si>
    <t>CROP YEAR 2003</t>
  </si>
  <si>
    <t>CROP YEAR 2001</t>
  </si>
  <si>
    <t>Seed and Genomics Segment Depreciation</t>
  </si>
  <si>
    <t>Agricultural Productivity Segment Depreciation</t>
  </si>
  <si>
    <t>Total Company Depreciation</t>
  </si>
  <si>
    <t>Seed and Genomics Segment Amortization</t>
  </si>
  <si>
    <t>Agricultural Productivity Segment Amortization</t>
  </si>
  <si>
    <t>Total Company Amortization</t>
  </si>
  <si>
    <t>Depreciation and Amortization Summary</t>
  </si>
  <si>
    <t>Total Company Depreciation and Amortization</t>
  </si>
  <si>
    <t>Full Year       Crop Year 2003</t>
  </si>
  <si>
    <t>12 months</t>
  </si>
  <si>
    <t>9/1/02 - 8/31/03</t>
  </si>
  <si>
    <t>1996 - 2003 Monsanto Biotechnology Trait Acreage - Crop Year Basis</t>
  </si>
  <si>
    <t>12 Months</t>
  </si>
  <si>
    <t>FY 03</t>
  </si>
  <si>
    <t>Other items that did not require cash</t>
  </si>
  <si>
    <t>Purchases of short-term investments</t>
  </si>
  <si>
    <t>Maturities of short-term investments</t>
  </si>
  <si>
    <t>Technology and other investments</t>
  </si>
  <si>
    <t xml:space="preserve">  </t>
  </si>
  <si>
    <t>Anniston settlement</t>
  </si>
  <si>
    <t>Depreciation and amortization expense</t>
  </si>
  <si>
    <t>PCB litigation settlement - net</t>
  </si>
  <si>
    <t>Pension contributions</t>
  </si>
  <si>
    <t>Deferred revenue on supply agreements</t>
  </si>
  <si>
    <t>Net investment hedge loss</t>
  </si>
  <si>
    <t>Other items</t>
  </si>
  <si>
    <t>Net Cash Required by Investing Activities</t>
  </si>
  <si>
    <t>Cash and Cash Equivalents at Beginning of Year</t>
  </si>
  <si>
    <t>Cash and Cash Equivalents at End of Year</t>
  </si>
  <si>
    <t>Net Cash Provided by Operations</t>
  </si>
  <si>
    <t>Noncash restructuring and other special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</si>
</sst>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9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_);_(@_)"/>
    <numFmt numFmtId="166" formatCode="_(&quot;$&quot;* #,##0.00_);_(&quot;$&quot;* \(#,##0.00\);_(&quot;$&quot;* &quot;-&quot;_);_(@_)"/>
    <numFmt numFmtId="167" formatCode="0.0"/>
    <numFmt numFmtId="168" formatCode="0.0%;\ \(0.0%\)"/>
    <numFmt numFmtId="169" formatCode="_(* #,##0.0_);_(* \(#,##0.0\);_(* &quot;-&quot;??_);_(@_)"/>
    <numFmt numFmtId="170" formatCode="_(&quot;$&quot;* #,##0_);_(&quot;$&quot;* \(#,##0\);_(&quot;$&quot;* &quot;-&quot;??_);_(@_)"/>
    <numFmt numFmtId="171" formatCode="_(* #,##0_);_(* \(#,##0\);_(* &quot;-&quot;??_);_(@_)"/>
    <numFmt numFmtId="172" formatCode="_(* #,##0.0_);_(* \(#,##0.0\);_(* &quot;-&quot;?_);_(@_)"/>
    <numFmt numFmtId="173" formatCode="#,##0.0_);\(#,##0.0\)"/>
    <numFmt numFmtId="174" formatCode="_(&quot;$&quot;* #,##0.0_);_(&quot;$&quot;* \(#,##0.0\);_(&quot;$&quot;* &quot;-&quot;??_);_(@_)"/>
    <numFmt numFmtId="175" formatCode="0.00_)"/>
    <numFmt numFmtId="176" formatCode="\$#,##0\ ;\(\$#,##0\)"/>
    <numFmt numFmtId="177" formatCode="[Red][&lt;-0.05]\-0%;[Blue][&gt;0.05]0%;0%"/>
    <numFmt numFmtId="178" formatCode="0.000000"/>
    <numFmt numFmtId="179" formatCode="mm/dd/yy"/>
    <numFmt numFmtId="180" formatCode="0.0_)"/>
    <numFmt numFmtId="181" formatCode="&quot;$&quot;#,##0.0_);\(&quot;$&quot;#,##0.0\)"/>
    <numFmt numFmtId="182" formatCode="General_)"/>
    <numFmt numFmtId="183" formatCode="_(&quot;$&quot;* #,##0_);[Red]\(&quot;$&quot;* \(#,##0\);_(&quot;$&quot;* &quot;-&quot;_);_(@_)"/>
    <numFmt numFmtId="184" formatCode="_(* #,##0_);[Red]\(* \(#,##0\);_(* &quot;-&quot;_);_(@_)"/>
    <numFmt numFmtId="185" formatCode="_(&quot;$&quot;#,##0_);[Red]\(&quot;$&quot;#,##0\);_(&quot;$&quot;* &quot;-&quot;_);_(@_)"/>
    <numFmt numFmtId="186" formatCode="_(&quot;$&quot;#,##0_);[Red]\(&quot;$&quot;#,##0\);_(&quot;--&quot;_);_(@_)"/>
    <numFmt numFmtId="187" formatCode="_(&quot;$&quot;#,##0_);[Red]\(&quot;$&quot;#,##0\);\(&quot;--&quot;_);_(@_)"/>
    <numFmt numFmtId="188" formatCode="_(&quot;$&quot;#,##0.00_);[Red]\(&quot;$&quot;#,##0.00\);_(&quot;--&quot;_);_(@_)"/>
    <numFmt numFmtId="189" formatCode="&quot;$&quot;#\-##/##"/>
    <numFmt numFmtId="190" formatCode="&quot;$&quot;#,##0.00_)\ \ \ \ \ ;\(&quot;$&quot;#,##0.00\)\ \ \ \ \ "/>
    <numFmt numFmtId="191" formatCode="#,##0\ &quot;MM&quot;"/>
    <numFmt numFmtId="192" formatCode="&quot;$&quot;#,##0\ &quot;MM&quot;;\(&quot;$&quot;#,##0.00\ &quot;MM&quot;\)"/>
    <numFmt numFmtId="193" formatCode="0.0\ \ \ \ \ \ "/>
    <numFmt numFmtId="194" formatCode="0.0%\ \ \ \ \ "/>
    <numFmt numFmtId="195" formatCode="&quot;$&quot;#,##0.00\A\ \ \ \ ;\(&quot;$&quot;#,##0.00\A\)\ \ \ \ "/>
    <numFmt numFmtId="196" formatCode="&quot;$&quot;#,##0.00&quot;E&quot;\ \ \ \ ;\(&quot;$&quot;#,##0.00&quot;E&quot;\)\ \ \ \ "/>
    <numFmt numFmtId="197" formatCode="#,##0.00&quot;E&quot;\ \ \ \ ;\(#,##0.00&quot;E&quot;\)\ \ \ \ "/>
    <numFmt numFmtId="198" formatCode="&quot;$&quot;#,##0.00;\(&quot;$&quot;#,##0.00\)"/>
    <numFmt numFmtId="199" formatCode="#,##0;\(#,##0\)"/>
    <numFmt numFmtId="200" formatCode="&quot;$&quot;#,##0.0;[Red]\(&quot;$&quot;#,##0.0\)"/>
    <numFmt numFmtId="201" formatCode="#,##0.0;[Red]\(#,##0.0\)"/>
    <numFmt numFmtId="202" formatCode="#,##0;[Red]\(#,##0\)"/>
    <numFmt numFmtId="203" formatCode="#,##0.00000_);\(#,##0.00000\)"/>
    <numFmt numFmtId="204" formatCode="0.0000000%"/>
    <numFmt numFmtId="205" formatCode="&quot;\&quot;#,##0;&quot;\&quot;\-#,##0"/>
    <numFmt numFmtId="206" formatCode="\$#,##0.00_);\(\$#,##0.00\)"/>
    <numFmt numFmtId="207" formatCode="yyyy/m/d\ h:mm:ss"/>
    <numFmt numFmtId="208" formatCode="#,##0&quot;$&quot;_);[Red]\(#,##0&quot;$&quot;\)"/>
    <numFmt numFmtId="209" formatCode="#,##0.00&quot;$&quot;_);\(#,##0.00&quot;$&quot;\)"/>
    <numFmt numFmtId="210" formatCode="_ * #,##0_)&quot;$&quot;_ ;_ * \(#,##0\)&quot;$&quot;_ ;_ * &quot;-&quot;_)&quot;$&quot;_ ;_ @_ "/>
    <numFmt numFmtId="211" formatCode="0.00&quot;tt&quot;"/>
    <numFmt numFmtId="212" formatCode="0.00&quot;%&quot;"/>
    <numFmt numFmtId="213" formatCode="mm/dd/yy_)"/>
    <numFmt numFmtId="214" formatCode="@\ \ \ \ \ "/>
    <numFmt numFmtId="215" formatCode="0%\ \ \ \ \ \ \ "/>
    <numFmt numFmtId="216" formatCode="0%;\ \(0%\)"/>
    <numFmt numFmtId="217" formatCode="#,##0.0_);[Red]\(#,##0.0\)"/>
  </numFmts>
  <fonts count="34">
    <font>
      <sz val="10"/>
      <name val="Arial"/>
    </font>
    <font>
      <sz val="10"/>
      <name val="Arial"/>
    </font>
    <font>
      <b/>
      <sz val="10"/>
      <name val="Arial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GillSans"/>
    </font>
    <font>
      <sz val="8"/>
      <name val="Times New Roman"/>
    </font>
    <font>
      <sz val="10"/>
      <name val="Times New Roman"/>
      <family val="1"/>
    </font>
    <font>
      <sz val="8"/>
      <color indexed="12"/>
      <name val="Tms Rmn"/>
      <family val="1"/>
    </font>
    <font>
      <sz val="8"/>
      <name val="Tms Rmn"/>
    </font>
    <font>
      <sz val="10"/>
      <color indexed="18"/>
      <name val="Times New Roman"/>
      <family val="1"/>
    </font>
    <font>
      <sz val="10"/>
      <name val="MS Sans Serif"/>
    </font>
    <font>
      <sz val="12"/>
      <color indexed="22"/>
      <name val="Arial"/>
    </font>
    <font>
      <sz val="10"/>
      <name val="Times New Roman"/>
    </font>
    <font>
      <b/>
      <sz val="11"/>
      <name val="Times New Roman"/>
    </font>
    <font>
      <sz val="18"/>
      <color indexed="22"/>
      <name val="Arial"/>
    </font>
    <font>
      <sz val="8"/>
      <color indexed="22"/>
      <name val="Arial"/>
    </font>
    <font>
      <b/>
      <u/>
      <sz val="10"/>
      <name val="Arial"/>
      <family val="2"/>
    </font>
    <font>
      <sz val="12"/>
      <name val="Helv"/>
    </font>
    <font>
      <i/>
      <sz val="8"/>
      <name val="Times New Roman"/>
    </font>
    <font>
      <b/>
      <i/>
      <sz val="16"/>
      <name val="Helv"/>
    </font>
    <font>
      <b/>
      <sz val="10"/>
      <name val="MS Sans Serif"/>
    </font>
    <font>
      <b/>
      <sz val="12"/>
      <name val="GillSans"/>
      <family val="2"/>
    </font>
    <font>
      <u/>
      <sz val="11"/>
      <name val="GillSans"/>
      <family val="2"/>
    </font>
    <font>
      <b/>
      <i/>
      <u/>
      <sz val="14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24">
    <xf numFmtId="0" fontId="0" fillId="0" borderId="0"/>
    <xf numFmtId="0" fontId="7" fillId="0" borderId="0"/>
    <xf numFmtId="180" fontId="7" fillId="0" borderId="0">
      <alignment horizontal="right"/>
    </xf>
    <xf numFmtId="180" fontId="7" fillId="2" borderId="0"/>
    <xf numFmtId="180" fontId="7" fillId="2" borderId="0"/>
    <xf numFmtId="184" fontId="8" fillId="2" borderId="0"/>
    <xf numFmtId="180" fontId="7" fillId="2" borderId="0"/>
    <xf numFmtId="180" fontId="7" fillId="2" borderId="0">
      <alignment horizontal="right"/>
    </xf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180" fontId="8" fillId="0" borderId="1" applyNumberFormat="0" applyFont="0" applyFill="0" applyAlignment="0" applyProtection="0"/>
    <xf numFmtId="198" fontId="11" fillId="0" borderId="0"/>
    <xf numFmtId="1" fontId="12" fillId="0" borderId="0"/>
    <xf numFmtId="43" fontId="1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3" fontId="14" fillId="0" borderId="0" applyFont="0" applyFill="0" applyBorder="0" applyAlignment="0" applyProtection="0"/>
    <xf numFmtId="173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8" fillId="0" borderId="0" applyFont="0" applyFill="0" applyBorder="0" applyAlignment="0" applyProtection="0"/>
    <xf numFmtId="181" fontId="13" fillId="0" borderId="0" applyFont="0" applyFill="0" applyBorder="0" applyAlignment="0" applyProtection="0"/>
    <xf numFmtId="183" fontId="8" fillId="0" borderId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76" fontId="14" fillId="0" borderId="0" applyFont="0" applyFill="0" applyBorder="0" applyAlignment="0" applyProtection="0"/>
    <xf numFmtId="183" fontId="8" fillId="0" borderId="0"/>
    <xf numFmtId="214" fontId="7" fillId="2" borderId="2">
      <alignment horizontal="right"/>
    </xf>
    <xf numFmtId="185" fontId="8" fillId="2" borderId="2">
      <alignment horizontal="right"/>
    </xf>
    <xf numFmtId="185" fontId="8" fillId="2" borderId="2">
      <alignment horizontal="right"/>
    </xf>
    <xf numFmtId="212" fontId="8" fillId="2" borderId="2">
      <alignment horizontal="right"/>
    </xf>
    <xf numFmtId="180" fontId="8" fillId="2" borderId="2">
      <alignment horizontal="right"/>
    </xf>
    <xf numFmtId="180" fontId="8" fillId="2" borderId="2">
      <alignment horizontal="right"/>
    </xf>
    <xf numFmtId="174" fontId="8" fillId="2" borderId="2">
      <alignment horizontal="right"/>
    </xf>
    <xf numFmtId="174" fontId="8" fillId="2" borderId="2">
      <alignment horizontal="right"/>
    </xf>
    <xf numFmtId="180" fontId="8" fillId="2" borderId="2">
      <alignment horizontal="right"/>
    </xf>
    <xf numFmtId="0" fontId="14" fillId="0" borderId="0" applyFont="0" applyFill="0" applyBorder="0" applyAlignment="0" applyProtection="0"/>
    <xf numFmtId="200" fontId="11" fillId="0" borderId="0"/>
    <xf numFmtId="210" fontId="8" fillId="0" borderId="0"/>
    <xf numFmtId="190" fontId="7" fillId="0" borderId="0"/>
    <xf numFmtId="195" fontId="7" fillId="0" borderId="0"/>
    <xf numFmtId="196" fontId="7" fillId="0" borderId="0"/>
    <xf numFmtId="211" fontId="8" fillId="0" borderId="0"/>
    <xf numFmtId="180" fontId="8" fillId="0" borderId="0"/>
    <xf numFmtId="197" fontId="7" fillId="0" borderId="0"/>
    <xf numFmtId="0" fontId="15" fillId="0" borderId="0" applyFont="0" applyFill="0" applyBorder="0" applyAlignment="0" applyProtection="0"/>
    <xf numFmtId="2" fontId="14" fillId="0" borderId="0" applyFont="0" applyFill="0" applyBorder="0" applyAlignment="0" applyProtection="0"/>
    <xf numFmtId="173" fontId="8" fillId="0" borderId="0" applyFont="0" applyFill="0" applyBorder="0" applyAlignment="0" applyProtection="0"/>
    <xf numFmtId="201" fontId="11" fillId="0" borderId="0"/>
    <xf numFmtId="190" fontId="7" fillId="0" borderId="3"/>
    <xf numFmtId="215" fontId="7" fillId="2" borderId="2">
      <alignment horizontal="right"/>
    </xf>
    <xf numFmtId="186" fontId="8" fillId="2" borderId="2">
      <alignment horizontal="right"/>
    </xf>
    <xf numFmtId="186" fontId="8" fillId="2" borderId="2">
      <alignment horizontal="right"/>
    </xf>
    <xf numFmtId="213" fontId="8" fillId="2" borderId="2">
      <alignment horizontal="right"/>
    </xf>
    <xf numFmtId="180" fontId="8" fillId="2" borderId="2">
      <alignment horizontal="right"/>
    </xf>
    <xf numFmtId="180" fontId="8" fillId="2" borderId="2">
      <alignment horizontal="right"/>
    </xf>
    <xf numFmtId="203" fontId="8" fillId="2" borderId="2">
      <alignment horizontal="right"/>
    </xf>
    <xf numFmtId="203" fontId="8" fillId="2" borderId="2">
      <alignment horizontal="right"/>
    </xf>
    <xf numFmtId="180" fontId="8" fillId="2" borderId="2">
      <alignment horizontal="right"/>
    </xf>
    <xf numFmtId="180" fontId="16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82" fontId="16" fillId="0" borderId="0" applyNumberFormat="0" applyFill="0" applyBorder="0" applyAlignment="0" applyProtection="0"/>
    <xf numFmtId="49" fontId="6" fillId="0" borderId="0">
      <alignment horizontal="left"/>
    </xf>
    <xf numFmtId="49" fontId="19" fillId="0" borderId="0">
      <alignment horizontal="left"/>
    </xf>
    <xf numFmtId="1" fontId="1" fillId="0" borderId="0" applyFont="0" applyFill="0" applyBorder="0" applyAlignment="0" applyProtection="0"/>
    <xf numFmtId="2" fontId="1" fillId="0" borderId="0" applyFill="0" applyProtection="0">
      <protection locked="0"/>
    </xf>
    <xf numFmtId="1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49" fontId="6" fillId="0" borderId="0">
      <alignment vertical="top"/>
    </xf>
    <xf numFmtId="0" fontId="20" fillId="0" borderId="0" applyBorder="0"/>
    <xf numFmtId="202" fontId="11" fillId="0" borderId="0"/>
    <xf numFmtId="180" fontId="21" fillId="0" borderId="0"/>
    <xf numFmtId="206" fontId="8" fillId="0" borderId="0">
      <alignment horizontal="right"/>
    </xf>
    <xf numFmtId="192" fontId="7" fillId="0" borderId="0">
      <alignment horizontal="right"/>
    </xf>
    <xf numFmtId="187" fontId="8" fillId="0" borderId="0">
      <alignment horizontal="right"/>
    </xf>
    <xf numFmtId="187" fontId="8" fillId="0" borderId="0">
      <alignment horizontal="right"/>
    </xf>
    <xf numFmtId="178" fontId="8" fillId="0" borderId="0">
      <alignment horizontal="right"/>
    </xf>
    <xf numFmtId="204" fontId="8" fillId="0" borderId="0">
      <alignment horizontal="right"/>
    </xf>
    <xf numFmtId="209" fontId="8" fillId="0" borderId="0">
      <alignment horizontal="right"/>
    </xf>
    <xf numFmtId="209" fontId="8" fillId="0" borderId="0">
      <alignment horizontal="right"/>
    </xf>
    <xf numFmtId="207" fontId="8" fillId="0" borderId="0">
      <alignment horizontal="right"/>
    </xf>
    <xf numFmtId="207" fontId="8" fillId="0" borderId="0">
      <alignment horizontal="right"/>
    </xf>
    <xf numFmtId="206" fontId="8" fillId="0" borderId="0">
      <alignment horizontal="right"/>
    </xf>
    <xf numFmtId="204" fontId="8" fillId="0" borderId="0">
      <alignment horizontal="right"/>
    </xf>
    <xf numFmtId="209" fontId="8" fillId="0" borderId="0">
      <alignment horizontal="right"/>
    </xf>
    <xf numFmtId="209" fontId="8" fillId="0" borderId="0">
      <alignment horizontal="right"/>
    </xf>
    <xf numFmtId="207" fontId="8" fillId="0" borderId="0">
      <alignment horizontal="right"/>
    </xf>
    <xf numFmtId="207" fontId="8" fillId="0" borderId="0">
      <alignment horizontal="right"/>
    </xf>
    <xf numFmtId="191" fontId="7" fillId="0" borderId="0">
      <alignment horizontal="right"/>
    </xf>
    <xf numFmtId="175" fontId="22" fillId="0" borderId="0"/>
    <xf numFmtId="0" fontId="1" fillId="0" borderId="0"/>
    <xf numFmtId="199" fontId="8" fillId="0" borderId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77" fontId="1" fillId="0" borderId="4" applyFont="0" applyFill="0" applyBorder="0" applyAlignment="0" applyProtection="0"/>
    <xf numFmtId="193" fontId="7" fillId="0" borderId="0"/>
    <xf numFmtId="194" fontId="7" fillId="0" borderId="0"/>
    <xf numFmtId="9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" fillId="0" borderId="0"/>
    <xf numFmtId="189" fontId="7" fillId="0" borderId="0">
      <alignment horizontal="right"/>
    </xf>
    <xf numFmtId="0" fontId="13" fillId="0" borderId="0" applyNumberFormat="0" applyFont="0" applyFill="0" applyBorder="0" applyAlignment="0" applyProtection="0">
      <alignment horizontal="left"/>
    </xf>
    <xf numFmtId="15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0" fontId="23" fillId="0" borderId="5">
      <alignment horizontal="center"/>
    </xf>
    <xf numFmtId="3" fontId="13" fillId="0" borderId="0" applyFont="0" applyFill="0" applyBorder="0" applyAlignment="0" applyProtection="0"/>
    <xf numFmtId="0" fontId="13" fillId="3" borderId="0" applyNumberFormat="0" applyFont="0" applyBorder="0" applyAlignment="0" applyProtection="0"/>
    <xf numFmtId="207" fontId="8" fillId="2" borderId="0"/>
    <xf numFmtId="188" fontId="8" fillId="2" borderId="0"/>
    <xf numFmtId="188" fontId="8" fillId="2" borderId="0"/>
    <xf numFmtId="178" fontId="8" fillId="2" borderId="0"/>
    <xf numFmtId="178" fontId="8" fillId="2" borderId="0"/>
    <xf numFmtId="205" fontId="8" fillId="2" borderId="0"/>
    <xf numFmtId="207" fontId="8" fillId="2" borderId="0"/>
    <xf numFmtId="205" fontId="8" fillId="2" borderId="0"/>
    <xf numFmtId="208" fontId="8" fillId="2" borderId="2">
      <alignment horizontal="right"/>
    </xf>
    <xf numFmtId="49" fontId="24" fillId="0" borderId="0"/>
    <xf numFmtId="0" fontId="25" fillId="0" borderId="0"/>
    <xf numFmtId="0" fontId="14" fillId="0" borderId="6" applyNumberFormat="0" applyFont="0" applyFill="0" applyAlignment="0" applyProtection="0"/>
  </cellStyleXfs>
  <cellXfs count="248">
    <xf numFmtId="0" fontId="0" fillId="0" borderId="0" xfId="0"/>
    <xf numFmtId="0" fontId="4" fillId="0" borderId="0" xfId="0" applyFont="1" applyBorder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Continuous"/>
    </xf>
    <xf numFmtId="0" fontId="26" fillId="0" borderId="0" xfId="0" applyFont="1"/>
    <xf numFmtId="0" fontId="27" fillId="0" borderId="7" xfId="0" applyFont="1" applyBorder="1" applyAlignment="1">
      <alignment vertical="top" wrapText="1"/>
    </xf>
    <xf numFmtId="0" fontId="27" fillId="0" borderId="8" xfId="0" applyFont="1" applyBorder="1" applyAlignment="1">
      <alignment vertical="top" wrapText="1"/>
    </xf>
    <xf numFmtId="0" fontId="27" fillId="0" borderId="8" xfId="0" applyFont="1" applyBorder="1" applyAlignment="1">
      <alignment horizontal="right" vertical="top" wrapText="1"/>
    </xf>
    <xf numFmtId="0" fontId="4" fillId="0" borderId="9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27" fillId="0" borderId="10" xfId="0" applyFont="1" applyBorder="1" applyAlignment="1">
      <alignment horizontal="center" vertical="top" wrapText="1"/>
    </xf>
    <xf numFmtId="0" fontId="28" fillId="0" borderId="9" xfId="0" applyFont="1" applyBorder="1" applyAlignment="1">
      <alignment vertical="top" wrapText="1"/>
    </xf>
    <xf numFmtId="169" fontId="28" fillId="0" borderId="10" xfId="15" applyNumberFormat="1" applyFont="1" applyBorder="1" applyAlignment="1">
      <alignment horizontal="center" vertical="top" wrapText="1"/>
    </xf>
    <xf numFmtId="0" fontId="6" fillId="0" borderId="11" xfId="0" applyFont="1" applyBorder="1" applyAlignment="1">
      <alignment vertical="top" wrapText="1"/>
    </xf>
    <xf numFmtId="169" fontId="6" fillId="0" borderId="11" xfId="15" applyNumberFormat="1" applyFont="1" applyBorder="1" applyAlignment="1">
      <alignment horizontal="centerContinuous" vertical="top" wrapText="1"/>
    </xf>
    <xf numFmtId="0" fontId="6" fillId="0" borderId="9" xfId="0" applyFont="1" applyBorder="1" applyAlignment="1">
      <alignment vertical="top" wrapText="1"/>
    </xf>
    <xf numFmtId="169" fontId="6" fillId="0" borderId="9" xfId="15" applyNumberFormat="1" applyFont="1" applyBorder="1" applyAlignment="1">
      <alignment horizontal="centerContinuous" vertical="top" wrapText="1"/>
    </xf>
    <xf numFmtId="169" fontId="28" fillId="0" borderId="0" xfId="15" applyNumberFormat="1" applyFont="1" applyFill="1" applyBorder="1" applyAlignment="1">
      <alignment horizontal="center" vertical="top" wrapText="1"/>
    </xf>
    <xf numFmtId="169" fontId="6" fillId="0" borderId="10" xfId="15" applyNumberFormat="1" applyFont="1" applyBorder="1" applyAlignment="1">
      <alignment horizontal="center" vertical="top" wrapText="1"/>
    </xf>
    <xf numFmtId="0" fontId="28" fillId="0" borderId="0" xfId="0" applyFont="1"/>
    <xf numFmtId="0" fontId="28" fillId="0" borderId="0" xfId="0" applyFont="1" applyBorder="1" applyAlignment="1">
      <alignment vertical="top" wrapText="1"/>
    </xf>
    <xf numFmtId="169" fontId="28" fillId="0" borderId="0" xfId="15" applyNumberFormat="1" applyFont="1" applyBorder="1" applyAlignment="1">
      <alignment horizontal="center" vertical="top" wrapText="1"/>
    </xf>
    <xf numFmtId="0" fontId="28" fillId="0" borderId="0" xfId="0" applyFont="1" applyAlignment="1">
      <alignment horizontal="left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0" borderId="0" xfId="0" applyFont="1"/>
    <xf numFmtId="0" fontId="29" fillId="0" borderId="0" xfId="0" applyFont="1"/>
    <xf numFmtId="0" fontId="30" fillId="0" borderId="0" xfId="0" applyFont="1"/>
    <xf numFmtId="0" fontId="27" fillId="0" borderId="0" xfId="0" applyFont="1"/>
    <xf numFmtId="169" fontId="29" fillId="0" borderId="0" xfId="15" applyNumberFormat="1" applyFont="1"/>
    <xf numFmtId="169" fontId="28" fillId="0" borderId="0" xfId="15" applyNumberFormat="1" applyFont="1"/>
    <xf numFmtId="169" fontId="29" fillId="0" borderId="0" xfId="0" applyNumberFormat="1" applyFont="1"/>
    <xf numFmtId="169" fontId="28" fillId="0" borderId="0" xfId="0" applyNumberFormat="1" applyFont="1"/>
    <xf numFmtId="169" fontId="30" fillId="0" borderId="0" xfId="15" applyNumberFormat="1" applyFont="1"/>
    <xf numFmtId="169" fontId="29" fillId="0" borderId="0" xfId="15" applyNumberFormat="1" applyFont="1" applyFill="1"/>
    <xf numFmtId="0" fontId="28" fillId="0" borderId="0" xfId="0" applyFont="1" applyFill="1"/>
    <xf numFmtId="169" fontId="27" fillId="0" borderId="0" xfId="15" applyNumberFormat="1" applyFont="1"/>
    <xf numFmtId="0" fontId="6" fillId="0" borderId="0" xfId="0" applyFont="1"/>
    <xf numFmtId="0" fontId="31" fillId="0" borderId="0" xfId="0" applyFont="1" applyBorder="1"/>
    <xf numFmtId="0" fontId="32" fillId="0" borderId="0" xfId="0" applyFont="1" applyBorder="1"/>
    <xf numFmtId="0" fontId="32" fillId="0" borderId="0" xfId="0" applyFont="1"/>
    <xf numFmtId="0" fontId="3" fillId="0" borderId="0" xfId="0" applyFont="1" applyBorder="1"/>
    <xf numFmtId="0" fontId="28" fillId="0" borderId="0" xfId="0" applyFont="1" applyBorder="1"/>
    <xf numFmtId="171" fontId="5" fillId="0" borderId="0" xfId="15" applyNumberFormat="1" applyFont="1"/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28" fillId="4" borderId="0" xfId="0" applyFont="1" applyFill="1"/>
    <xf numFmtId="42" fontId="28" fillId="4" borderId="0" xfId="0" applyNumberFormat="1" applyFont="1" applyFill="1"/>
    <xf numFmtId="42" fontId="28" fillId="0" borderId="0" xfId="0" applyNumberFormat="1" applyFont="1"/>
    <xf numFmtId="42" fontId="28" fillId="0" borderId="0" xfId="0" applyNumberFormat="1" applyFont="1" applyBorder="1"/>
    <xf numFmtId="41" fontId="28" fillId="4" borderId="12" xfId="0" applyNumberFormat="1" applyFont="1" applyFill="1" applyBorder="1"/>
    <xf numFmtId="41" fontId="28" fillId="0" borderId="12" xfId="0" applyNumberFormat="1" applyFont="1" applyBorder="1"/>
    <xf numFmtId="41" fontId="28" fillId="0" borderId="0" xfId="0" applyNumberFormat="1" applyFont="1" applyBorder="1"/>
    <xf numFmtId="41" fontId="28" fillId="4" borderId="0" xfId="0" applyNumberFormat="1" applyFont="1" applyFill="1"/>
    <xf numFmtId="41" fontId="28" fillId="0" borderId="0" xfId="0" applyNumberFormat="1" applyFont="1"/>
    <xf numFmtId="41" fontId="28" fillId="4" borderId="0" xfId="0" applyNumberFormat="1" applyFont="1" applyFill="1" applyBorder="1"/>
    <xf numFmtId="41" fontId="28" fillId="4" borderId="13" xfId="0" applyNumberFormat="1" applyFont="1" applyFill="1" applyBorder="1"/>
    <xf numFmtId="41" fontId="28" fillId="0" borderId="13" xfId="0" applyNumberFormat="1" applyFont="1" applyBorder="1"/>
    <xf numFmtId="42" fontId="28" fillId="4" borderId="13" xfId="0" applyNumberFormat="1" applyFont="1" applyFill="1" applyBorder="1"/>
    <xf numFmtId="42" fontId="28" fillId="0" borderId="13" xfId="0" applyNumberFormat="1" applyFont="1" applyBorder="1"/>
    <xf numFmtId="165" fontId="28" fillId="4" borderId="0" xfId="0" applyNumberFormat="1" applyFont="1" applyFill="1" applyBorder="1"/>
    <xf numFmtId="165" fontId="28" fillId="0" borderId="0" xfId="0" applyNumberFormat="1" applyFont="1" applyFill="1" applyBorder="1"/>
    <xf numFmtId="42" fontId="6" fillId="4" borderId="0" xfId="0" applyNumberFormat="1" applyFont="1" applyFill="1"/>
    <xf numFmtId="42" fontId="6" fillId="0" borderId="0" xfId="0" applyNumberFormat="1" applyFont="1"/>
    <xf numFmtId="42" fontId="6" fillId="0" borderId="0" xfId="0" applyNumberFormat="1" applyFont="1" applyBorder="1"/>
    <xf numFmtId="44" fontId="28" fillId="4" borderId="0" xfId="0" applyNumberFormat="1" applyFont="1" applyFill="1" applyBorder="1"/>
    <xf numFmtId="44" fontId="28" fillId="0" borderId="0" xfId="0" applyNumberFormat="1" applyFont="1" applyFill="1" applyBorder="1"/>
    <xf numFmtId="166" fontId="28" fillId="4" borderId="0" xfId="0" applyNumberFormat="1" applyFont="1" applyFill="1" applyBorder="1"/>
    <xf numFmtId="166" fontId="28" fillId="0" borderId="0" xfId="0" applyNumberFormat="1" applyFont="1" applyBorder="1"/>
    <xf numFmtId="168" fontId="28" fillId="4" borderId="0" xfId="0" applyNumberFormat="1" applyFont="1" applyFill="1"/>
    <xf numFmtId="168" fontId="28" fillId="0" borderId="0" xfId="0" applyNumberFormat="1" applyFont="1" applyFill="1"/>
    <xf numFmtId="168" fontId="28" fillId="0" borderId="0" xfId="0" applyNumberFormat="1" applyFont="1" applyFill="1" applyBorder="1"/>
    <xf numFmtId="169" fontId="28" fillId="4" borderId="0" xfId="15" applyNumberFormat="1" applyFont="1" applyFill="1"/>
    <xf numFmtId="169" fontId="28" fillId="0" borderId="0" xfId="15" applyNumberFormat="1" applyFont="1" applyFill="1"/>
    <xf numFmtId="169" fontId="28" fillId="0" borderId="0" xfId="15" applyNumberFormat="1" applyFont="1" applyFill="1" applyBorder="1"/>
    <xf numFmtId="169" fontId="30" fillId="0" borderId="0" xfId="0" applyNumberFormat="1" applyFont="1"/>
    <xf numFmtId="169" fontId="6" fillId="0" borderId="0" xfId="0" applyNumberFormat="1" applyFont="1"/>
    <xf numFmtId="171" fontId="29" fillId="4" borderId="14" xfId="15" applyNumberFormat="1" applyFont="1" applyFill="1" applyBorder="1"/>
    <xf numFmtId="171" fontId="29" fillId="0" borderId="14" xfId="15" applyNumberFormat="1" applyFont="1" applyBorder="1"/>
    <xf numFmtId="172" fontId="29" fillId="0" borderId="12" xfId="0" applyNumberFormat="1" applyFont="1" applyBorder="1"/>
    <xf numFmtId="0" fontId="29" fillId="0" borderId="12" xfId="0" applyFont="1" applyBorder="1"/>
    <xf numFmtId="171" fontId="29" fillId="4" borderId="9" xfId="15" applyNumberFormat="1" applyFont="1" applyFill="1" applyBorder="1"/>
    <xf numFmtId="171" fontId="29" fillId="0" borderId="9" xfId="15" applyNumberFormat="1" applyFont="1" applyBorder="1"/>
    <xf numFmtId="169" fontId="30" fillId="0" borderId="0" xfId="15" applyNumberFormat="1" applyFont="1" applyFill="1" applyBorder="1"/>
    <xf numFmtId="0" fontId="29" fillId="0" borderId="0" xfId="0" applyFont="1" applyBorder="1"/>
    <xf numFmtId="38" fontId="29" fillId="4" borderId="15" xfId="0" applyNumberFormat="1" applyFont="1" applyFill="1" applyBorder="1"/>
    <xf numFmtId="38" fontId="29" fillId="0" borderId="7" xfId="0" applyNumberFormat="1" applyFont="1" applyBorder="1"/>
    <xf numFmtId="38" fontId="29" fillId="4" borderId="7" xfId="0" applyNumberFormat="1" applyFont="1" applyFill="1" applyBorder="1"/>
    <xf numFmtId="38" fontId="29" fillId="4" borderId="16" xfId="0" applyNumberFormat="1" applyFont="1" applyFill="1" applyBorder="1"/>
    <xf numFmtId="38" fontId="29" fillId="0" borderId="9" xfId="0" applyNumberFormat="1" applyFont="1" applyBorder="1"/>
    <xf numFmtId="38" fontId="29" fillId="4" borderId="9" xfId="0" applyNumberFormat="1" applyFont="1" applyFill="1" applyBorder="1"/>
    <xf numFmtId="38" fontId="30" fillId="4" borderId="17" xfId="0" applyNumberFormat="1" applyFont="1" applyFill="1" applyBorder="1"/>
    <xf numFmtId="38" fontId="30" fillId="0" borderId="18" xfId="0" applyNumberFormat="1" applyFont="1" applyBorder="1"/>
    <xf numFmtId="38" fontId="30" fillId="4" borderId="18" xfId="0" applyNumberFormat="1" applyFont="1" applyFill="1" applyBorder="1"/>
    <xf numFmtId="0" fontId="30" fillId="4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44" fontId="29" fillId="0" borderId="9" xfId="15" applyNumberFormat="1" applyFont="1" applyBorder="1"/>
    <xf numFmtId="44" fontId="29" fillId="4" borderId="9" xfId="15" applyNumberFormat="1" applyFont="1" applyFill="1" applyBorder="1"/>
    <xf numFmtId="0" fontId="28" fillId="0" borderId="0" xfId="0" applyFont="1" applyFill="1" applyBorder="1"/>
    <xf numFmtId="44" fontId="28" fillId="4" borderId="0" xfId="15" applyNumberFormat="1" applyFont="1" applyFill="1" applyBorder="1"/>
    <xf numFmtId="44" fontId="28" fillId="0" borderId="0" xfId="15" applyNumberFormat="1" applyFont="1" applyFill="1" applyBorder="1"/>
    <xf numFmtId="44" fontId="28" fillId="0" borderId="0" xfId="15" applyNumberFormat="1" applyFont="1" applyBorder="1"/>
    <xf numFmtId="0" fontId="30" fillId="4" borderId="0" xfId="0" applyFont="1" applyFill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6" fillId="0" borderId="0" xfId="0" quotePrefix="1" applyFont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12" xfId="0" quotePrefix="1" applyFont="1" applyFill="1" applyBorder="1" applyAlignment="1">
      <alignment horizontal="center"/>
    </xf>
    <xf numFmtId="0" fontId="6" fillId="0" borderId="12" xfId="0" quotePrefix="1" applyFont="1" applyBorder="1" applyAlignment="1">
      <alignment horizontal="center"/>
    </xf>
    <xf numFmtId="179" fontId="6" fillId="4" borderId="12" xfId="0" quotePrefix="1" applyNumberFormat="1" applyFont="1" applyFill="1" applyBorder="1" applyAlignment="1">
      <alignment horizontal="center"/>
    </xf>
    <xf numFmtId="179" fontId="6" fillId="0" borderId="12" xfId="0" quotePrefix="1" applyNumberFormat="1" applyFont="1" applyBorder="1" applyAlignment="1">
      <alignment horizontal="center"/>
    </xf>
    <xf numFmtId="179" fontId="6" fillId="0" borderId="12" xfId="0" applyNumberFormat="1" applyFont="1" applyBorder="1" applyAlignment="1">
      <alignment horizontal="center"/>
    </xf>
    <xf numFmtId="179" fontId="6" fillId="4" borderId="12" xfId="0" applyNumberFormat="1" applyFont="1" applyFill="1" applyBorder="1" applyAlignment="1">
      <alignment horizontal="center"/>
    </xf>
    <xf numFmtId="0" fontId="6" fillId="0" borderId="0" xfId="0" applyFont="1" applyBorder="1"/>
    <xf numFmtId="0" fontId="6" fillId="0" borderId="0" xfId="0" applyFont="1" applyAlignment="1">
      <alignment horizontal="centerContinuous"/>
    </xf>
    <xf numFmtId="0" fontId="6" fillId="4" borderId="0" xfId="0" applyFont="1" applyFill="1" applyBorder="1" applyAlignment="1">
      <alignment horizontal="center"/>
    </xf>
    <xf numFmtId="0" fontId="19" fillId="0" borderId="0" xfId="95" applyFont="1" applyBorder="1" applyAlignment="1">
      <alignment horizontal="left"/>
    </xf>
    <xf numFmtId="38" fontId="28" fillId="4" borderId="0" xfId="95" applyNumberFormat="1" applyFont="1" applyFill="1" applyBorder="1"/>
    <xf numFmtId="38" fontId="28" fillId="0" borderId="0" xfId="95" applyNumberFormat="1" applyFont="1" applyFill="1" applyBorder="1"/>
    <xf numFmtId="38" fontId="28" fillId="0" borderId="0" xfId="95" applyNumberFormat="1" applyFont="1" applyBorder="1"/>
    <xf numFmtId="0" fontId="6" fillId="0" borderId="0" xfId="95" applyFont="1" applyBorder="1"/>
    <xf numFmtId="0" fontId="19" fillId="0" borderId="0" xfId="95" applyFont="1" applyBorder="1" applyAlignment="1">
      <alignment horizontal="center"/>
    </xf>
    <xf numFmtId="0" fontId="28" fillId="0" borderId="0" xfId="95" applyFont="1" applyBorder="1"/>
    <xf numFmtId="170" fontId="28" fillId="4" borderId="0" xfId="20" applyNumberFormat="1" applyFont="1" applyFill="1" applyBorder="1"/>
    <xf numFmtId="170" fontId="28" fillId="0" borderId="0" xfId="20" applyNumberFormat="1" applyFont="1" applyBorder="1"/>
    <xf numFmtId="171" fontId="28" fillId="4" borderId="0" xfId="15" applyNumberFormat="1" applyFont="1" applyFill="1" applyBorder="1"/>
    <xf numFmtId="171" fontId="28" fillId="0" borderId="0" xfId="20" applyNumberFormat="1" applyFont="1" applyBorder="1"/>
    <xf numFmtId="171" fontId="28" fillId="4" borderId="0" xfId="20" applyNumberFormat="1" applyFont="1" applyFill="1" applyBorder="1"/>
    <xf numFmtId="171" fontId="28" fillId="0" borderId="0" xfId="15" applyNumberFormat="1" applyFont="1" applyBorder="1"/>
    <xf numFmtId="0" fontId="28" fillId="0" borderId="0" xfId="95" applyFont="1" applyFill="1" applyBorder="1"/>
    <xf numFmtId="171" fontId="28" fillId="4" borderId="12" xfId="15" applyNumberFormat="1" applyFont="1" applyFill="1" applyBorder="1"/>
    <xf numFmtId="171" fontId="28" fillId="0" borderId="12" xfId="15" applyNumberFormat="1" applyFont="1" applyBorder="1"/>
    <xf numFmtId="171" fontId="28" fillId="4" borderId="0" xfId="0" applyNumberFormat="1" applyFont="1" applyFill="1"/>
    <xf numFmtId="171" fontId="28" fillId="0" borderId="0" xfId="0" applyNumberFormat="1" applyFont="1"/>
    <xf numFmtId="42" fontId="6" fillId="4" borderId="13" xfId="95" applyNumberFormat="1" applyFont="1" applyFill="1" applyBorder="1"/>
    <xf numFmtId="42" fontId="6" fillId="0" borderId="13" xfId="95" applyNumberFormat="1" applyFont="1" applyBorder="1"/>
    <xf numFmtId="170" fontId="28" fillId="4" borderId="0" xfId="20" applyNumberFormat="1" applyFont="1" applyFill="1"/>
    <xf numFmtId="170" fontId="28" fillId="0" borderId="0" xfId="20" applyNumberFormat="1" applyFont="1"/>
    <xf numFmtId="171" fontId="28" fillId="4" borderId="0" xfId="15" applyNumberFormat="1" applyFont="1" applyFill="1"/>
    <xf numFmtId="171" fontId="28" fillId="0" borderId="0" xfId="15" applyNumberFormat="1" applyFont="1"/>
    <xf numFmtId="0" fontId="6" fillId="0" borderId="0" xfId="95" applyFont="1" applyBorder="1" applyAlignment="1">
      <alignment horizontal="left"/>
    </xf>
    <xf numFmtId="170" fontId="6" fillId="4" borderId="13" xfId="20" applyNumberFormat="1" applyFont="1" applyFill="1" applyBorder="1"/>
    <xf numFmtId="170" fontId="6" fillId="0" borderId="13" xfId="20" applyNumberFormat="1" applyFont="1" applyBorder="1"/>
    <xf numFmtId="9" fontId="28" fillId="4" borderId="19" xfId="102" applyNumberFormat="1" applyFont="1" applyFill="1" applyBorder="1"/>
    <xf numFmtId="9" fontId="28" fillId="0" borderId="19" xfId="102" applyNumberFormat="1" applyFont="1" applyBorder="1"/>
    <xf numFmtId="9" fontId="28" fillId="4" borderId="20" xfId="102" applyNumberFormat="1" applyFont="1" applyFill="1" applyBorder="1"/>
    <xf numFmtId="0" fontId="33" fillId="0" borderId="0" xfId="0" applyFont="1"/>
    <xf numFmtId="171" fontId="6" fillId="0" borderId="0" xfId="15" applyNumberFormat="1" applyFont="1"/>
    <xf numFmtId="171" fontId="6" fillId="4" borderId="0" xfId="15" applyNumberFormat="1" applyFont="1" applyFill="1"/>
    <xf numFmtId="0" fontId="6" fillId="0" borderId="0" xfId="0" applyFont="1" applyFill="1"/>
    <xf numFmtId="171" fontId="6" fillId="0" borderId="0" xfId="15" applyNumberFormat="1" applyFont="1" applyFill="1"/>
    <xf numFmtId="0" fontId="28" fillId="0" borderId="21" xfId="0" applyFont="1" applyBorder="1"/>
    <xf numFmtId="171" fontId="30" fillId="0" borderId="0" xfId="0" applyNumberFormat="1" applyFont="1" applyFill="1" applyBorder="1"/>
    <xf numFmtId="0" fontId="29" fillId="0" borderId="0" xfId="0" applyFont="1" applyFill="1"/>
    <xf numFmtId="171" fontId="29" fillId="4" borderId="14" xfId="0" applyNumberFormat="1" applyFont="1" applyFill="1" applyBorder="1"/>
    <xf numFmtId="171" fontId="29" fillId="0" borderId="14" xfId="0" applyNumberFormat="1" applyFont="1" applyBorder="1"/>
    <xf numFmtId="171" fontId="29" fillId="4" borderId="9" xfId="0" applyNumberFormat="1" applyFont="1" applyFill="1" applyBorder="1"/>
    <xf numFmtId="0" fontId="30" fillId="0" borderId="0" xfId="0" applyFont="1" applyFill="1" applyBorder="1"/>
    <xf numFmtId="0" fontId="4" fillId="0" borderId="0" xfId="0" applyFont="1" applyFill="1"/>
    <xf numFmtId="170" fontId="29" fillId="4" borderId="14" xfId="15" applyNumberFormat="1" applyFont="1" applyFill="1" applyBorder="1"/>
    <xf numFmtId="170" fontId="29" fillId="0" borderId="14" xfId="15" applyNumberFormat="1" applyFont="1" applyBorder="1"/>
    <xf numFmtId="170" fontId="29" fillId="4" borderId="7" xfId="15" applyNumberFormat="1" applyFont="1" applyFill="1" applyBorder="1"/>
    <xf numFmtId="170" fontId="29" fillId="0" borderId="7" xfId="15" applyNumberFormat="1" applyFont="1" applyBorder="1"/>
    <xf numFmtId="42" fontId="28" fillId="4" borderId="0" xfId="15" applyNumberFormat="1" applyFont="1" applyFill="1"/>
    <xf numFmtId="42" fontId="28" fillId="4" borderId="0" xfId="15" applyNumberFormat="1" applyFont="1" applyFill="1" applyBorder="1"/>
    <xf numFmtId="42" fontId="28" fillId="0" borderId="0" xfId="15" applyNumberFormat="1" applyFont="1" applyBorder="1"/>
    <xf numFmtId="42" fontId="30" fillId="4" borderId="22" xfId="15" applyNumberFormat="1" applyFont="1" applyFill="1" applyBorder="1"/>
    <xf numFmtId="42" fontId="30" fillId="0" borderId="22" xfId="15" applyNumberFormat="1" applyFont="1" applyBorder="1"/>
    <xf numFmtId="42" fontId="30" fillId="4" borderId="23" xfId="0" applyNumberFormat="1" applyFont="1" applyFill="1" applyBorder="1"/>
    <xf numFmtId="42" fontId="30" fillId="0" borderId="23" xfId="15" applyNumberFormat="1" applyFont="1" applyBorder="1"/>
    <xf numFmtId="42" fontId="30" fillId="4" borderId="23" xfId="15" applyNumberFormat="1" applyFont="1" applyFill="1" applyBorder="1"/>
    <xf numFmtId="42" fontId="30" fillId="4" borderId="18" xfId="0" applyNumberFormat="1" applyFont="1" applyFill="1" applyBorder="1"/>
    <xf numFmtId="42" fontId="30" fillId="4" borderId="18" xfId="15" applyNumberFormat="1" applyFont="1" applyFill="1" applyBorder="1"/>
    <xf numFmtId="42" fontId="30" fillId="0" borderId="18" xfId="15" applyNumberFormat="1" applyFont="1" applyFill="1" applyBorder="1"/>
    <xf numFmtId="42" fontId="30" fillId="0" borderId="18" xfId="15" applyNumberFormat="1" applyFont="1" applyBorder="1"/>
    <xf numFmtId="0" fontId="6" fillId="0" borderId="0" xfId="0" applyFont="1" applyFill="1" applyAlignment="1">
      <alignment horizontal="center"/>
    </xf>
    <xf numFmtId="0" fontId="6" fillId="0" borderId="21" xfId="0" applyFont="1" applyBorder="1" applyAlignment="1">
      <alignment vertical="top" wrapText="1"/>
    </xf>
    <xf numFmtId="0" fontId="28" fillId="0" borderId="11" xfId="0" applyFont="1" applyBorder="1" applyAlignment="1">
      <alignment vertical="top" wrapText="1"/>
    </xf>
    <xf numFmtId="0" fontId="28" fillId="4" borderId="0" xfId="0" applyFont="1" applyFill="1" applyBorder="1"/>
    <xf numFmtId="42" fontId="28" fillId="4" borderId="0" xfId="0" applyNumberFormat="1" applyFont="1" applyFill="1" applyBorder="1"/>
    <xf numFmtId="0" fontId="30" fillId="0" borderId="0" xfId="0" applyFont="1" applyFill="1" applyBorder="1" applyAlignment="1">
      <alignment horizontal="center"/>
    </xf>
    <xf numFmtId="38" fontId="28" fillId="0" borderId="0" xfId="0" applyNumberFormat="1" applyFont="1" applyBorder="1"/>
    <xf numFmtId="0" fontId="32" fillId="0" borderId="0" xfId="0" applyFont="1" applyFill="1" applyBorder="1"/>
    <xf numFmtId="179" fontId="6" fillId="0" borderId="12" xfId="0" quotePrefix="1" applyNumberFormat="1" applyFont="1" applyFill="1" applyBorder="1" applyAlignment="1">
      <alignment horizontal="center"/>
    </xf>
    <xf numFmtId="42" fontId="28" fillId="0" borderId="0" xfId="15" applyNumberFormat="1" applyFont="1" applyFill="1" applyBorder="1"/>
    <xf numFmtId="171" fontId="28" fillId="0" borderId="0" xfId="15" applyNumberFormat="1" applyFont="1" applyFill="1" applyBorder="1"/>
    <xf numFmtId="171" fontId="28" fillId="0" borderId="0" xfId="15" applyNumberFormat="1" applyFont="1" applyFill="1"/>
    <xf numFmtId="171" fontId="28" fillId="0" borderId="12" xfId="15" applyNumberFormat="1" applyFont="1" applyFill="1" applyBorder="1"/>
    <xf numFmtId="171" fontId="5" fillId="0" borderId="0" xfId="15" applyNumberFormat="1" applyFont="1" applyFill="1"/>
    <xf numFmtId="0" fontId="5" fillId="0" borderId="0" xfId="0" applyFont="1" applyFill="1"/>
    <xf numFmtId="38" fontId="28" fillId="0" borderId="0" xfId="0" applyNumberFormat="1" applyFont="1"/>
    <xf numFmtId="42" fontId="28" fillId="0" borderId="0" xfId="0" applyNumberFormat="1" applyFont="1" applyFill="1" applyBorder="1"/>
    <xf numFmtId="42" fontId="6" fillId="4" borderId="24" xfId="15" applyNumberFormat="1" applyFont="1" applyFill="1" applyBorder="1"/>
    <xf numFmtId="42" fontId="6" fillId="4" borderId="24" xfId="0" applyNumberFormat="1" applyFont="1" applyFill="1" applyBorder="1"/>
    <xf numFmtId="0" fontId="30" fillId="0" borderId="0" xfId="0" applyFont="1" applyFill="1"/>
    <xf numFmtId="38" fontId="30" fillId="0" borderId="0" xfId="0" applyNumberFormat="1" applyFont="1" applyFill="1" applyBorder="1"/>
    <xf numFmtId="170" fontId="29" fillId="0" borderId="7" xfId="0" applyNumberFormat="1" applyFont="1" applyBorder="1"/>
    <xf numFmtId="170" fontId="29" fillId="4" borderId="7" xfId="0" applyNumberFormat="1" applyFont="1" applyFill="1" applyBorder="1"/>
    <xf numFmtId="170" fontId="29" fillId="0" borderId="9" xfId="0" applyNumberFormat="1" applyFont="1" applyBorder="1"/>
    <xf numFmtId="170" fontId="29" fillId="4" borderId="9" xfId="0" applyNumberFormat="1" applyFont="1" applyFill="1" applyBorder="1"/>
    <xf numFmtId="0" fontId="3" fillId="0" borderId="0" xfId="0" applyFont="1" applyAlignment="1">
      <alignment wrapText="1"/>
    </xf>
    <xf numFmtId="0" fontId="30" fillId="4" borderId="0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 wrapText="1"/>
    </xf>
    <xf numFmtId="0" fontId="30" fillId="0" borderId="0" xfId="0" applyFont="1" applyFill="1" applyAlignment="1">
      <alignment horizontal="center" wrapText="1"/>
    </xf>
    <xf numFmtId="170" fontId="28" fillId="0" borderId="0" xfId="20" applyNumberFormat="1" applyFont="1" applyFill="1" applyBorder="1"/>
    <xf numFmtId="171" fontId="28" fillId="0" borderId="0" xfId="0" applyNumberFormat="1" applyFont="1" applyFill="1"/>
    <xf numFmtId="42" fontId="6" fillId="0" borderId="13" xfId="95" applyNumberFormat="1" applyFont="1" applyFill="1" applyBorder="1"/>
    <xf numFmtId="170" fontId="28" fillId="0" borderId="0" xfId="20" applyNumberFormat="1" applyFont="1" applyFill="1"/>
    <xf numFmtId="41" fontId="28" fillId="0" borderId="0" xfId="0" applyNumberFormat="1" applyFont="1" applyFill="1"/>
    <xf numFmtId="170" fontId="6" fillId="0" borderId="13" xfId="20" applyNumberFormat="1" applyFont="1" applyFill="1" applyBorder="1"/>
    <xf numFmtId="9" fontId="28" fillId="0" borderId="19" xfId="102" applyNumberFormat="1" applyFont="1" applyFill="1" applyBorder="1"/>
    <xf numFmtId="38" fontId="6" fillId="0" borderId="0" xfId="0" applyNumberFormat="1" applyFont="1" applyFill="1" applyBorder="1" applyAlignment="1">
      <alignment horizontal="center"/>
    </xf>
    <xf numFmtId="37" fontId="28" fillId="0" borderId="0" xfId="0" applyNumberFormat="1" applyFont="1" applyFill="1" applyBorder="1"/>
    <xf numFmtId="170" fontId="29" fillId="0" borderId="0" xfId="15" applyNumberFormat="1" applyFont="1" applyBorder="1"/>
    <xf numFmtId="171" fontId="29" fillId="0" borderId="0" xfId="15" applyNumberFormat="1" applyFont="1" applyBorder="1"/>
    <xf numFmtId="42" fontId="30" fillId="0" borderId="0" xfId="15" applyNumberFormat="1" applyFont="1" applyBorder="1"/>
    <xf numFmtId="42" fontId="30" fillId="0" borderId="0" xfId="0" applyNumberFormat="1" applyFont="1" applyBorder="1"/>
    <xf numFmtId="217" fontId="28" fillId="4" borderId="0" xfId="15" applyNumberFormat="1" applyFont="1" applyFill="1"/>
    <xf numFmtId="217" fontId="28" fillId="0" borderId="0" xfId="0" applyNumberFormat="1" applyFont="1"/>
    <xf numFmtId="217" fontId="28" fillId="0" borderId="0" xfId="15" applyNumberFormat="1" applyFont="1" applyFill="1"/>
    <xf numFmtId="0" fontId="3" fillId="0" borderId="0" xfId="0" applyFont="1" applyFill="1" applyAlignment="1">
      <alignment wrapText="1"/>
    </xf>
    <xf numFmtId="216" fontId="29" fillId="0" borderId="0" xfId="102" applyNumberFormat="1" applyFont="1" applyFill="1" applyBorder="1"/>
    <xf numFmtId="44" fontId="28" fillId="0" borderId="0" xfId="0" applyNumberFormat="1" applyFont="1"/>
    <xf numFmtId="170" fontId="28" fillId="0" borderId="0" xfId="0" applyNumberFormat="1" applyFont="1"/>
    <xf numFmtId="171" fontId="29" fillId="0" borderId="0" xfId="0" applyNumberFormat="1" applyFont="1"/>
    <xf numFmtId="42" fontId="6" fillId="0" borderId="0" xfId="0" quotePrefix="1" applyNumberFormat="1" applyFont="1" applyFill="1" applyBorder="1" applyAlignment="1">
      <alignment horizontal="center"/>
    </xf>
    <xf numFmtId="42" fontId="28" fillId="0" borderId="0" xfId="0" applyNumberFormat="1" applyFont="1" applyFill="1"/>
    <xf numFmtId="42" fontId="6" fillId="0" borderId="0" xfId="0" applyNumberFormat="1" applyFont="1" applyFill="1" applyBorder="1" applyAlignment="1">
      <alignment horizontal="center"/>
    </xf>
    <xf numFmtId="169" fontId="30" fillId="0" borderId="0" xfId="0" applyNumberFormat="1" applyFont="1" applyFill="1"/>
    <xf numFmtId="42" fontId="30" fillId="0" borderId="0" xfId="0" applyNumberFormat="1" applyFont="1" applyFill="1" applyBorder="1"/>
    <xf numFmtId="42" fontId="30" fillId="0" borderId="0" xfId="15" applyNumberFormat="1" applyFont="1" applyFill="1" applyBorder="1"/>
    <xf numFmtId="169" fontId="6" fillId="0" borderId="0" xfId="0" applyNumberFormat="1" applyFont="1" applyFill="1"/>
    <xf numFmtId="171" fontId="29" fillId="0" borderId="7" xfId="15" applyNumberFormat="1" applyFont="1" applyBorder="1"/>
    <xf numFmtId="42" fontId="30" fillId="4" borderId="11" xfId="0" applyNumberFormat="1" applyFont="1" applyFill="1" applyBorder="1"/>
    <xf numFmtId="42" fontId="30" fillId="0" borderId="11" xfId="15" applyNumberFormat="1" applyFont="1" applyBorder="1"/>
    <xf numFmtId="169" fontId="30" fillId="0" borderId="0" xfId="15" applyNumberFormat="1" applyFont="1" applyFill="1"/>
    <xf numFmtId="42" fontId="29" fillId="4" borderId="7" xfId="0" applyNumberFormat="1" applyFont="1" applyFill="1" applyBorder="1"/>
    <xf numFmtId="42" fontId="29" fillId="0" borderId="7" xfId="15" applyNumberFormat="1" applyFont="1" applyBorder="1"/>
    <xf numFmtId="171" fontId="29" fillId="0" borderId="0" xfId="15" applyNumberFormat="1" applyFont="1" applyFill="1" applyBorder="1"/>
    <xf numFmtId="42" fontId="29" fillId="0" borderId="7" xfId="0" applyNumberFormat="1" applyFont="1" applyBorder="1"/>
    <xf numFmtId="0" fontId="0" fillId="0" borderId="0" xfId="0" applyBorder="1"/>
    <xf numFmtId="171" fontId="30" fillId="0" borderId="18" xfId="15" applyNumberFormat="1" applyFont="1" applyBorder="1"/>
    <xf numFmtId="44" fontId="29" fillId="4" borderId="7" xfId="0" applyNumberFormat="1" applyFont="1" applyFill="1" applyBorder="1"/>
    <xf numFmtId="44" fontId="29" fillId="4" borderId="9" xfId="0" applyNumberFormat="1" applyFont="1" applyFill="1" applyBorder="1"/>
    <xf numFmtId="44" fontId="29" fillId="4" borderId="15" xfId="0" applyNumberFormat="1" applyFont="1" applyFill="1" applyBorder="1"/>
    <xf numFmtId="44" fontId="29" fillId="4" borderId="16" xfId="0" applyNumberFormat="1" applyFont="1" applyFill="1" applyBorder="1"/>
  </cellXfs>
  <cellStyles count="124">
    <cellStyle name="$" xfId="1"/>
    <cellStyle name="$m" xfId="2"/>
    <cellStyle name="$q" xfId="3"/>
    <cellStyle name="$q*" xfId="4"/>
    <cellStyle name="$q_ALB" xfId="5"/>
    <cellStyle name="$qA" xfId="6"/>
    <cellStyle name="$qRange" xfId="7"/>
    <cellStyle name="’Ê‰Ý [0.00]_GE 3 MINIMUM" xfId="8"/>
    <cellStyle name="’Ê‰Ý_GE 3 MINIMUM" xfId="9"/>
    <cellStyle name="•W_GE 3 MINIMUM" xfId="10"/>
    <cellStyle name="Blue" xfId="11"/>
    <cellStyle name="Border" xfId="12"/>
    <cellStyle name="Change" xfId="13"/>
    <cellStyle name="Changeable" xfId="14"/>
    <cellStyle name="Comma" xfId="15" builtinId="3"/>
    <cellStyle name="Comma (1)" xfId="16"/>
    <cellStyle name="Comma [1)" xfId="17"/>
    <cellStyle name="Comma0" xfId="18"/>
    <cellStyle name="Common (1)" xfId="19"/>
    <cellStyle name="Currency" xfId="20" builtinId="4"/>
    <cellStyle name="Currency (0)" xfId="21"/>
    <cellStyle name="Currency (1)" xfId="22"/>
    <cellStyle name="Currency (1)l" xfId="23"/>
    <cellStyle name="Currency [1)" xfId="24"/>
    <cellStyle name="Currency(1)" xfId="25"/>
    <cellStyle name="Currency0" xfId="26"/>
    <cellStyle name="CurRtAligned" xfId="27"/>
    <cellStyle name="d_yield" xfId="28"/>
    <cellStyle name="d_yield_ALB" xfId="29"/>
    <cellStyle name="d_yield_ALBnew1" xfId="30"/>
    <cellStyle name="d_yield_apd" xfId="31"/>
    <cellStyle name="d_yield_Fmc" xfId="32"/>
    <cellStyle name="d_yield_GLKNneew" xfId="33"/>
    <cellStyle name="d_yield_MILNEW" xfId="34"/>
    <cellStyle name="d_yield_MMMREST" xfId="35"/>
    <cellStyle name="d_yield_ROH" xfId="36"/>
    <cellStyle name="Date" xfId="37"/>
    <cellStyle name="Dollar" xfId="38"/>
    <cellStyle name="eps" xfId="39"/>
    <cellStyle name="eps$" xfId="40"/>
    <cellStyle name="eps$A" xfId="41"/>
    <cellStyle name="eps$E" xfId="42"/>
    <cellStyle name="eps_ALB" xfId="43"/>
    <cellStyle name="epsA" xfId="44"/>
    <cellStyle name="epsE" xfId="45"/>
    <cellStyle name="Euro" xfId="46"/>
    <cellStyle name="Fixed" xfId="47"/>
    <cellStyle name="Fixed (1)" xfId="48"/>
    <cellStyle name="Fixed_Approval_Matrix" xfId="49"/>
    <cellStyle name="fy_eps$" xfId="50"/>
    <cellStyle name="g_rate" xfId="51"/>
    <cellStyle name="g_rate_ALB" xfId="52"/>
    <cellStyle name="g_rate_ALBnew1" xfId="53"/>
    <cellStyle name="g_rate_apd" xfId="54"/>
    <cellStyle name="g_rate_Fmc" xfId="55"/>
    <cellStyle name="g_rate_GLKNneew" xfId="56"/>
    <cellStyle name="g_rate_MILNEW" xfId="57"/>
    <cellStyle name="g_rate_MMMREST" xfId="58"/>
    <cellStyle name="g_rate_ROH" xfId="59"/>
    <cellStyle name="Heading" xfId="60"/>
    <cellStyle name="Heading 1" xfId="61" builtinId="16" customBuiltin="1"/>
    <cellStyle name="Heading 2" xfId="62" builtinId="17" customBuiltin="1"/>
    <cellStyle name="High" xfId="63"/>
    <cellStyle name="HspColumn" xfId="64"/>
    <cellStyle name="HspColumnBottom" xfId="65"/>
    <cellStyle name="HspCurrency" xfId="66"/>
    <cellStyle name="HSPGrid" xfId="67"/>
    <cellStyle name="HspNonCurrency" xfId="68"/>
    <cellStyle name="HspPage" xfId="69"/>
    <cellStyle name="HspPercentage" xfId="70"/>
    <cellStyle name="HspPlanType" xfId="71"/>
    <cellStyle name="HspPOV" xfId="72"/>
    <cellStyle name="HspRow" xfId="73"/>
    <cellStyle name="Instructions" xfId="74"/>
    <cellStyle name="Integer" xfId="75"/>
    <cellStyle name="Italic" xfId="76"/>
    <cellStyle name="m" xfId="77"/>
    <cellStyle name="m$" xfId="78"/>
    <cellStyle name="m_ALB" xfId="79"/>
    <cellStyle name="m_ALBnew1" xfId="80"/>
    <cellStyle name="m_apd" xfId="81"/>
    <cellStyle name="m_MILNEW" xfId="82"/>
    <cellStyle name="m_MILNEW_ALB" xfId="83"/>
    <cellStyle name="m_MILNEW_ALBnew1" xfId="84"/>
    <cellStyle name="m_MILNEW_apd" xfId="85"/>
    <cellStyle name="m_MILNEW_apd_MMM" xfId="86"/>
    <cellStyle name="m_MMM" xfId="87"/>
    <cellStyle name="m_MMMREST" xfId="88"/>
    <cellStyle name="m_MMMREST_ALB" xfId="89"/>
    <cellStyle name="m_MMMREST_ALBnew1" xfId="90"/>
    <cellStyle name="m_MMMREST_apd" xfId="91"/>
    <cellStyle name="m_MMMREST_apd_MMM" xfId="92"/>
    <cellStyle name="mm" xfId="93"/>
    <cellStyle name="Normal" xfId="0" builtinId="0"/>
    <cellStyle name="Normal - Style1" xfId="94"/>
    <cellStyle name="Normal_Monsanto Balance Sheet" xfId="95"/>
    <cellStyle name="NumRtAligned" xfId="96"/>
    <cellStyle name="Œ…‹æØ‚è [0.00]_GE 3 MINIMUM" xfId="97"/>
    <cellStyle name="Œ…‹æØ‚è_GE 3 MINIMUM" xfId="98"/>
    <cellStyle name="pcntcolor" xfId="99"/>
    <cellStyle name="pe" xfId="100"/>
    <cellStyle name="PEG" xfId="101"/>
    <cellStyle name="Percent" xfId="102" builtinId="5"/>
    <cellStyle name="Percent (1)" xfId="103"/>
    <cellStyle name="Percent(1)" xfId="104"/>
    <cellStyle name="price" xfId="105"/>
    <cellStyle name="PSChar" xfId="106"/>
    <cellStyle name="PSDate" xfId="107"/>
    <cellStyle name="PSDec" xfId="108"/>
    <cellStyle name="PSHeading" xfId="109"/>
    <cellStyle name="PSInt" xfId="110"/>
    <cellStyle name="PSSpacer" xfId="111"/>
    <cellStyle name="q" xfId="112"/>
    <cellStyle name="q_ALB" xfId="113"/>
    <cellStyle name="q_ALBnew1" xfId="114"/>
    <cellStyle name="q_apd" xfId="115"/>
    <cellStyle name="q_MAHN2" xfId="116"/>
    <cellStyle name="q_MILNEW" xfId="117"/>
    <cellStyle name="q_MMM" xfId="118"/>
    <cellStyle name="q_MMMREST" xfId="119"/>
    <cellStyle name="range" xfId="120"/>
    <cellStyle name="tcn" xfId="121"/>
    <cellStyle name="tn" xfId="122"/>
    <cellStyle name="Total" xfId="123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36.xml"/><Relationship Id="rId47" Type="http://schemas.openxmlformats.org/officeDocument/2006/relationships/externalLink" Target="externalLinks/externalLink41.xml"/><Relationship Id="rId63" Type="http://schemas.openxmlformats.org/officeDocument/2006/relationships/externalLink" Target="externalLinks/externalLink57.xml"/><Relationship Id="rId68" Type="http://schemas.openxmlformats.org/officeDocument/2006/relationships/externalLink" Target="externalLinks/externalLink62.xml"/><Relationship Id="rId7" Type="http://schemas.openxmlformats.org/officeDocument/2006/relationships/externalLink" Target="externalLinks/externalLink1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23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externalLink" Target="externalLinks/externalLink34.xml"/><Relationship Id="rId45" Type="http://schemas.openxmlformats.org/officeDocument/2006/relationships/externalLink" Target="externalLinks/externalLink39.xml"/><Relationship Id="rId53" Type="http://schemas.openxmlformats.org/officeDocument/2006/relationships/externalLink" Target="externalLinks/externalLink47.xml"/><Relationship Id="rId58" Type="http://schemas.openxmlformats.org/officeDocument/2006/relationships/externalLink" Target="externalLinks/externalLink52.xml"/><Relationship Id="rId66" Type="http://schemas.openxmlformats.org/officeDocument/2006/relationships/externalLink" Target="externalLinks/externalLink60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5.xml"/><Relationship Id="rId19" Type="http://schemas.openxmlformats.org/officeDocument/2006/relationships/externalLink" Target="externalLinks/externalLink1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43" Type="http://schemas.openxmlformats.org/officeDocument/2006/relationships/externalLink" Target="externalLinks/externalLink37.xml"/><Relationship Id="rId48" Type="http://schemas.openxmlformats.org/officeDocument/2006/relationships/externalLink" Target="externalLinks/externalLink42.xml"/><Relationship Id="rId56" Type="http://schemas.openxmlformats.org/officeDocument/2006/relationships/externalLink" Target="externalLinks/externalLink50.xml"/><Relationship Id="rId64" Type="http://schemas.openxmlformats.org/officeDocument/2006/relationships/externalLink" Target="externalLinks/externalLink58.xml"/><Relationship Id="rId6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51" Type="http://schemas.openxmlformats.org/officeDocument/2006/relationships/externalLink" Target="externalLinks/externalLink45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Relationship Id="rId46" Type="http://schemas.openxmlformats.org/officeDocument/2006/relationships/externalLink" Target="externalLinks/externalLink40.xml"/><Relationship Id="rId59" Type="http://schemas.openxmlformats.org/officeDocument/2006/relationships/externalLink" Target="externalLinks/externalLink53.xml"/><Relationship Id="rId67" Type="http://schemas.openxmlformats.org/officeDocument/2006/relationships/externalLink" Target="externalLinks/externalLink61.xml"/><Relationship Id="rId20" Type="http://schemas.openxmlformats.org/officeDocument/2006/relationships/externalLink" Target="externalLinks/externalLink14.xml"/><Relationship Id="rId41" Type="http://schemas.openxmlformats.org/officeDocument/2006/relationships/externalLink" Target="externalLinks/externalLink35.xml"/><Relationship Id="rId54" Type="http://schemas.openxmlformats.org/officeDocument/2006/relationships/externalLink" Target="externalLinks/externalLink48.xml"/><Relationship Id="rId62" Type="http://schemas.openxmlformats.org/officeDocument/2006/relationships/externalLink" Target="externalLinks/externalLink56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49" Type="http://schemas.openxmlformats.org/officeDocument/2006/relationships/externalLink" Target="externalLinks/externalLink43.xml"/><Relationship Id="rId57" Type="http://schemas.openxmlformats.org/officeDocument/2006/relationships/externalLink" Target="externalLinks/externalLink51.xml"/><Relationship Id="rId1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25.xml"/><Relationship Id="rId44" Type="http://schemas.openxmlformats.org/officeDocument/2006/relationships/externalLink" Target="externalLinks/externalLink38.xml"/><Relationship Id="rId52" Type="http://schemas.openxmlformats.org/officeDocument/2006/relationships/externalLink" Target="externalLinks/externalLink46.xml"/><Relationship Id="rId60" Type="http://schemas.openxmlformats.org/officeDocument/2006/relationships/externalLink" Target="externalLinks/externalLink54.xml"/><Relationship Id="rId65" Type="http://schemas.openxmlformats.org/officeDocument/2006/relationships/externalLink" Target="externalLinks/externalLink59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9" Type="http://schemas.openxmlformats.org/officeDocument/2006/relationships/externalLink" Target="externalLinks/externalLink33.xml"/><Relationship Id="rId34" Type="http://schemas.openxmlformats.org/officeDocument/2006/relationships/externalLink" Target="externalLinks/externalLink28.xml"/><Relationship Id="rId50" Type="http://schemas.openxmlformats.org/officeDocument/2006/relationships/externalLink" Target="externalLinks/externalLink44.xml"/><Relationship Id="rId55" Type="http://schemas.openxmlformats.org/officeDocument/2006/relationships/externalLink" Target="externalLinks/externalLink49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48</xdr:row>
          <xdr:rowOff>0</xdr:rowOff>
        </xdr:from>
        <xdr:to>
          <xdr:col>11</xdr:col>
          <xdr:colOff>0</xdr:colOff>
          <xdr:row>48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1338BF4-A390-9E22-EE75-DECDC3BC96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2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D5AA2452-2F2A-289D-5333-2645DF0885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WINDOWS/Temporary%20Internet%20Files/OLKB352/02BOD%20Financials%20-%20Q1%20FY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WINDOWS/Temporary%20Internet%20Files/OLKA1A5/Seeds%20&amp;%20Trait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Data/XL/2003%20Debt%20Offering/Seeds%20&amp;%20Trait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Data/XL/2003%20Debt%20Offering/Jerry%20Xtrac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ch\mge\RNMAUS\RNM_Finance\3)%202002%20LRP%20-%20Post%20Debt%20Show%20Case\LRP%20SEED%20CONSOLIDATION\Summary%20Analysis%20Files\2002%20LRP%20-%20SEED%20&amp;%20TRAIT%20CONSOLIDAT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$TEAM/Controller/ESTIMATE/2002/04-02/Forecast%20Review%20Final/North%20America%20Forecast/United%20States%20Forecast(Apr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CH\finance\WINDOWS\TEMP\98deces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ch\bus-analysts\$TEAM\Private\1_USAnalysts\Data\00_LRP\80_20%20Case\Supporting%20Detai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$team\Private\1_USAnalysts\Data\02%20Forecast\Submissions\02%20Forecast%20File_mar15.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CH\finance\Datapool%202000\CI\registros\follow%20up%20registro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$TEAM/Private/BSCF02/Forecast/January/LA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Documents%20and%20Settings/mkharb/Local%20Settings/Temporary%20Internet%20Files/OLK7/Report/17Credi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Documents%20and%20Settings/srtich/Local%20Settings/Temporary%20Internet%20Files/OLK13/P&amp;LMEX0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CLIENTS/Monsanto/Budget&amp;Forecast/2001%20RLI%20Shee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Documents%20and%20Settings/aacao/Local%20Settings/Temporary%20Internet%20Files/OLK1B/2003_Admin_Bridge_to_LR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WINDOWS/Temporary%20Internet%20Files/OLK9324/92xox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Data/XL/2001%20Report/Q4Q1Scenar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Finance/Carl/02_portfolioCopy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ch\bus-analysts\$TEAM\Private\1_USAnalysts\Data\02%20LRP\Ops%20Studies%20-%20Reviews\02-04%20LRP%20May%20Cas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Documents%20and%20Settings/mkharb/Local%20Settings/Temporary%20Internet%20Files/OLK7/Jan%2003%20Results/internal_workshee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-research-1\Research\Gulley\Documents\Excel\mmm\MMMnew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Startup" Target="chemical/EXCEL/MGMISC/MMM/MMMoth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Documents%20and%20Settings/EBEDWA/Local%20Settings/Temporary%20Internet%20Files/OLK25/02BOD%20Financials%20-%20ProForm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Startup" Target="cbm/CBMnew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Startup" Target="mil/MILNEW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-research-1\Research\Gulley\Documents\Excel\roh\Roh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Startup" Target="alb/ALBnew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Startup" Target="glw/GLWNEW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-research-1\Research\Gulley\Documents\Excel\omp\OMG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-research-1\Research\Gulley\Documents\Excel\ck\CNWnewnew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Documents%20and%20Settings/mkharb/Local%20Settings/Temporary%20Internet%20Files/OLK7/DD08-15-02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-research-1\Research\Gulley\Documents\Excel\mmm\MMM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Startup" Target="mah/MAHN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WINDOWS/Temporary%20Internet%20Files/OLKD002/board_report_internal_100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-research-1\Research\Gulley\Documents\Excel\pll\PLL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BEDWA\Local%20Settings\Temporary%20Internet%20Files\OLK25\02BOD%20Financials%20-%20ProForma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orary%20Internet%20Files\OLKD002\board_report_internal_100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BEDWA\Local%20Settings\Temporary%20Internet%20Files\OLK25\IRspreadsheet2002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BEDWA\Local%20Settings\Temporary%20Internet%20Files\OLK25\IRspreadsheet2001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orary%20Internet%20Files\OLKA1A5\Seeds%20&amp;%20Traits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XL\2003%20Debt%20Offering\Seeds%20&amp;%20Traits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XL\2003%20Debt%20Offering\Jerry%20Xtract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$TEAM\Controller\ESTIMATE\2002\04-02\Forecast%20Review%20Final\North%20America%20Forecast\United%20States%20Forecast(Apr)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$TEAM\Private\BSCF02\Forecast\January\LA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Documents%20and%20Settings/EBEDWA/Local%20Settings/Temporary%20Internet%20Files/OLK25/IRspreadsheet200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rtich\Local%20Settings\Temporary%20Internet%20Files\OLK13\P&amp;LMEX02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IENTS\Monsanto\Budget&amp;Forecast\2001%20RLI%20Sheet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acao\Local%20Settings\Temporary%20Internet%20Files\OLK1B\2003_Admin_Bridge_to_LRP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orary%20Internet%20Files\OLK9324\92xox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XL\2001%20Report\Q4Q1Scenari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e\Carl\02_portfolioCopy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orary%20Internet%20Files\OLKB352\02BOD%20Financials%20-%20Q1%20FY0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jmboth\Local%20Settings\Temporary%20Internet%20Files\OLKA\Report\17Credit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jmboth\Local%20Settings\Temporary%20Internet%20Files\OLKA\Jan%2003%20Results\internal_worksheet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jmboth\Local%20Settings\Temporary%20Internet%20Files\OLKA\DD08-15-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Documents%20and%20Settings/EBEDWA/Local%20Settings/Temporary%20Internet%20Files/OLK25/IRspreadsheet2001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/17Credit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Jan%2003%20Results/internal_worksheet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DD08-15-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ch\mge\WINDOWS\TEMP\ito_npv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ch\mge\WINDOWS\TEMP\Generic%20Strategy%20Base%20Cas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tatement"/>
      <sheetName val="MTCP&amp;L"/>
      <sheetName val="MTCP&amp;L QTD"/>
      <sheetName val="MTCP&amp;L WS"/>
      <sheetName val="MTCP&amp;L QTD WS"/>
      <sheetName val="MTCBS "/>
      <sheetName val="MTCCF"/>
      <sheetName val="KeyProducts"/>
      <sheetName val="AGKPI"/>
      <sheetName val="Working Capital KPI"/>
      <sheetName val="DSO.KPI W_fcst"/>
      <sheetName val="P&amp;L Retrieve"/>
      <sheetName val="P&amp;L Retrieve QTD"/>
      <sheetName val="P&amp;L Retrieve WS"/>
      <sheetName val="P&amp;L Retrieve QTD WS"/>
      <sheetName val="Dates"/>
      <sheetName val="BS Retrieve"/>
      <sheetName val="BS Retrieve Monthly"/>
      <sheetName val="Retrieve from Planning"/>
      <sheetName val="Rolling Sales"/>
      <sheetName val="WorkCap"/>
      <sheetName val="Working Capital Budget"/>
      <sheetName val="BS Budget"/>
      <sheetName val="Module1"/>
    </sheetNames>
    <definedNames>
      <definedName name="Retrieve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 FLOW-BASE BIZ"/>
    </sheetNames>
    <sheetDataSet>
      <sheetData sheetId="0">
        <row r="177">
          <cell r="H177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 FLOW-BASE BIZ"/>
    </sheetNames>
    <sheetDataSet>
      <sheetData sheetId="0">
        <row r="177">
          <cell r="H177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/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 Year - SEED GP"/>
      <sheetName val="Summary Seed &amp; Trait"/>
      <sheetName val="20 Year - SEED SALES"/>
      <sheetName val="20 Year - TRAIT SALES"/>
      <sheetName val="20 Year - TRAIT GP"/>
      <sheetName val="Reco 2002"/>
      <sheetName val="Biotech Acres"/>
      <sheetName val="Hermann Biotech Acres"/>
      <sheetName val="Trait Gross Profit Chart"/>
      <sheetName val="ConsTraits - Corn"/>
      <sheetName val="ConsTraits - Soy"/>
      <sheetName val="ConsTraits - Cotton"/>
      <sheetName val="ConsTraits - Wheat"/>
      <sheetName val="ConsTraits - Canola"/>
      <sheetName val="Consolidated Financials"/>
      <sheetName val="ARC Actuals"/>
      <sheetName val="Quick Phipps Summary"/>
      <sheetName val="Growth Drivers"/>
      <sheetName val="Check Total"/>
      <sheetName val="GP Sensitivities"/>
      <sheetName val="LAS Bridge"/>
      <sheetName val="TRAIT SALES BY TRAIT WO STACK"/>
      <sheetName val="TRAIT BY TRAIT W STACK"/>
      <sheetName val="Key Biotech Acres"/>
      <sheetName val="BOD Whitepap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edule"/>
      <sheetName val="P&amp;L"/>
      <sheetName val="GAP"/>
      <sheetName val="BS Summary"/>
      <sheetName val="Accruals"/>
      <sheetName val="Receivable analysis 2002"/>
      <sheetName val="BS"/>
      <sheetName val="NOCF"/>
      <sheetName val="Retrieve (1)"/>
      <sheetName val="Retrieve (2)"/>
      <sheetName val="Retrieve (3)"/>
      <sheetName val="Retrieve (4)"/>
      <sheetName val="Combo Box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">
          <cell r="B1" t="str">
            <v>Mar</v>
          </cell>
          <cell r="E1" t="str">
            <v>Qtr2</v>
          </cell>
        </row>
      </sheetData>
      <sheetData sheetId="1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 Area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/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- WA"/>
      <sheetName val="Rup - WA"/>
      <sheetName val="Sel Chem - WA"/>
      <sheetName val="Traits - WA"/>
      <sheetName val="TotalTech"/>
      <sheetName val="Seed - WA"/>
      <sheetName val="Roundup POG"/>
      <sheetName val="Seed &amp; Trait Metrics"/>
      <sheetName val="Business Drivers "/>
      <sheetName val="POG"/>
      <sheetName val="Full Year Summary"/>
      <sheetName val="Chem detail"/>
      <sheetName val="Seed"/>
      <sheetName val="Chem GP Forecast"/>
      <sheetName val="Roundup Volumes"/>
      <sheetName val="Technology"/>
      <sheetName val="Forecast Income Stmt"/>
      <sheetName val="Total Cotton"/>
      <sheetName val="BrndLcnSeed"/>
      <sheetName val="Branded Germplasm"/>
      <sheetName val="Corn"/>
      <sheetName val="Soybean"/>
      <sheetName val="Sorghum"/>
      <sheetName val="Sunflower"/>
      <sheetName val="OtherSeed"/>
      <sheetName val="Cornstates Calendarized "/>
      <sheetName val="Accruals"/>
      <sheetName val="Receivable analysis 2002"/>
      <sheetName val="Sales for Receivables"/>
      <sheetName val="Inventory Protection"/>
      <sheetName val="BS Summary"/>
      <sheetName val="01 Portfolio Q1"/>
      <sheetName val="arc-BRANDED"/>
      <sheetName val="ARC-LICENSED"/>
      <sheetName val="ARC-OTHER"/>
      <sheetName val="ARC-NATTO"/>
      <sheetName val="ARC-Check"/>
      <sheetName val="ARC-CH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/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 Sector P&amp;L 01F"/>
    </sheetNames>
    <sheetDataSet>
      <sheetData sheetId="0" refreshError="1">
        <row r="1">
          <cell r="A1" t="str">
            <v>Total Forecast</v>
          </cell>
        </row>
        <row r="2">
          <cell r="A2" t="str">
            <v>LAN</v>
          </cell>
        </row>
        <row r="4">
          <cell r="C4" t="str">
            <v>Jan</v>
          </cell>
          <cell r="H4" t="str">
            <v>Feb</v>
          </cell>
          <cell r="M4" t="str">
            <v>Mar</v>
          </cell>
          <cell r="R4" t="str">
            <v>1st Quarter</v>
          </cell>
        </row>
        <row r="5">
          <cell r="C5" t="str">
            <v>Rup</v>
          </cell>
          <cell r="D5" t="str">
            <v>Sel Chem</v>
          </cell>
          <cell r="E5" t="str">
            <v>Traits</v>
          </cell>
          <cell r="F5" t="str">
            <v>Seed</v>
          </cell>
          <cell r="G5" t="str">
            <v>Total</v>
          </cell>
          <cell r="H5" t="str">
            <v>Rup</v>
          </cell>
          <cell r="I5" t="str">
            <v>Sel Chem</v>
          </cell>
          <cell r="J5" t="str">
            <v>Traits</v>
          </cell>
          <cell r="K5" t="str">
            <v>Seed</v>
          </cell>
          <cell r="L5" t="str">
            <v>Total</v>
          </cell>
          <cell r="M5" t="str">
            <v>Rup</v>
          </cell>
          <cell r="N5" t="str">
            <v>Sel Chem</v>
          </cell>
          <cell r="P5" t="str">
            <v>Seed</v>
          </cell>
          <cell r="Q5" t="str">
            <v>Total</v>
          </cell>
          <cell r="R5" t="str">
            <v>Rup</v>
          </cell>
          <cell r="S5" t="str">
            <v>Sel Chem</v>
          </cell>
          <cell r="T5" t="str">
            <v>Traits</v>
          </cell>
          <cell r="U5" t="str">
            <v>Seed</v>
          </cell>
          <cell r="V5" t="str">
            <v>Total</v>
          </cell>
        </row>
        <row r="6">
          <cell r="A6" t="str">
            <v>Sales</v>
          </cell>
          <cell r="C6">
            <v>9299</v>
          </cell>
          <cell r="D6">
            <v>1124</v>
          </cell>
          <cell r="E6">
            <v>79</v>
          </cell>
          <cell r="F6">
            <v>3946</v>
          </cell>
          <cell r="G6">
            <v>14448</v>
          </cell>
          <cell r="H6">
            <v>-1027</v>
          </cell>
          <cell r="I6">
            <v>-877</v>
          </cell>
          <cell r="J6">
            <v>114</v>
          </cell>
          <cell r="K6">
            <v>2878</v>
          </cell>
          <cell r="L6">
            <v>1088</v>
          </cell>
          <cell r="M6">
            <v>8436</v>
          </cell>
          <cell r="N6">
            <v>1585</v>
          </cell>
          <cell r="P6">
            <v>8178</v>
          </cell>
          <cell r="Q6">
            <v>18242</v>
          </cell>
          <cell r="R6">
            <v>16708</v>
          </cell>
          <cell r="S6">
            <v>1832</v>
          </cell>
          <cell r="T6">
            <v>236</v>
          </cell>
          <cell r="U6">
            <v>15002</v>
          </cell>
          <cell r="V6">
            <v>33778</v>
          </cell>
        </row>
        <row r="7">
          <cell r="A7" t="str">
            <v>Inventory Cost</v>
          </cell>
          <cell r="C7">
            <v>7414</v>
          </cell>
          <cell r="D7">
            <v>725</v>
          </cell>
          <cell r="E7">
            <v>98</v>
          </cell>
          <cell r="F7">
            <v>1400</v>
          </cell>
          <cell r="G7">
            <v>9637</v>
          </cell>
          <cell r="H7">
            <v>-3986</v>
          </cell>
          <cell r="I7">
            <v>-1037</v>
          </cell>
          <cell r="J7">
            <v>100</v>
          </cell>
          <cell r="K7">
            <v>1344</v>
          </cell>
          <cell r="L7">
            <v>-3579</v>
          </cell>
          <cell r="M7">
            <v>5929</v>
          </cell>
          <cell r="N7">
            <v>841</v>
          </cell>
          <cell r="P7">
            <v>2412</v>
          </cell>
          <cell r="Q7">
            <v>9226</v>
          </cell>
          <cell r="R7">
            <v>9357</v>
          </cell>
          <cell r="S7">
            <v>529</v>
          </cell>
          <cell r="T7">
            <v>242</v>
          </cell>
          <cell r="U7">
            <v>5156</v>
          </cell>
          <cell r="V7">
            <v>15284</v>
          </cell>
        </row>
        <row r="8">
          <cell r="A8" t="str">
            <v xml:space="preserve">  Gross Margin</v>
          </cell>
          <cell r="C8">
            <v>1885</v>
          </cell>
          <cell r="D8">
            <v>399</v>
          </cell>
          <cell r="E8">
            <v>-19</v>
          </cell>
          <cell r="F8">
            <v>2546</v>
          </cell>
          <cell r="G8">
            <v>4811</v>
          </cell>
          <cell r="H8">
            <v>2959</v>
          </cell>
          <cell r="I8">
            <v>160</v>
          </cell>
          <cell r="J8">
            <v>14</v>
          </cell>
          <cell r="K8">
            <v>1534</v>
          </cell>
          <cell r="L8">
            <v>4667</v>
          </cell>
          <cell r="M8">
            <v>2507</v>
          </cell>
          <cell r="N8">
            <v>744</v>
          </cell>
          <cell r="P8">
            <v>5766</v>
          </cell>
          <cell r="Q8">
            <v>9016</v>
          </cell>
          <cell r="R8">
            <v>7351</v>
          </cell>
          <cell r="S8">
            <v>1303</v>
          </cell>
          <cell r="T8">
            <v>-6</v>
          </cell>
          <cell r="U8">
            <v>9846</v>
          </cell>
          <cell r="V8">
            <v>18494</v>
          </cell>
        </row>
        <row r="9">
          <cell r="A9" t="str">
            <v>Local NSC</v>
          </cell>
          <cell r="C9">
            <v>42</v>
          </cell>
          <cell r="D9">
            <v>151</v>
          </cell>
          <cell r="E9">
            <v>0</v>
          </cell>
          <cell r="F9">
            <v>255</v>
          </cell>
          <cell r="G9">
            <v>448</v>
          </cell>
          <cell r="H9">
            <v>158</v>
          </cell>
          <cell r="I9">
            <v>19</v>
          </cell>
          <cell r="J9">
            <v>0</v>
          </cell>
          <cell r="K9">
            <v>600</v>
          </cell>
          <cell r="L9">
            <v>777</v>
          </cell>
          <cell r="M9">
            <v>-27</v>
          </cell>
          <cell r="N9">
            <v>-152</v>
          </cell>
          <cell r="P9">
            <v>1158</v>
          </cell>
          <cell r="Q9">
            <v>979</v>
          </cell>
          <cell r="R9">
            <v>173</v>
          </cell>
          <cell r="S9">
            <v>18</v>
          </cell>
          <cell r="T9">
            <v>0</v>
          </cell>
          <cell r="U9">
            <v>2013</v>
          </cell>
          <cell r="V9">
            <v>2204</v>
          </cell>
        </row>
        <row r="10">
          <cell r="A10" t="str">
            <v>Allocated NSC</v>
          </cell>
          <cell r="C10">
            <v>216</v>
          </cell>
          <cell r="D10">
            <v>17</v>
          </cell>
          <cell r="E10">
            <v>0</v>
          </cell>
          <cell r="F10">
            <v>0</v>
          </cell>
          <cell r="G10">
            <v>233</v>
          </cell>
          <cell r="H10">
            <v>192</v>
          </cell>
          <cell r="I10">
            <v>16</v>
          </cell>
          <cell r="J10">
            <v>0</v>
          </cell>
          <cell r="K10">
            <v>0</v>
          </cell>
          <cell r="L10">
            <v>208</v>
          </cell>
          <cell r="M10">
            <v>128</v>
          </cell>
          <cell r="N10">
            <v>3</v>
          </cell>
          <cell r="P10">
            <v>0</v>
          </cell>
          <cell r="Q10">
            <v>131</v>
          </cell>
          <cell r="R10">
            <v>536</v>
          </cell>
          <cell r="S10">
            <v>36</v>
          </cell>
          <cell r="T10">
            <v>0</v>
          </cell>
          <cell r="U10">
            <v>0</v>
          </cell>
          <cell r="V10">
            <v>572</v>
          </cell>
        </row>
        <row r="11">
          <cell r="A11" t="str">
            <v>Total NSC</v>
          </cell>
          <cell r="C11">
            <v>258</v>
          </cell>
          <cell r="D11">
            <v>168</v>
          </cell>
          <cell r="E11">
            <v>0</v>
          </cell>
          <cell r="F11">
            <v>255</v>
          </cell>
          <cell r="G11">
            <v>681</v>
          </cell>
          <cell r="H11">
            <v>350</v>
          </cell>
          <cell r="I11">
            <v>35</v>
          </cell>
          <cell r="J11">
            <v>0</v>
          </cell>
          <cell r="K11">
            <v>600</v>
          </cell>
          <cell r="L11">
            <v>985</v>
          </cell>
          <cell r="M11">
            <v>101</v>
          </cell>
          <cell r="N11">
            <v>-149</v>
          </cell>
          <cell r="P11">
            <v>1158</v>
          </cell>
          <cell r="Q11">
            <v>1110</v>
          </cell>
          <cell r="R11">
            <v>709</v>
          </cell>
          <cell r="S11">
            <v>54</v>
          </cell>
          <cell r="T11">
            <v>0</v>
          </cell>
          <cell r="U11">
            <v>2013</v>
          </cell>
          <cell r="V11">
            <v>2776</v>
          </cell>
        </row>
        <row r="12">
          <cell r="A12" t="str">
            <v xml:space="preserve">  Gross Profit</v>
          </cell>
          <cell r="C12">
            <v>1627</v>
          </cell>
          <cell r="D12">
            <v>231</v>
          </cell>
          <cell r="E12">
            <v>-19</v>
          </cell>
          <cell r="F12">
            <v>2291</v>
          </cell>
          <cell r="G12">
            <v>4130</v>
          </cell>
          <cell r="H12">
            <v>2609</v>
          </cell>
          <cell r="I12">
            <v>125</v>
          </cell>
          <cell r="J12">
            <v>14</v>
          </cell>
          <cell r="K12">
            <v>934</v>
          </cell>
          <cell r="L12">
            <v>3682</v>
          </cell>
          <cell r="M12">
            <v>2406</v>
          </cell>
          <cell r="N12">
            <v>893</v>
          </cell>
          <cell r="P12">
            <v>4608</v>
          </cell>
          <cell r="Q12">
            <v>7906</v>
          </cell>
          <cell r="R12">
            <v>6642</v>
          </cell>
          <cell r="S12">
            <v>1249</v>
          </cell>
          <cell r="T12">
            <v>-6</v>
          </cell>
          <cell r="U12">
            <v>7833</v>
          </cell>
          <cell r="V12">
            <v>15718</v>
          </cell>
        </row>
        <row r="13">
          <cell r="A13" t="str">
            <v>R&amp;D</v>
          </cell>
          <cell r="C13">
            <v>18</v>
          </cell>
          <cell r="D13">
            <v>0</v>
          </cell>
          <cell r="E13">
            <v>0</v>
          </cell>
          <cell r="F13">
            <v>15</v>
          </cell>
          <cell r="G13">
            <v>33</v>
          </cell>
          <cell r="H13">
            <v>26</v>
          </cell>
          <cell r="I13">
            <v>0</v>
          </cell>
          <cell r="J13">
            <v>0</v>
          </cell>
          <cell r="K13">
            <v>24</v>
          </cell>
          <cell r="L13">
            <v>50</v>
          </cell>
          <cell r="M13">
            <v>35</v>
          </cell>
          <cell r="N13">
            <v>0</v>
          </cell>
          <cell r="P13">
            <v>32</v>
          </cell>
          <cell r="Q13">
            <v>67</v>
          </cell>
          <cell r="R13">
            <v>79</v>
          </cell>
          <cell r="S13">
            <v>0</v>
          </cell>
          <cell r="T13">
            <v>0</v>
          </cell>
          <cell r="U13">
            <v>71</v>
          </cell>
          <cell r="V13">
            <v>150</v>
          </cell>
        </row>
        <row r="14">
          <cell r="A14" t="str">
            <v>SG&amp;A</v>
          </cell>
          <cell r="C14">
            <v>787</v>
          </cell>
          <cell r="D14">
            <v>28</v>
          </cell>
          <cell r="E14">
            <v>83</v>
          </cell>
          <cell r="F14">
            <v>630</v>
          </cell>
          <cell r="G14">
            <v>1528</v>
          </cell>
          <cell r="H14">
            <v>863</v>
          </cell>
          <cell r="I14">
            <v>38</v>
          </cell>
          <cell r="J14">
            <v>69</v>
          </cell>
          <cell r="K14">
            <v>851</v>
          </cell>
          <cell r="L14">
            <v>1821</v>
          </cell>
          <cell r="M14">
            <v>955</v>
          </cell>
          <cell r="N14">
            <v>52</v>
          </cell>
          <cell r="P14">
            <v>1199</v>
          </cell>
          <cell r="Q14">
            <v>2262</v>
          </cell>
          <cell r="R14">
            <v>2605</v>
          </cell>
          <cell r="S14">
            <v>118</v>
          </cell>
          <cell r="T14">
            <v>208</v>
          </cell>
          <cell r="U14">
            <v>2680</v>
          </cell>
          <cell r="V14">
            <v>5611</v>
          </cell>
        </row>
        <row r="15">
          <cell r="A15" t="str">
            <v>Total R&amp;D/SG&amp;A</v>
          </cell>
          <cell r="C15">
            <v>805</v>
          </cell>
          <cell r="D15">
            <v>28</v>
          </cell>
          <cell r="E15">
            <v>83</v>
          </cell>
          <cell r="F15">
            <v>645</v>
          </cell>
          <cell r="G15">
            <v>1561</v>
          </cell>
          <cell r="H15">
            <v>889</v>
          </cell>
          <cell r="I15">
            <v>38</v>
          </cell>
          <cell r="J15">
            <v>69</v>
          </cell>
          <cell r="K15">
            <v>875</v>
          </cell>
          <cell r="L15">
            <v>1871</v>
          </cell>
          <cell r="M15">
            <v>990</v>
          </cell>
          <cell r="N15">
            <v>52</v>
          </cell>
          <cell r="P15">
            <v>1231</v>
          </cell>
          <cell r="Q15">
            <v>2329</v>
          </cell>
          <cell r="R15">
            <v>2684</v>
          </cell>
          <cell r="S15">
            <v>118</v>
          </cell>
          <cell r="T15">
            <v>208</v>
          </cell>
          <cell r="U15">
            <v>2751</v>
          </cell>
          <cell r="V15">
            <v>5761</v>
          </cell>
        </row>
        <row r="16">
          <cell r="A16" t="str">
            <v>Amortization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A17" t="str">
            <v>Restruct/Merg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A18" t="str">
            <v>Other Income</v>
          </cell>
          <cell r="C18">
            <v>-758</v>
          </cell>
          <cell r="D18">
            <v>0</v>
          </cell>
          <cell r="E18">
            <v>0</v>
          </cell>
          <cell r="F18">
            <v>-25</v>
          </cell>
          <cell r="G18">
            <v>-783</v>
          </cell>
          <cell r="H18">
            <v>3</v>
          </cell>
          <cell r="I18">
            <v>3</v>
          </cell>
          <cell r="J18">
            <v>0</v>
          </cell>
          <cell r="K18">
            <v>69</v>
          </cell>
          <cell r="L18">
            <v>75</v>
          </cell>
          <cell r="M18">
            <v>-197</v>
          </cell>
          <cell r="N18">
            <v>0</v>
          </cell>
          <cell r="P18">
            <v>-153</v>
          </cell>
          <cell r="Q18">
            <v>-350</v>
          </cell>
          <cell r="R18">
            <v>-952</v>
          </cell>
          <cell r="S18">
            <v>3</v>
          </cell>
          <cell r="T18">
            <v>0</v>
          </cell>
          <cell r="U18">
            <v>-109</v>
          </cell>
          <cell r="V18">
            <v>-1058</v>
          </cell>
        </row>
        <row r="19">
          <cell r="A19" t="str">
            <v xml:space="preserve">  EBIT</v>
          </cell>
          <cell r="C19">
            <v>64</v>
          </cell>
          <cell r="D19">
            <v>203</v>
          </cell>
          <cell r="E19">
            <v>-102</v>
          </cell>
          <cell r="F19">
            <v>1621</v>
          </cell>
          <cell r="G19">
            <v>1786</v>
          </cell>
          <cell r="H19">
            <v>1723</v>
          </cell>
          <cell r="I19">
            <v>90</v>
          </cell>
          <cell r="J19">
            <v>-55</v>
          </cell>
          <cell r="K19">
            <v>128</v>
          </cell>
          <cell r="L19">
            <v>1886</v>
          </cell>
          <cell r="M19">
            <v>1219</v>
          </cell>
          <cell r="N19">
            <v>841</v>
          </cell>
          <cell r="P19">
            <v>3224</v>
          </cell>
          <cell r="Q19">
            <v>5227</v>
          </cell>
          <cell r="R19">
            <v>3006</v>
          </cell>
          <cell r="S19">
            <v>1134</v>
          </cell>
          <cell r="T19">
            <v>-214</v>
          </cell>
          <cell r="U19">
            <v>4973</v>
          </cell>
          <cell r="V19">
            <v>8899</v>
          </cell>
        </row>
        <row r="20">
          <cell r="A20" t="str">
            <v>Interest Income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Interest Expense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1</v>
          </cell>
          <cell r="I21">
            <v>0</v>
          </cell>
          <cell r="J21">
            <v>0</v>
          </cell>
          <cell r="K21">
            <v>0</v>
          </cell>
          <cell r="L21">
            <v>1</v>
          </cell>
          <cell r="M21">
            <v>-1</v>
          </cell>
          <cell r="N21">
            <v>0</v>
          </cell>
          <cell r="P21">
            <v>0</v>
          </cell>
          <cell r="Q21">
            <v>-1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 xml:space="preserve">  EBT</v>
          </cell>
          <cell r="C22">
            <v>64</v>
          </cell>
          <cell r="D22">
            <v>203</v>
          </cell>
          <cell r="E22">
            <v>-102</v>
          </cell>
          <cell r="F22">
            <v>1621</v>
          </cell>
          <cell r="G22">
            <v>1786</v>
          </cell>
          <cell r="H22">
            <v>1722</v>
          </cell>
          <cell r="I22">
            <v>90</v>
          </cell>
          <cell r="J22">
            <v>-55</v>
          </cell>
          <cell r="K22">
            <v>128</v>
          </cell>
          <cell r="L22">
            <v>1885</v>
          </cell>
          <cell r="M22">
            <v>1220</v>
          </cell>
          <cell r="N22">
            <v>841</v>
          </cell>
          <cell r="P22">
            <v>3224</v>
          </cell>
          <cell r="Q22">
            <v>5228</v>
          </cell>
          <cell r="R22">
            <v>3006</v>
          </cell>
          <cell r="S22">
            <v>1134</v>
          </cell>
          <cell r="T22">
            <v>-214</v>
          </cell>
          <cell r="U22">
            <v>4973</v>
          </cell>
          <cell r="V22">
            <v>8899</v>
          </cell>
        </row>
        <row r="23">
          <cell r="A23" t="str">
            <v>Taxes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A24" t="str">
            <v xml:space="preserve">  Net Income</v>
          </cell>
          <cell r="C24">
            <v>64</v>
          </cell>
          <cell r="D24">
            <v>203</v>
          </cell>
          <cell r="E24">
            <v>-102</v>
          </cell>
          <cell r="F24">
            <v>1621</v>
          </cell>
          <cell r="G24">
            <v>1786</v>
          </cell>
          <cell r="H24">
            <v>1722</v>
          </cell>
          <cell r="I24">
            <v>90</v>
          </cell>
          <cell r="J24">
            <v>-55</v>
          </cell>
          <cell r="K24">
            <v>128</v>
          </cell>
          <cell r="L24">
            <v>1885</v>
          </cell>
          <cell r="M24">
            <v>1220</v>
          </cell>
          <cell r="N24">
            <v>841</v>
          </cell>
          <cell r="P24">
            <v>3224</v>
          </cell>
          <cell r="Q24">
            <v>5228</v>
          </cell>
          <cell r="R24">
            <v>3006</v>
          </cell>
          <cell r="S24">
            <v>1134</v>
          </cell>
          <cell r="T24">
            <v>-214</v>
          </cell>
          <cell r="U24">
            <v>4973</v>
          </cell>
          <cell r="V24">
            <v>8899</v>
          </cell>
        </row>
        <row r="27">
          <cell r="C27" t="str">
            <v>Apr</v>
          </cell>
          <cell r="H27" t="str">
            <v>May</v>
          </cell>
          <cell r="M27" t="str">
            <v>June</v>
          </cell>
          <cell r="R27" t="str">
            <v>2nd Quarter</v>
          </cell>
        </row>
        <row r="28">
          <cell r="C28" t="str">
            <v>Rup</v>
          </cell>
          <cell r="D28" t="str">
            <v>Sel Chem</v>
          </cell>
          <cell r="E28" t="str">
            <v>Traits</v>
          </cell>
          <cell r="F28" t="str">
            <v>Seed</v>
          </cell>
          <cell r="G28" t="str">
            <v>Total</v>
          </cell>
          <cell r="H28" t="str">
            <v>Rup</v>
          </cell>
          <cell r="I28" t="str">
            <v>Sel Chem</v>
          </cell>
          <cell r="J28" t="str">
            <v>Traits</v>
          </cell>
          <cell r="K28" t="str">
            <v>Seed</v>
          </cell>
          <cell r="L28" t="str">
            <v>Total</v>
          </cell>
          <cell r="M28" t="str">
            <v>Rup</v>
          </cell>
          <cell r="N28" t="str">
            <v>Sel Chem</v>
          </cell>
          <cell r="P28" t="str">
            <v>Seed</v>
          </cell>
          <cell r="Q28" t="str">
            <v>Total</v>
          </cell>
          <cell r="R28" t="str">
            <v>Rup</v>
          </cell>
          <cell r="S28" t="str">
            <v>Sel Chem</v>
          </cell>
          <cell r="T28" t="str">
            <v>Traits</v>
          </cell>
          <cell r="U28" t="str">
            <v>Seed</v>
          </cell>
          <cell r="V28" t="str">
            <v>Total</v>
          </cell>
        </row>
        <row r="29">
          <cell r="A29" t="str">
            <v>Sales</v>
          </cell>
          <cell r="C29">
            <v>3058</v>
          </cell>
          <cell r="D29">
            <v>483</v>
          </cell>
          <cell r="E29">
            <v>24</v>
          </cell>
          <cell r="F29">
            <v>3309</v>
          </cell>
          <cell r="G29">
            <v>6874</v>
          </cell>
          <cell r="H29">
            <v>10890</v>
          </cell>
          <cell r="I29">
            <v>2191</v>
          </cell>
          <cell r="J29">
            <v>425</v>
          </cell>
          <cell r="K29">
            <v>12091</v>
          </cell>
          <cell r="L29">
            <v>25597</v>
          </cell>
          <cell r="M29">
            <v>18618</v>
          </cell>
          <cell r="N29">
            <v>1054</v>
          </cell>
          <cell r="P29">
            <v>30773</v>
          </cell>
          <cell r="Q29">
            <v>50775</v>
          </cell>
          <cell r="R29">
            <v>32566</v>
          </cell>
          <cell r="S29">
            <v>3728</v>
          </cell>
          <cell r="T29">
            <v>779</v>
          </cell>
          <cell r="U29">
            <v>46173</v>
          </cell>
          <cell r="V29">
            <v>83246</v>
          </cell>
        </row>
        <row r="30">
          <cell r="A30" t="str">
            <v>Inventory Cost</v>
          </cell>
          <cell r="C30">
            <v>510</v>
          </cell>
          <cell r="D30">
            <v>252</v>
          </cell>
          <cell r="E30">
            <v>41</v>
          </cell>
          <cell r="F30">
            <v>1495</v>
          </cell>
          <cell r="G30">
            <v>2298</v>
          </cell>
          <cell r="H30">
            <v>4404</v>
          </cell>
          <cell r="I30">
            <v>1006</v>
          </cell>
          <cell r="J30">
            <v>337</v>
          </cell>
          <cell r="K30">
            <v>4361</v>
          </cell>
          <cell r="L30">
            <v>10108</v>
          </cell>
          <cell r="M30">
            <v>8108</v>
          </cell>
          <cell r="N30">
            <v>565</v>
          </cell>
          <cell r="P30">
            <v>10908</v>
          </cell>
          <cell r="Q30">
            <v>19979</v>
          </cell>
          <cell r="R30">
            <v>13022</v>
          </cell>
          <cell r="S30">
            <v>1823</v>
          </cell>
          <cell r="T30">
            <v>776</v>
          </cell>
          <cell r="U30">
            <v>16764</v>
          </cell>
          <cell r="V30">
            <v>32385</v>
          </cell>
        </row>
        <row r="31">
          <cell r="A31" t="str">
            <v xml:space="preserve">  Gross Margin</v>
          </cell>
          <cell r="C31">
            <v>2548</v>
          </cell>
          <cell r="D31">
            <v>231</v>
          </cell>
          <cell r="E31">
            <v>-17</v>
          </cell>
          <cell r="F31">
            <v>1814</v>
          </cell>
          <cell r="G31">
            <v>4576</v>
          </cell>
          <cell r="H31">
            <v>6486</v>
          </cell>
          <cell r="I31">
            <v>1185</v>
          </cell>
          <cell r="J31">
            <v>88</v>
          </cell>
          <cell r="K31">
            <v>7730</v>
          </cell>
          <cell r="L31">
            <v>15489</v>
          </cell>
          <cell r="M31">
            <v>10510</v>
          </cell>
          <cell r="N31">
            <v>489</v>
          </cell>
          <cell r="P31">
            <v>19865</v>
          </cell>
          <cell r="Q31">
            <v>30796</v>
          </cell>
          <cell r="R31">
            <v>19544</v>
          </cell>
          <cell r="S31">
            <v>1905</v>
          </cell>
          <cell r="T31">
            <v>3</v>
          </cell>
          <cell r="U31">
            <v>29409</v>
          </cell>
          <cell r="V31">
            <v>50861</v>
          </cell>
        </row>
        <row r="32">
          <cell r="A32" t="str">
            <v>Local NSC</v>
          </cell>
          <cell r="C32">
            <v>535</v>
          </cell>
          <cell r="D32">
            <v>6</v>
          </cell>
          <cell r="E32">
            <v>0</v>
          </cell>
          <cell r="F32">
            <v>361</v>
          </cell>
          <cell r="G32">
            <v>902</v>
          </cell>
          <cell r="H32">
            <v>-17</v>
          </cell>
          <cell r="I32">
            <v>193</v>
          </cell>
          <cell r="J32">
            <v>0</v>
          </cell>
          <cell r="K32">
            <v>992</v>
          </cell>
          <cell r="L32">
            <v>1168</v>
          </cell>
          <cell r="M32">
            <v>437</v>
          </cell>
          <cell r="N32">
            <v>-151</v>
          </cell>
          <cell r="P32">
            <v>286</v>
          </cell>
          <cell r="Q32">
            <v>572</v>
          </cell>
          <cell r="R32">
            <v>955</v>
          </cell>
          <cell r="S32">
            <v>48</v>
          </cell>
          <cell r="T32">
            <v>0</v>
          </cell>
          <cell r="U32">
            <v>1639</v>
          </cell>
          <cell r="V32">
            <v>2642</v>
          </cell>
        </row>
        <row r="33">
          <cell r="A33" t="str">
            <v>Allocated NSC</v>
          </cell>
          <cell r="C33">
            <v>209</v>
          </cell>
          <cell r="D33">
            <v>54</v>
          </cell>
          <cell r="E33">
            <v>0</v>
          </cell>
          <cell r="F33">
            <v>0</v>
          </cell>
          <cell r="G33">
            <v>263</v>
          </cell>
          <cell r="H33">
            <v>109</v>
          </cell>
          <cell r="I33">
            <v>52</v>
          </cell>
          <cell r="J33">
            <v>0</v>
          </cell>
          <cell r="K33">
            <v>0</v>
          </cell>
          <cell r="L33">
            <v>161</v>
          </cell>
          <cell r="M33">
            <v>105</v>
          </cell>
          <cell r="N33">
            <v>49</v>
          </cell>
          <cell r="P33">
            <v>0</v>
          </cell>
          <cell r="Q33">
            <v>154</v>
          </cell>
          <cell r="R33">
            <v>423</v>
          </cell>
          <cell r="S33">
            <v>155</v>
          </cell>
          <cell r="T33">
            <v>0</v>
          </cell>
          <cell r="U33">
            <v>0</v>
          </cell>
          <cell r="V33">
            <v>578</v>
          </cell>
        </row>
        <row r="34">
          <cell r="A34" t="str">
            <v>Total NSC</v>
          </cell>
          <cell r="C34">
            <v>744</v>
          </cell>
          <cell r="D34">
            <v>60</v>
          </cell>
          <cell r="E34">
            <v>0</v>
          </cell>
          <cell r="F34">
            <v>361</v>
          </cell>
          <cell r="G34">
            <v>1165</v>
          </cell>
          <cell r="H34">
            <v>92</v>
          </cell>
          <cell r="I34">
            <v>245</v>
          </cell>
          <cell r="J34">
            <v>0</v>
          </cell>
          <cell r="K34">
            <v>992</v>
          </cell>
          <cell r="L34">
            <v>1329</v>
          </cell>
          <cell r="M34">
            <v>542</v>
          </cell>
          <cell r="N34">
            <v>-102</v>
          </cell>
          <cell r="P34">
            <v>286</v>
          </cell>
          <cell r="Q34">
            <v>726</v>
          </cell>
          <cell r="R34">
            <v>1378</v>
          </cell>
          <cell r="S34">
            <v>203</v>
          </cell>
          <cell r="T34">
            <v>0</v>
          </cell>
          <cell r="U34">
            <v>1639</v>
          </cell>
          <cell r="V34">
            <v>3220</v>
          </cell>
        </row>
        <row r="35">
          <cell r="A35" t="str">
            <v xml:space="preserve">  Gross Profit</v>
          </cell>
          <cell r="C35">
            <v>1804</v>
          </cell>
          <cell r="D35">
            <v>171</v>
          </cell>
          <cell r="E35">
            <v>-17</v>
          </cell>
          <cell r="F35">
            <v>1453</v>
          </cell>
          <cell r="G35">
            <v>3411</v>
          </cell>
          <cell r="H35">
            <v>6394</v>
          </cell>
          <cell r="I35">
            <v>940</v>
          </cell>
          <cell r="J35">
            <v>88</v>
          </cell>
          <cell r="K35">
            <v>6738</v>
          </cell>
          <cell r="L35">
            <v>14160</v>
          </cell>
          <cell r="M35">
            <v>9968</v>
          </cell>
          <cell r="N35">
            <v>591</v>
          </cell>
          <cell r="P35">
            <v>19579</v>
          </cell>
          <cell r="Q35">
            <v>30070</v>
          </cell>
          <cell r="R35">
            <v>18166</v>
          </cell>
          <cell r="S35">
            <v>1702</v>
          </cell>
          <cell r="T35">
            <v>3</v>
          </cell>
          <cell r="U35">
            <v>27770</v>
          </cell>
          <cell r="V35">
            <v>47641</v>
          </cell>
        </row>
        <row r="36">
          <cell r="A36" t="str">
            <v>R&amp;D</v>
          </cell>
          <cell r="C36">
            <v>40</v>
          </cell>
          <cell r="D36">
            <v>0</v>
          </cell>
          <cell r="E36">
            <v>0</v>
          </cell>
          <cell r="F36">
            <v>34</v>
          </cell>
          <cell r="G36">
            <v>74</v>
          </cell>
          <cell r="H36">
            <v>41</v>
          </cell>
          <cell r="I36">
            <v>0</v>
          </cell>
          <cell r="J36">
            <v>0</v>
          </cell>
          <cell r="K36">
            <v>36</v>
          </cell>
          <cell r="L36">
            <v>77</v>
          </cell>
          <cell r="M36">
            <v>55</v>
          </cell>
          <cell r="N36">
            <v>0</v>
          </cell>
          <cell r="P36">
            <v>50</v>
          </cell>
          <cell r="Q36">
            <v>105</v>
          </cell>
          <cell r="R36">
            <v>136</v>
          </cell>
          <cell r="S36">
            <v>0</v>
          </cell>
          <cell r="T36">
            <v>0</v>
          </cell>
          <cell r="U36">
            <v>120</v>
          </cell>
          <cell r="V36">
            <v>256</v>
          </cell>
        </row>
        <row r="37">
          <cell r="A37" t="str">
            <v>SG&amp;A</v>
          </cell>
          <cell r="C37">
            <v>1065</v>
          </cell>
          <cell r="D37">
            <v>45</v>
          </cell>
          <cell r="E37">
            <v>80</v>
          </cell>
          <cell r="F37">
            <v>1059</v>
          </cell>
          <cell r="G37">
            <v>2249</v>
          </cell>
          <cell r="H37">
            <v>1546</v>
          </cell>
          <cell r="I37">
            <v>65</v>
          </cell>
          <cell r="J37">
            <v>95</v>
          </cell>
          <cell r="K37">
            <v>952</v>
          </cell>
          <cell r="L37">
            <v>2658</v>
          </cell>
          <cell r="M37">
            <v>1180</v>
          </cell>
          <cell r="N37">
            <v>57</v>
          </cell>
          <cell r="P37">
            <v>1020</v>
          </cell>
          <cell r="Q37">
            <v>2334</v>
          </cell>
          <cell r="R37">
            <v>3791</v>
          </cell>
          <cell r="S37">
            <v>167</v>
          </cell>
          <cell r="T37">
            <v>252</v>
          </cell>
          <cell r="U37">
            <v>3031</v>
          </cell>
          <cell r="V37">
            <v>7241</v>
          </cell>
        </row>
        <row r="38">
          <cell r="A38" t="str">
            <v>Total R&amp;D/SG&amp;A</v>
          </cell>
          <cell r="C38">
            <v>1105</v>
          </cell>
          <cell r="D38">
            <v>45</v>
          </cell>
          <cell r="E38">
            <v>80</v>
          </cell>
          <cell r="F38">
            <v>1093</v>
          </cell>
          <cell r="G38">
            <v>2323</v>
          </cell>
          <cell r="H38">
            <v>1587</v>
          </cell>
          <cell r="I38">
            <v>65</v>
          </cell>
          <cell r="J38">
            <v>95</v>
          </cell>
          <cell r="K38">
            <v>988</v>
          </cell>
          <cell r="L38">
            <v>2735</v>
          </cell>
          <cell r="M38">
            <v>1235</v>
          </cell>
          <cell r="N38">
            <v>57</v>
          </cell>
          <cell r="P38">
            <v>1070</v>
          </cell>
          <cell r="Q38">
            <v>2439</v>
          </cell>
          <cell r="R38">
            <v>3927</v>
          </cell>
          <cell r="S38">
            <v>167</v>
          </cell>
          <cell r="T38">
            <v>252</v>
          </cell>
          <cell r="U38">
            <v>3151</v>
          </cell>
          <cell r="V38">
            <v>7497</v>
          </cell>
        </row>
        <row r="39">
          <cell r="A39" t="str">
            <v>Amortization</v>
          </cell>
          <cell r="C39">
            <v>0</v>
          </cell>
          <cell r="D39">
            <v>0</v>
          </cell>
          <cell r="E39">
            <v>0</v>
          </cell>
          <cell r="F39">
            <v>2</v>
          </cell>
          <cell r="G39">
            <v>2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2</v>
          </cell>
          <cell r="V39">
            <v>2</v>
          </cell>
        </row>
        <row r="40">
          <cell r="A40" t="str">
            <v>Restruct/Merg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4</v>
          </cell>
          <cell r="I40">
            <v>0</v>
          </cell>
          <cell r="J40">
            <v>0</v>
          </cell>
          <cell r="K40">
            <v>1</v>
          </cell>
          <cell r="L40">
            <v>5</v>
          </cell>
          <cell r="M40">
            <v>0</v>
          </cell>
          <cell r="N40">
            <v>0</v>
          </cell>
          <cell r="P40">
            <v>0</v>
          </cell>
          <cell r="Q40">
            <v>0</v>
          </cell>
          <cell r="R40">
            <v>4</v>
          </cell>
          <cell r="S40">
            <v>0</v>
          </cell>
          <cell r="T40">
            <v>0</v>
          </cell>
          <cell r="U40">
            <v>1</v>
          </cell>
          <cell r="V40">
            <v>5</v>
          </cell>
        </row>
        <row r="41">
          <cell r="A41" t="str">
            <v>Other Income</v>
          </cell>
          <cell r="C41">
            <v>1092</v>
          </cell>
          <cell r="D41">
            <v>0</v>
          </cell>
          <cell r="E41">
            <v>0</v>
          </cell>
          <cell r="F41">
            <v>-287</v>
          </cell>
          <cell r="G41">
            <v>805</v>
          </cell>
          <cell r="H41">
            <v>288</v>
          </cell>
          <cell r="I41">
            <v>4</v>
          </cell>
          <cell r="J41">
            <v>0</v>
          </cell>
          <cell r="K41">
            <v>-315</v>
          </cell>
          <cell r="L41">
            <v>-23</v>
          </cell>
          <cell r="M41">
            <v>91</v>
          </cell>
          <cell r="N41">
            <v>10</v>
          </cell>
          <cell r="P41">
            <v>-96</v>
          </cell>
          <cell r="Q41">
            <v>5</v>
          </cell>
          <cell r="R41">
            <v>1471</v>
          </cell>
          <cell r="S41">
            <v>14</v>
          </cell>
          <cell r="T41">
            <v>0</v>
          </cell>
          <cell r="U41">
            <v>-698</v>
          </cell>
          <cell r="V41">
            <v>787</v>
          </cell>
        </row>
        <row r="42">
          <cell r="A42" t="str">
            <v xml:space="preserve">  EBIT</v>
          </cell>
          <cell r="C42">
            <v>1791</v>
          </cell>
          <cell r="D42">
            <v>126</v>
          </cell>
          <cell r="E42">
            <v>-97</v>
          </cell>
          <cell r="F42">
            <v>71</v>
          </cell>
          <cell r="G42">
            <v>1891</v>
          </cell>
          <cell r="H42">
            <v>5091</v>
          </cell>
          <cell r="I42">
            <v>879</v>
          </cell>
          <cell r="J42">
            <v>-7</v>
          </cell>
          <cell r="K42">
            <v>5434</v>
          </cell>
          <cell r="L42">
            <v>11397</v>
          </cell>
          <cell r="M42">
            <v>8824</v>
          </cell>
          <cell r="N42">
            <v>544</v>
          </cell>
          <cell r="P42">
            <v>18413</v>
          </cell>
          <cell r="Q42">
            <v>27636</v>
          </cell>
          <cell r="R42">
            <v>15706</v>
          </cell>
          <cell r="S42">
            <v>1549</v>
          </cell>
          <cell r="T42">
            <v>-249</v>
          </cell>
          <cell r="U42">
            <v>23918</v>
          </cell>
          <cell r="V42">
            <v>40924</v>
          </cell>
        </row>
        <row r="43">
          <cell r="A43" t="str">
            <v>Interest Income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4">
          <cell r="A44" t="str">
            <v>Interest Expense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 xml:space="preserve">  EBT</v>
          </cell>
          <cell r="C45">
            <v>1791</v>
          </cell>
          <cell r="D45">
            <v>126</v>
          </cell>
          <cell r="E45">
            <v>-97</v>
          </cell>
          <cell r="F45">
            <v>71</v>
          </cell>
          <cell r="G45">
            <v>1891</v>
          </cell>
          <cell r="H45">
            <v>5091</v>
          </cell>
          <cell r="I45">
            <v>879</v>
          </cell>
          <cell r="J45">
            <v>-7</v>
          </cell>
          <cell r="K45">
            <v>5434</v>
          </cell>
          <cell r="L45">
            <v>11397</v>
          </cell>
          <cell r="M45">
            <v>8824</v>
          </cell>
          <cell r="N45">
            <v>544</v>
          </cell>
          <cell r="P45">
            <v>18413</v>
          </cell>
          <cell r="Q45">
            <v>27636</v>
          </cell>
          <cell r="R45">
            <v>15706</v>
          </cell>
          <cell r="S45">
            <v>1549</v>
          </cell>
          <cell r="T45">
            <v>-249</v>
          </cell>
          <cell r="U45">
            <v>23918</v>
          </cell>
          <cell r="V45">
            <v>40924</v>
          </cell>
        </row>
        <row r="46">
          <cell r="A46" t="str">
            <v>Taxes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</row>
        <row r="47">
          <cell r="A47" t="str">
            <v xml:space="preserve">  Net Income</v>
          </cell>
          <cell r="C47">
            <v>1791</v>
          </cell>
          <cell r="D47">
            <v>126</v>
          </cell>
          <cell r="E47">
            <v>-97</v>
          </cell>
          <cell r="F47">
            <v>71</v>
          </cell>
          <cell r="G47">
            <v>1891</v>
          </cell>
          <cell r="H47">
            <v>5091</v>
          </cell>
          <cell r="I47">
            <v>879</v>
          </cell>
          <cell r="J47">
            <v>-7</v>
          </cell>
          <cell r="K47">
            <v>5434</v>
          </cell>
          <cell r="L47">
            <v>11397</v>
          </cell>
          <cell r="M47">
            <v>8824</v>
          </cell>
          <cell r="N47">
            <v>544</v>
          </cell>
          <cell r="P47">
            <v>18413</v>
          </cell>
          <cell r="Q47">
            <v>27636</v>
          </cell>
          <cell r="R47">
            <v>15706</v>
          </cell>
          <cell r="S47">
            <v>1549</v>
          </cell>
          <cell r="T47">
            <v>-249</v>
          </cell>
          <cell r="U47">
            <v>23918</v>
          </cell>
          <cell r="V47">
            <v>40924</v>
          </cell>
        </row>
        <row r="50">
          <cell r="C50" t="str">
            <v>Jul</v>
          </cell>
          <cell r="H50" t="str">
            <v>Aug</v>
          </cell>
          <cell r="M50" t="str">
            <v>Sep</v>
          </cell>
          <cell r="R50" t="str">
            <v>3rd Quarter</v>
          </cell>
        </row>
        <row r="51">
          <cell r="C51" t="str">
            <v>Rup</v>
          </cell>
          <cell r="D51" t="str">
            <v>Sel Chem</v>
          </cell>
          <cell r="E51" t="str">
            <v>Traits</v>
          </cell>
          <cell r="F51" t="str">
            <v>Seed</v>
          </cell>
          <cell r="G51" t="str">
            <v>Total</v>
          </cell>
          <cell r="H51" t="str">
            <v>Rup</v>
          </cell>
          <cell r="I51" t="str">
            <v>Sel Chem</v>
          </cell>
          <cell r="J51" t="str">
            <v>Traits</v>
          </cell>
          <cell r="K51" t="str">
            <v>Seed</v>
          </cell>
          <cell r="L51" t="str">
            <v>Total</v>
          </cell>
          <cell r="M51" t="str">
            <v>Rup</v>
          </cell>
          <cell r="N51" t="str">
            <v>Sel Chem</v>
          </cell>
          <cell r="P51" t="str">
            <v>Seed</v>
          </cell>
          <cell r="Q51" t="str">
            <v>Total</v>
          </cell>
          <cell r="R51" t="str">
            <v>Rup</v>
          </cell>
          <cell r="S51" t="str">
            <v>Sel Chem</v>
          </cell>
          <cell r="T51" t="str">
            <v>Traits</v>
          </cell>
          <cell r="U51" t="str">
            <v>Seed</v>
          </cell>
          <cell r="V51" t="str">
            <v>Total</v>
          </cell>
        </row>
        <row r="52">
          <cell r="A52" t="str">
            <v>Sales</v>
          </cell>
          <cell r="C52">
            <v>3550</v>
          </cell>
          <cell r="D52">
            <v>293</v>
          </cell>
          <cell r="E52">
            <v>299</v>
          </cell>
          <cell r="F52">
            <v>1546</v>
          </cell>
          <cell r="G52">
            <v>5688</v>
          </cell>
          <cell r="H52">
            <v>2261</v>
          </cell>
          <cell r="I52">
            <v>273</v>
          </cell>
          <cell r="J52">
            <v>21</v>
          </cell>
          <cell r="K52">
            <v>-1423</v>
          </cell>
          <cell r="L52">
            <v>1132</v>
          </cell>
          <cell r="M52">
            <v>15195</v>
          </cell>
          <cell r="N52">
            <v>715</v>
          </cell>
          <cell r="P52">
            <v>9749</v>
          </cell>
          <cell r="Q52">
            <v>25660</v>
          </cell>
          <cell r="R52">
            <v>21006</v>
          </cell>
          <cell r="S52">
            <v>1281</v>
          </cell>
          <cell r="T52">
            <v>321</v>
          </cell>
          <cell r="U52">
            <v>9872</v>
          </cell>
          <cell r="V52">
            <v>32480</v>
          </cell>
        </row>
        <row r="53">
          <cell r="A53" t="str">
            <v>Inventory Cost</v>
          </cell>
          <cell r="C53">
            <v>1283</v>
          </cell>
          <cell r="D53">
            <v>108</v>
          </cell>
          <cell r="E53">
            <v>392</v>
          </cell>
          <cell r="F53">
            <v>1639</v>
          </cell>
          <cell r="G53">
            <v>3422</v>
          </cell>
          <cell r="H53">
            <v>800</v>
          </cell>
          <cell r="I53">
            <v>201</v>
          </cell>
          <cell r="J53">
            <v>1</v>
          </cell>
          <cell r="K53">
            <v>-164</v>
          </cell>
          <cell r="L53">
            <v>838</v>
          </cell>
          <cell r="M53">
            <v>7238</v>
          </cell>
          <cell r="N53">
            <v>415</v>
          </cell>
          <cell r="P53">
            <v>2522</v>
          </cell>
          <cell r="Q53">
            <v>10184</v>
          </cell>
          <cell r="R53">
            <v>9321</v>
          </cell>
          <cell r="S53">
            <v>724</v>
          </cell>
          <cell r="T53">
            <v>402</v>
          </cell>
          <cell r="U53">
            <v>3997</v>
          </cell>
          <cell r="V53">
            <v>14444</v>
          </cell>
        </row>
        <row r="54">
          <cell r="A54" t="str">
            <v xml:space="preserve">  Gross Margin</v>
          </cell>
          <cell r="C54">
            <v>2267</v>
          </cell>
          <cell r="D54">
            <v>185</v>
          </cell>
          <cell r="E54">
            <v>-93</v>
          </cell>
          <cell r="F54">
            <v>-93</v>
          </cell>
          <cell r="G54">
            <v>2266</v>
          </cell>
          <cell r="H54">
            <v>1461</v>
          </cell>
          <cell r="I54">
            <v>72</v>
          </cell>
          <cell r="J54">
            <v>20</v>
          </cell>
          <cell r="K54">
            <v>-1259</v>
          </cell>
          <cell r="L54">
            <v>294</v>
          </cell>
          <cell r="M54">
            <v>7957</v>
          </cell>
          <cell r="N54">
            <v>300</v>
          </cell>
          <cell r="P54">
            <v>7227</v>
          </cell>
          <cell r="Q54">
            <v>15476</v>
          </cell>
          <cell r="R54">
            <v>11685</v>
          </cell>
          <cell r="S54">
            <v>557</v>
          </cell>
          <cell r="T54">
            <v>-81</v>
          </cell>
          <cell r="U54">
            <v>5875</v>
          </cell>
          <cell r="V54">
            <v>18036</v>
          </cell>
        </row>
        <row r="55">
          <cell r="A55" t="str">
            <v>Local NSC</v>
          </cell>
          <cell r="C55">
            <v>308</v>
          </cell>
          <cell r="D55">
            <v>-13</v>
          </cell>
          <cell r="E55">
            <v>0</v>
          </cell>
          <cell r="F55">
            <v>494</v>
          </cell>
          <cell r="G55">
            <v>789</v>
          </cell>
          <cell r="H55">
            <v>564</v>
          </cell>
          <cell r="I55">
            <v>14</v>
          </cell>
          <cell r="J55">
            <v>0</v>
          </cell>
          <cell r="K55">
            <v>218</v>
          </cell>
          <cell r="L55">
            <v>796</v>
          </cell>
          <cell r="M55">
            <v>222</v>
          </cell>
          <cell r="N55">
            <v>-1</v>
          </cell>
          <cell r="P55">
            <v>476</v>
          </cell>
          <cell r="Q55">
            <v>697</v>
          </cell>
          <cell r="R55">
            <v>1094</v>
          </cell>
          <cell r="S55">
            <v>0</v>
          </cell>
          <cell r="T55">
            <v>0</v>
          </cell>
          <cell r="U55">
            <v>1188</v>
          </cell>
          <cell r="V55">
            <v>2282</v>
          </cell>
        </row>
        <row r="56">
          <cell r="A56" t="str">
            <v>Allocated NSC</v>
          </cell>
          <cell r="C56">
            <v>214</v>
          </cell>
          <cell r="D56">
            <v>58</v>
          </cell>
          <cell r="E56">
            <v>0</v>
          </cell>
          <cell r="F56">
            <v>0</v>
          </cell>
          <cell r="G56">
            <v>272</v>
          </cell>
          <cell r="H56">
            <v>245</v>
          </cell>
          <cell r="I56">
            <v>51</v>
          </cell>
          <cell r="J56">
            <v>0</v>
          </cell>
          <cell r="K56">
            <v>0</v>
          </cell>
          <cell r="L56">
            <v>296</v>
          </cell>
          <cell r="M56">
            <v>189</v>
          </cell>
          <cell r="N56">
            <v>53</v>
          </cell>
          <cell r="P56">
            <v>0</v>
          </cell>
          <cell r="Q56">
            <v>242</v>
          </cell>
          <cell r="R56">
            <v>648</v>
          </cell>
          <cell r="S56">
            <v>162</v>
          </cell>
          <cell r="T56">
            <v>0</v>
          </cell>
          <cell r="U56">
            <v>0</v>
          </cell>
          <cell r="V56">
            <v>810</v>
          </cell>
        </row>
        <row r="57">
          <cell r="A57" t="str">
            <v>Total NSC</v>
          </cell>
          <cell r="C57">
            <v>522</v>
          </cell>
          <cell r="D57">
            <v>45</v>
          </cell>
          <cell r="E57">
            <v>0</v>
          </cell>
          <cell r="F57">
            <v>494</v>
          </cell>
          <cell r="G57">
            <v>1061</v>
          </cell>
          <cell r="H57">
            <v>809</v>
          </cell>
          <cell r="I57">
            <v>65</v>
          </cell>
          <cell r="J57">
            <v>0</v>
          </cell>
          <cell r="K57">
            <v>218</v>
          </cell>
          <cell r="L57">
            <v>1092</v>
          </cell>
          <cell r="M57">
            <v>411</v>
          </cell>
          <cell r="N57">
            <v>52</v>
          </cell>
          <cell r="P57">
            <v>476</v>
          </cell>
          <cell r="Q57">
            <v>939</v>
          </cell>
          <cell r="R57">
            <v>1742</v>
          </cell>
          <cell r="S57">
            <v>162</v>
          </cell>
          <cell r="T57">
            <v>0</v>
          </cell>
          <cell r="U57">
            <v>1188</v>
          </cell>
          <cell r="V57">
            <v>3092</v>
          </cell>
        </row>
        <row r="58">
          <cell r="A58" t="str">
            <v xml:space="preserve">  Gross Profit</v>
          </cell>
          <cell r="C58">
            <v>1745</v>
          </cell>
          <cell r="D58">
            <v>140</v>
          </cell>
          <cell r="E58">
            <v>-93</v>
          </cell>
          <cell r="F58">
            <v>-587</v>
          </cell>
          <cell r="G58">
            <v>1205</v>
          </cell>
          <cell r="H58">
            <v>652</v>
          </cell>
          <cell r="I58">
            <v>7</v>
          </cell>
          <cell r="J58">
            <v>20</v>
          </cell>
          <cell r="K58">
            <v>-1477</v>
          </cell>
          <cell r="L58">
            <v>-798</v>
          </cell>
          <cell r="M58">
            <v>7546</v>
          </cell>
          <cell r="N58">
            <v>248</v>
          </cell>
          <cell r="P58">
            <v>6751</v>
          </cell>
          <cell r="Q58">
            <v>14537</v>
          </cell>
          <cell r="R58">
            <v>9943</v>
          </cell>
          <cell r="S58">
            <v>395</v>
          </cell>
          <cell r="T58">
            <v>-81</v>
          </cell>
          <cell r="U58">
            <v>4687</v>
          </cell>
          <cell r="V58">
            <v>14944</v>
          </cell>
        </row>
        <row r="59">
          <cell r="A59" t="str">
            <v>R&amp;D</v>
          </cell>
          <cell r="C59">
            <v>68</v>
          </cell>
          <cell r="D59">
            <v>0</v>
          </cell>
          <cell r="E59">
            <v>0</v>
          </cell>
          <cell r="F59">
            <v>57</v>
          </cell>
          <cell r="G59">
            <v>125</v>
          </cell>
          <cell r="H59">
            <v>34</v>
          </cell>
          <cell r="I59">
            <v>0</v>
          </cell>
          <cell r="J59">
            <v>0</v>
          </cell>
          <cell r="K59">
            <v>33</v>
          </cell>
          <cell r="L59">
            <v>67</v>
          </cell>
          <cell r="M59">
            <v>28</v>
          </cell>
          <cell r="N59">
            <v>0</v>
          </cell>
          <cell r="P59">
            <v>23</v>
          </cell>
          <cell r="Q59">
            <v>51</v>
          </cell>
          <cell r="R59">
            <v>130</v>
          </cell>
          <cell r="S59">
            <v>0</v>
          </cell>
          <cell r="T59">
            <v>0</v>
          </cell>
          <cell r="U59">
            <v>113</v>
          </cell>
          <cell r="V59">
            <v>243</v>
          </cell>
        </row>
        <row r="60">
          <cell r="A60" t="str">
            <v>SG&amp;A</v>
          </cell>
          <cell r="C60">
            <v>1100</v>
          </cell>
          <cell r="D60">
            <v>49</v>
          </cell>
          <cell r="E60">
            <v>87</v>
          </cell>
          <cell r="F60">
            <v>1022</v>
          </cell>
          <cell r="G60">
            <v>2258</v>
          </cell>
          <cell r="H60">
            <v>943</v>
          </cell>
          <cell r="I60">
            <v>49</v>
          </cell>
          <cell r="J60">
            <v>99</v>
          </cell>
          <cell r="K60">
            <v>983</v>
          </cell>
          <cell r="L60">
            <v>2074</v>
          </cell>
          <cell r="M60">
            <v>1416</v>
          </cell>
          <cell r="N60">
            <v>41</v>
          </cell>
          <cell r="P60">
            <v>1013</v>
          </cell>
          <cell r="Q60">
            <v>2565</v>
          </cell>
          <cell r="R60">
            <v>3459</v>
          </cell>
          <cell r="S60">
            <v>139</v>
          </cell>
          <cell r="T60">
            <v>281</v>
          </cell>
          <cell r="U60">
            <v>3018</v>
          </cell>
          <cell r="V60">
            <v>6897</v>
          </cell>
        </row>
        <row r="61">
          <cell r="A61" t="str">
            <v>Total R&amp;D/SG&amp;A</v>
          </cell>
          <cell r="C61">
            <v>1168</v>
          </cell>
          <cell r="D61">
            <v>49</v>
          </cell>
          <cell r="E61">
            <v>87</v>
          </cell>
          <cell r="F61">
            <v>1079</v>
          </cell>
          <cell r="G61">
            <v>2383</v>
          </cell>
          <cell r="H61">
            <v>977</v>
          </cell>
          <cell r="I61">
            <v>49</v>
          </cell>
          <cell r="J61">
            <v>99</v>
          </cell>
          <cell r="K61">
            <v>1016</v>
          </cell>
          <cell r="L61">
            <v>2141</v>
          </cell>
          <cell r="M61">
            <v>1444</v>
          </cell>
          <cell r="N61">
            <v>41</v>
          </cell>
          <cell r="P61">
            <v>1036</v>
          </cell>
          <cell r="Q61">
            <v>2616</v>
          </cell>
          <cell r="R61">
            <v>3589</v>
          </cell>
          <cell r="S61">
            <v>139</v>
          </cell>
          <cell r="T61">
            <v>281</v>
          </cell>
          <cell r="U61">
            <v>3131</v>
          </cell>
          <cell r="V61">
            <v>7140</v>
          </cell>
        </row>
        <row r="62">
          <cell r="A62" t="str">
            <v>Amortization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A63" t="str">
            <v>Restruct/Merg</v>
          </cell>
          <cell r="C63">
            <v>0</v>
          </cell>
          <cell r="D63">
            <v>0</v>
          </cell>
          <cell r="E63">
            <v>0</v>
          </cell>
          <cell r="F63">
            <v>-12</v>
          </cell>
          <cell r="G63">
            <v>-12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1</v>
          </cell>
          <cell r="N63">
            <v>0</v>
          </cell>
          <cell r="P63">
            <v>0</v>
          </cell>
          <cell r="Q63">
            <v>1</v>
          </cell>
          <cell r="R63">
            <v>1</v>
          </cell>
          <cell r="S63">
            <v>0</v>
          </cell>
          <cell r="T63">
            <v>0</v>
          </cell>
          <cell r="U63">
            <v>-12</v>
          </cell>
          <cell r="V63">
            <v>-11</v>
          </cell>
        </row>
        <row r="64">
          <cell r="A64" t="str">
            <v>Other Income</v>
          </cell>
          <cell r="C64">
            <v>-34</v>
          </cell>
          <cell r="D64">
            <v>4</v>
          </cell>
          <cell r="E64">
            <v>0</v>
          </cell>
          <cell r="F64">
            <v>222</v>
          </cell>
          <cell r="G64">
            <v>192</v>
          </cell>
          <cell r="H64">
            <v>108</v>
          </cell>
          <cell r="I64">
            <v>5</v>
          </cell>
          <cell r="J64">
            <v>0</v>
          </cell>
          <cell r="K64">
            <v>-68</v>
          </cell>
          <cell r="L64">
            <v>45</v>
          </cell>
          <cell r="M64">
            <v>-25</v>
          </cell>
          <cell r="N64">
            <v>3</v>
          </cell>
          <cell r="P64">
            <v>1009</v>
          </cell>
          <cell r="Q64">
            <v>987</v>
          </cell>
          <cell r="R64">
            <v>49</v>
          </cell>
          <cell r="S64">
            <v>12</v>
          </cell>
          <cell r="T64">
            <v>0</v>
          </cell>
          <cell r="U64">
            <v>1163</v>
          </cell>
          <cell r="V64">
            <v>1224</v>
          </cell>
        </row>
        <row r="65">
          <cell r="A65" t="str">
            <v>EBIT</v>
          </cell>
          <cell r="C65">
            <v>543</v>
          </cell>
          <cell r="D65">
            <v>95</v>
          </cell>
          <cell r="E65">
            <v>-180</v>
          </cell>
          <cell r="F65">
            <v>-1432</v>
          </cell>
          <cell r="G65">
            <v>-974</v>
          </cell>
          <cell r="H65">
            <v>-217</v>
          </cell>
          <cell r="I65">
            <v>-37</v>
          </cell>
          <cell r="J65">
            <v>-79</v>
          </cell>
          <cell r="K65">
            <v>-2561</v>
          </cell>
          <cell r="L65">
            <v>-2894</v>
          </cell>
          <cell r="M65">
            <v>6076</v>
          </cell>
          <cell r="N65">
            <v>210</v>
          </cell>
          <cell r="P65">
            <v>6724</v>
          </cell>
          <cell r="Q65">
            <v>12907</v>
          </cell>
          <cell r="R65">
            <v>6402</v>
          </cell>
          <cell r="S65">
            <v>268</v>
          </cell>
          <cell r="T65">
            <v>-362</v>
          </cell>
          <cell r="U65">
            <v>2731</v>
          </cell>
          <cell r="V65">
            <v>9039</v>
          </cell>
        </row>
        <row r="66">
          <cell r="A66" t="str">
            <v>Interest Income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A67" t="str">
            <v>Interest Expense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-1</v>
          </cell>
          <cell r="I67">
            <v>0</v>
          </cell>
          <cell r="J67">
            <v>0</v>
          </cell>
          <cell r="K67">
            <v>0</v>
          </cell>
          <cell r="L67">
            <v>-1</v>
          </cell>
          <cell r="M67">
            <v>0</v>
          </cell>
          <cell r="N67">
            <v>0</v>
          </cell>
          <cell r="P67">
            <v>0</v>
          </cell>
          <cell r="Q67">
            <v>0</v>
          </cell>
          <cell r="R67">
            <v>-1</v>
          </cell>
          <cell r="S67">
            <v>0</v>
          </cell>
          <cell r="T67">
            <v>0</v>
          </cell>
          <cell r="U67">
            <v>0</v>
          </cell>
          <cell r="V67">
            <v>-1</v>
          </cell>
        </row>
        <row r="68">
          <cell r="A68" t="str">
            <v xml:space="preserve">  EBT</v>
          </cell>
          <cell r="C68">
            <v>543</v>
          </cell>
          <cell r="D68">
            <v>95</v>
          </cell>
          <cell r="E68">
            <v>-180</v>
          </cell>
          <cell r="F68">
            <v>-1432</v>
          </cell>
          <cell r="G68">
            <v>-974</v>
          </cell>
          <cell r="H68">
            <v>-216</v>
          </cell>
          <cell r="I68">
            <v>-37</v>
          </cell>
          <cell r="J68">
            <v>-79</v>
          </cell>
          <cell r="K68">
            <v>-2561</v>
          </cell>
          <cell r="L68">
            <v>-2893</v>
          </cell>
          <cell r="M68">
            <v>6076</v>
          </cell>
          <cell r="N68">
            <v>210</v>
          </cell>
          <cell r="P68">
            <v>6724</v>
          </cell>
          <cell r="Q68">
            <v>12907</v>
          </cell>
          <cell r="R68">
            <v>6403</v>
          </cell>
          <cell r="S68">
            <v>268</v>
          </cell>
          <cell r="T68">
            <v>-362</v>
          </cell>
          <cell r="U68">
            <v>2731</v>
          </cell>
          <cell r="V68">
            <v>9040</v>
          </cell>
        </row>
        <row r="69">
          <cell r="A69" t="str">
            <v>Taxes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A70" t="str">
            <v xml:space="preserve">  Net Income</v>
          </cell>
          <cell r="C70">
            <v>543</v>
          </cell>
          <cell r="D70">
            <v>95</v>
          </cell>
          <cell r="E70">
            <v>-180</v>
          </cell>
          <cell r="F70">
            <v>-1432</v>
          </cell>
          <cell r="G70">
            <v>-974</v>
          </cell>
          <cell r="H70">
            <v>-216</v>
          </cell>
          <cell r="I70">
            <v>-37</v>
          </cell>
          <cell r="J70">
            <v>-79</v>
          </cell>
          <cell r="K70">
            <v>-2561</v>
          </cell>
          <cell r="L70">
            <v>-2893</v>
          </cell>
          <cell r="M70">
            <v>6076</v>
          </cell>
          <cell r="N70">
            <v>210</v>
          </cell>
          <cell r="P70">
            <v>6724</v>
          </cell>
          <cell r="Q70">
            <v>12907</v>
          </cell>
          <cell r="R70">
            <v>6403</v>
          </cell>
          <cell r="S70">
            <v>268</v>
          </cell>
          <cell r="T70">
            <v>-362</v>
          </cell>
          <cell r="U70">
            <v>2731</v>
          </cell>
          <cell r="V70">
            <v>9040</v>
          </cell>
        </row>
        <row r="73">
          <cell r="C73" t="str">
            <v>Oct</v>
          </cell>
          <cell r="H73" t="str">
            <v>Nov</v>
          </cell>
          <cell r="M73" t="str">
            <v>Dec</v>
          </cell>
          <cell r="R73" t="str">
            <v>4th Quarter</v>
          </cell>
          <cell r="W73" t="str">
            <v>FULL YEAR</v>
          </cell>
        </row>
        <row r="74">
          <cell r="C74" t="str">
            <v>Rup</v>
          </cell>
          <cell r="D74" t="str">
            <v>Sel Chem</v>
          </cell>
          <cell r="E74" t="str">
            <v>Traits</v>
          </cell>
          <cell r="F74" t="str">
            <v>Seed</v>
          </cell>
          <cell r="G74" t="str">
            <v>Total</v>
          </cell>
          <cell r="H74" t="str">
            <v>Rup</v>
          </cell>
          <cell r="I74" t="str">
            <v>Sel Chem</v>
          </cell>
          <cell r="J74" t="str">
            <v>Traits</v>
          </cell>
          <cell r="K74" t="str">
            <v>Seed</v>
          </cell>
          <cell r="L74" t="str">
            <v>Total</v>
          </cell>
          <cell r="M74" t="str">
            <v>Rup</v>
          </cell>
          <cell r="N74" t="str">
            <v>Sel Chem</v>
          </cell>
          <cell r="P74" t="str">
            <v>Seed</v>
          </cell>
          <cell r="Q74" t="str">
            <v>Total</v>
          </cell>
          <cell r="R74" t="str">
            <v>Rup</v>
          </cell>
          <cell r="S74" t="str">
            <v>Sel Chem</v>
          </cell>
          <cell r="T74" t="str">
            <v>Traits</v>
          </cell>
          <cell r="U74" t="str">
            <v>Seed</v>
          </cell>
          <cell r="V74" t="str">
            <v>Total</v>
          </cell>
          <cell r="W74" t="str">
            <v>Rup</v>
          </cell>
          <cell r="X74" t="str">
            <v>Sel Chem</v>
          </cell>
          <cell r="Y74" t="str">
            <v>Traits</v>
          </cell>
          <cell r="Z74" t="str">
            <v>Seed</v>
          </cell>
          <cell r="AA74" t="str">
            <v>Total</v>
          </cell>
        </row>
        <row r="75">
          <cell r="A75" t="str">
            <v>Sales</v>
          </cell>
          <cell r="C75">
            <v>648</v>
          </cell>
          <cell r="D75">
            <v>721</v>
          </cell>
          <cell r="E75">
            <v>-5</v>
          </cell>
          <cell r="F75">
            <v>1537</v>
          </cell>
          <cell r="G75">
            <v>2901</v>
          </cell>
          <cell r="H75">
            <v>11115.315774389797</v>
          </cell>
          <cell r="I75">
            <v>381.55309999999997</v>
          </cell>
          <cell r="J75">
            <v>0</v>
          </cell>
          <cell r="K75">
            <v>9187.3190601297065</v>
          </cell>
          <cell r="L75">
            <v>20684.187934519505</v>
          </cell>
          <cell r="M75">
            <v>9149.4697405760307</v>
          </cell>
          <cell r="N75">
            <v>-803.5550595627526</v>
          </cell>
          <cell r="P75">
            <v>12085.939058193999</v>
          </cell>
          <cell r="Q75">
            <v>22438.859049560953</v>
          </cell>
          <cell r="R75">
            <v>20912.785514965828</v>
          </cell>
          <cell r="S75">
            <v>298.99804043724748</v>
          </cell>
          <cell r="T75">
            <v>2002.0053103536736</v>
          </cell>
          <cell r="U75">
            <v>22810.258118323705</v>
          </cell>
          <cell r="V75">
            <v>46024.046984080458</v>
          </cell>
          <cell r="W75">
            <v>91192.785514965828</v>
          </cell>
          <cell r="X75">
            <v>7139.9980404372473</v>
          </cell>
          <cell r="Y75">
            <v>3338.0053103536738</v>
          </cell>
          <cell r="Z75">
            <v>93857.258118323705</v>
          </cell>
          <cell r="AA75">
            <v>195528.04698408046</v>
          </cell>
        </row>
        <row r="76">
          <cell r="A76" t="str">
            <v>Inventory Cost</v>
          </cell>
          <cell r="C76">
            <v>1924</v>
          </cell>
          <cell r="D76">
            <v>494</v>
          </cell>
          <cell r="E76">
            <v>-3</v>
          </cell>
          <cell r="F76">
            <v>331</v>
          </cell>
          <cell r="G76">
            <v>2746</v>
          </cell>
          <cell r="H76">
            <v>5454.7423494289042</v>
          </cell>
          <cell r="I76">
            <v>192.93754287513514</v>
          </cell>
          <cell r="J76">
            <v>0</v>
          </cell>
          <cell r="K76">
            <v>5097.4898456417641</v>
          </cell>
          <cell r="L76">
            <v>10745.169737945804</v>
          </cell>
          <cell r="M76">
            <v>3351.9551086175416</v>
          </cell>
          <cell r="N76">
            <v>-548.85933205823676</v>
          </cell>
          <cell r="P76">
            <v>5602.1134074899483</v>
          </cell>
          <cell r="Q76">
            <v>8455.4328384105156</v>
          </cell>
          <cell r="R76">
            <v>10730.697458046445</v>
          </cell>
          <cell r="S76">
            <v>138.07821081689838</v>
          </cell>
          <cell r="T76">
            <v>47.223654361262867</v>
          </cell>
          <cell r="U76">
            <v>11030.603253131712</v>
          </cell>
          <cell r="V76">
            <v>21946.602576356319</v>
          </cell>
          <cell r="W76">
            <v>42430.697458046445</v>
          </cell>
          <cell r="X76">
            <v>3214.0782108168983</v>
          </cell>
          <cell r="Y76">
            <v>1467.2236543612628</v>
          </cell>
          <cell r="Z76">
            <v>36947.603253131711</v>
          </cell>
          <cell r="AA76">
            <v>84059.602576356323</v>
          </cell>
        </row>
        <row r="77">
          <cell r="A77" t="str">
            <v xml:space="preserve">  Gross Margin</v>
          </cell>
          <cell r="C77">
            <v>-1276</v>
          </cell>
          <cell r="D77">
            <v>227</v>
          </cell>
          <cell r="E77">
            <v>-2</v>
          </cell>
          <cell r="F77">
            <v>1206</v>
          </cell>
          <cell r="G77">
            <v>155</v>
          </cell>
          <cell r="H77">
            <v>5660.5734249608931</v>
          </cell>
          <cell r="I77">
            <v>188.61555712486484</v>
          </cell>
          <cell r="J77">
            <v>0</v>
          </cell>
          <cell r="K77">
            <v>4089.8292144879424</v>
          </cell>
          <cell r="L77">
            <v>9939.0181965737011</v>
          </cell>
          <cell r="M77">
            <v>5797.5146319584892</v>
          </cell>
          <cell r="N77">
            <v>-254.69572750451584</v>
          </cell>
          <cell r="P77">
            <v>6483.8256507040505</v>
          </cell>
          <cell r="Q77">
            <v>13983.426211150438</v>
          </cell>
          <cell r="R77">
            <v>10182.088056919383</v>
          </cell>
          <cell r="S77">
            <v>160.91982962034911</v>
          </cell>
          <cell r="T77">
            <v>1954.7816559924108</v>
          </cell>
          <cell r="U77">
            <v>11779.654865191993</v>
          </cell>
          <cell r="V77">
            <v>24077.444407724139</v>
          </cell>
          <cell r="W77">
            <v>48762.088056919383</v>
          </cell>
          <cell r="X77">
            <v>3925.919829620349</v>
          </cell>
          <cell r="Y77">
            <v>1870.7816559924111</v>
          </cell>
          <cell r="Z77">
            <v>56909.654865191995</v>
          </cell>
          <cell r="AA77">
            <v>111468.44440772414</v>
          </cell>
        </row>
        <row r="78">
          <cell r="A78" t="str">
            <v>Local NSC</v>
          </cell>
          <cell r="C78">
            <v>747</v>
          </cell>
          <cell r="D78">
            <v>32</v>
          </cell>
          <cell r="E78">
            <v>0</v>
          </cell>
          <cell r="F78">
            <v>501</v>
          </cell>
          <cell r="G78">
            <v>1280</v>
          </cell>
          <cell r="H78">
            <v>239.70288481293113</v>
          </cell>
          <cell r="I78">
            <v>0</v>
          </cell>
          <cell r="J78">
            <v>0</v>
          </cell>
          <cell r="K78">
            <v>0</v>
          </cell>
          <cell r="L78">
            <v>239.70288481293113</v>
          </cell>
          <cell r="M78">
            <v>-107.27555232613005</v>
          </cell>
          <cell r="N78">
            <v>-32</v>
          </cell>
          <cell r="P78">
            <v>-501</v>
          </cell>
          <cell r="Q78">
            <v>-640.27555232613008</v>
          </cell>
          <cell r="R78">
            <v>879.42733248680111</v>
          </cell>
          <cell r="S78">
            <v>0</v>
          </cell>
          <cell r="T78">
            <v>0</v>
          </cell>
          <cell r="U78">
            <v>0</v>
          </cell>
          <cell r="V78">
            <v>879.42733248680111</v>
          </cell>
          <cell r="W78">
            <v>3101.4273324868009</v>
          </cell>
          <cell r="X78">
            <v>66</v>
          </cell>
          <cell r="Y78">
            <v>0</v>
          </cell>
          <cell r="Z78">
            <v>4840</v>
          </cell>
          <cell r="AA78">
            <v>8007.4273324868009</v>
          </cell>
        </row>
        <row r="79">
          <cell r="A79" t="str">
            <v>Allocated NSC</v>
          </cell>
          <cell r="C79">
            <v>371</v>
          </cell>
          <cell r="D79">
            <v>106</v>
          </cell>
          <cell r="E79">
            <v>0</v>
          </cell>
          <cell r="F79">
            <v>0</v>
          </cell>
          <cell r="G79">
            <v>477</v>
          </cell>
          <cell r="H79">
            <v>361.58514978666665</v>
          </cell>
          <cell r="I79">
            <v>0</v>
          </cell>
          <cell r="J79">
            <v>0</v>
          </cell>
          <cell r="K79">
            <v>0</v>
          </cell>
          <cell r="L79">
            <v>361.58514978666665</v>
          </cell>
          <cell r="M79">
            <v>260.14118621333319</v>
          </cell>
          <cell r="N79">
            <v>-106</v>
          </cell>
          <cell r="P79">
            <v>0</v>
          </cell>
          <cell r="Q79">
            <v>154.14118621333319</v>
          </cell>
          <cell r="R79">
            <v>992.72633599999983</v>
          </cell>
          <cell r="S79">
            <v>0</v>
          </cell>
          <cell r="T79">
            <v>0</v>
          </cell>
          <cell r="U79">
            <v>0</v>
          </cell>
          <cell r="V79">
            <v>992.72633599999983</v>
          </cell>
          <cell r="W79">
            <v>2599.7263359999997</v>
          </cell>
          <cell r="X79">
            <v>353</v>
          </cell>
          <cell r="Y79">
            <v>0</v>
          </cell>
          <cell r="Z79">
            <v>0</v>
          </cell>
          <cell r="AA79">
            <v>2952.7263359999997</v>
          </cell>
        </row>
        <row r="80">
          <cell r="A80" t="str">
            <v>Total NSC</v>
          </cell>
          <cell r="C80">
            <v>1118</v>
          </cell>
          <cell r="D80">
            <v>138</v>
          </cell>
          <cell r="E80">
            <v>0</v>
          </cell>
          <cell r="F80">
            <v>501</v>
          </cell>
          <cell r="G80">
            <v>1757</v>
          </cell>
          <cell r="H80">
            <v>601.28803459959772</v>
          </cell>
          <cell r="I80">
            <v>0</v>
          </cell>
          <cell r="J80">
            <v>0</v>
          </cell>
          <cell r="K80">
            <v>0</v>
          </cell>
          <cell r="L80">
            <v>601.28803459959772</v>
          </cell>
          <cell r="M80">
            <v>152.86563388720313</v>
          </cell>
          <cell r="N80">
            <v>-138</v>
          </cell>
          <cell r="P80">
            <v>-501</v>
          </cell>
          <cell r="Q80">
            <v>-486.1343661127969</v>
          </cell>
          <cell r="R80">
            <v>1872.1536684868011</v>
          </cell>
          <cell r="S80">
            <v>0</v>
          </cell>
          <cell r="T80">
            <v>0</v>
          </cell>
          <cell r="U80">
            <v>0</v>
          </cell>
          <cell r="V80">
            <v>1872.1536684868011</v>
          </cell>
          <cell r="W80">
            <v>5701.1536684868006</v>
          </cell>
          <cell r="X80">
            <v>419</v>
          </cell>
          <cell r="Y80">
            <v>0</v>
          </cell>
          <cell r="Z80">
            <v>4840</v>
          </cell>
          <cell r="AA80">
            <v>10960.153668486801</v>
          </cell>
        </row>
        <row r="81">
          <cell r="A81" t="str">
            <v xml:space="preserve">  Gross Profit</v>
          </cell>
          <cell r="C81">
            <v>-2394</v>
          </cell>
          <cell r="D81">
            <v>89</v>
          </cell>
          <cell r="E81">
            <v>-2</v>
          </cell>
          <cell r="F81">
            <v>705</v>
          </cell>
          <cell r="G81">
            <v>-1602</v>
          </cell>
          <cell r="H81">
            <v>5059.2853903612959</v>
          </cell>
          <cell r="I81">
            <v>188.61555712486484</v>
          </cell>
          <cell r="J81">
            <v>0</v>
          </cell>
          <cell r="K81">
            <v>4089.8292144879424</v>
          </cell>
          <cell r="L81">
            <v>9337.7301619741029</v>
          </cell>
          <cell r="M81">
            <v>5644.6489980712859</v>
          </cell>
          <cell r="N81">
            <v>-116.69572750451584</v>
          </cell>
          <cell r="P81">
            <v>6984.8256507040505</v>
          </cell>
          <cell r="Q81">
            <v>14469.560577263235</v>
          </cell>
          <cell r="R81">
            <v>8309.9343884325826</v>
          </cell>
          <cell r="S81">
            <v>160.91982962034911</v>
          </cell>
          <cell r="T81">
            <v>1954.7816559924108</v>
          </cell>
          <cell r="U81">
            <v>11779.654865191993</v>
          </cell>
          <cell r="V81">
            <v>22205.290739237338</v>
          </cell>
          <cell r="W81">
            <v>43060.934388432579</v>
          </cell>
          <cell r="X81">
            <v>3506.919829620349</v>
          </cell>
          <cell r="Y81">
            <v>1870.7816559924111</v>
          </cell>
          <cell r="Z81">
            <v>52069.654865191995</v>
          </cell>
          <cell r="AA81">
            <v>100508.29073923733</v>
          </cell>
        </row>
        <row r="82">
          <cell r="A82" t="str">
            <v>R&amp;D</v>
          </cell>
          <cell r="C82">
            <v>21</v>
          </cell>
          <cell r="D82">
            <v>0</v>
          </cell>
          <cell r="E82">
            <v>0</v>
          </cell>
          <cell r="F82">
            <v>22</v>
          </cell>
          <cell r="G82">
            <v>43</v>
          </cell>
          <cell r="H82">
            <v>0</v>
          </cell>
          <cell r="I82">
            <v>0</v>
          </cell>
          <cell r="J82">
            <v>0</v>
          </cell>
          <cell r="K82">
            <v>-297.59754726054484</v>
          </cell>
          <cell r="L82">
            <v>-297.59754726054484</v>
          </cell>
          <cell r="M82">
            <v>-21</v>
          </cell>
          <cell r="N82">
            <v>0</v>
          </cell>
          <cell r="P82">
            <v>-115.02007137536543</v>
          </cell>
          <cell r="Q82">
            <v>-136.02007137536543</v>
          </cell>
          <cell r="R82">
            <v>0</v>
          </cell>
          <cell r="S82">
            <v>0</v>
          </cell>
          <cell r="T82">
            <v>0</v>
          </cell>
          <cell r="U82">
            <v>-390.61761863591028</v>
          </cell>
          <cell r="V82">
            <v>-390.61761863591028</v>
          </cell>
          <cell r="W82">
            <v>345</v>
          </cell>
          <cell r="X82">
            <v>0</v>
          </cell>
          <cell r="Y82">
            <v>0</v>
          </cell>
          <cell r="Z82">
            <v>-86.617618635910276</v>
          </cell>
          <cell r="AA82">
            <v>258.38238136408972</v>
          </cell>
        </row>
        <row r="83">
          <cell r="A83" t="str">
            <v>SG&amp;A</v>
          </cell>
          <cell r="C83">
            <v>687</v>
          </cell>
          <cell r="D83">
            <v>47</v>
          </cell>
          <cell r="E83">
            <v>92</v>
          </cell>
          <cell r="F83">
            <v>1006</v>
          </cell>
          <cell r="G83">
            <v>1832</v>
          </cell>
          <cell r="H83">
            <v>844.2567260391354</v>
          </cell>
          <cell r="I83">
            <v>25.991324460653082</v>
          </cell>
          <cell r="J83">
            <v>20.999999999999996</v>
          </cell>
          <cell r="K83">
            <v>1211.2751901247248</v>
          </cell>
          <cell r="L83">
            <v>2102.5232406245132</v>
          </cell>
          <cell r="M83">
            <v>619.29214061592643</v>
          </cell>
          <cell r="N83">
            <v>-174.37729371586127</v>
          </cell>
          <cell r="P83">
            <v>661.46484831715225</v>
          </cell>
          <cell r="Q83">
            <v>1427.9179151971273</v>
          </cell>
          <cell r="R83">
            <v>2150.5488666550618</v>
          </cell>
          <cell r="S83">
            <v>-101.38596925520818</v>
          </cell>
          <cell r="T83">
            <v>434.53821997990985</v>
          </cell>
          <cell r="U83">
            <v>2878.740038441877</v>
          </cell>
          <cell r="V83">
            <v>5362.4411558216407</v>
          </cell>
          <cell r="W83">
            <v>12005.548866655063</v>
          </cell>
          <cell r="X83">
            <v>322.61403074479182</v>
          </cell>
          <cell r="Y83">
            <v>1175.5382199799099</v>
          </cell>
          <cell r="Z83">
            <v>11607.740038441876</v>
          </cell>
          <cell r="AA83">
            <v>25111.441155821638</v>
          </cell>
        </row>
        <row r="84">
          <cell r="A84" t="str">
            <v>Total R&amp;D/SG&amp;A</v>
          </cell>
          <cell r="C84">
            <v>708</v>
          </cell>
          <cell r="D84">
            <v>47</v>
          </cell>
          <cell r="E84">
            <v>92</v>
          </cell>
          <cell r="F84">
            <v>1028</v>
          </cell>
          <cell r="G84">
            <v>1875</v>
          </cell>
          <cell r="H84">
            <v>844.2567260391354</v>
          </cell>
          <cell r="I84">
            <v>25.991324460653082</v>
          </cell>
          <cell r="J84">
            <v>20.999999999999996</v>
          </cell>
          <cell r="K84">
            <v>913.67764286417992</v>
          </cell>
          <cell r="L84">
            <v>1804.9256933639683</v>
          </cell>
          <cell r="M84">
            <v>598.29214061592643</v>
          </cell>
          <cell r="N84">
            <v>-174.37729371586127</v>
          </cell>
          <cell r="P84">
            <v>546.44477694178681</v>
          </cell>
          <cell r="Q84">
            <v>1291.8978438217619</v>
          </cell>
          <cell r="R84">
            <v>2150.5488666550618</v>
          </cell>
          <cell r="S84">
            <v>-101.38596925520818</v>
          </cell>
          <cell r="T84">
            <v>434.53821997990985</v>
          </cell>
          <cell r="U84">
            <v>2488.1224198059667</v>
          </cell>
          <cell r="V84">
            <v>4971.8235371857299</v>
          </cell>
          <cell r="W84">
            <v>12350.548866655063</v>
          </cell>
          <cell r="X84">
            <v>322.61403074479182</v>
          </cell>
          <cell r="Y84">
            <v>1175.5382199799099</v>
          </cell>
          <cell r="Z84">
            <v>11521.122419805966</v>
          </cell>
          <cell r="AA84">
            <v>25369.82353718573</v>
          </cell>
        </row>
        <row r="85">
          <cell r="A85" t="str">
            <v>Amortization</v>
          </cell>
          <cell r="C85">
            <v>0</v>
          </cell>
          <cell r="D85">
            <v>0</v>
          </cell>
          <cell r="E85">
            <v>0</v>
          </cell>
          <cell r="F85">
            <v>1</v>
          </cell>
          <cell r="G85">
            <v>1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1</v>
          </cell>
          <cell r="V85">
            <v>1</v>
          </cell>
          <cell r="W85">
            <v>0</v>
          </cell>
          <cell r="X85">
            <v>0</v>
          </cell>
          <cell r="Y85">
            <v>0</v>
          </cell>
          <cell r="Z85">
            <v>3</v>
          </cell>
          <cell r="AA85">
            <v>3</v>
          </cell>
        </row>
        <row r="86">
          <cell r="A86" t="str">
            <v>Restruct/Merg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5</v>
          </cell>
          <cell r="X86">
            <v>0</v>
          </cell>
          <cell r="Y86">
            <v>0</v>
          </cell>
          <cell r="Z86">
            <v>-11</v>
          </cell>
          <cell r="AA86">
            <v>-6</v>
          </cell>
        </row>
        <row r="87">
          <cell r="A87" t="str">
            <v>Other Income</v>
          </cell>
          <cell r="C87">
            <v>-49</v>
          </cell>
          <cell r="D87">
            <v>6</v>
          </cell>
          <cell r="E87">
            <v>0</v>
          </cell>
          <cell r="F87">
            <v>-998</v>
          </cell>
          <cell r="G87">
            <v>-1041</v>
          </cell>
          <cell r="H87">
            <v>0</v>
          </cell>
          <cell r="I87">
            <v>0</v>
          </cell>
          <cell r="J87">
            <v>0</v>
          </cell>
          <cell r="K87">
            <v>-294.55411051861034</v>
          </cell>
          <cell r="L87">
            <v>-294.55411051861034</v>
          </cell>
          <cell r="M87">
            <v>727.85983098579266</v>
          </cell>
          <cell r="N87">
            <v>-6</v>
          </cell>
          <cell r="P87">
            <v>1192.4659882602666</v>
          </cell>
          <cell r="Q87">
            <v>1914.3258192460594</v>
          </cell>
          <cell r="R87">
            <v>678.85983098579266</v>
          </cell>
          <cell r="S87">
            <v>0</v>
          </cell>
          <cell r="T87">
            <v>0</v>
          </cell>
          <cell r="U87">
            <v>-100.08812225834367</v>
          </cell>
          <cell r="V87">
            <v>578.77170872744898</v>
          </cell>
          <cell r="W87">
            <v>1246.8598309857925</v>
          </cell>
          <cell r="X87">
            <v>29</v>
          </cell>
          <cell r="Y87">
            <v>0</v>
          </cell>
          <cell r="Z87">
            <v>255.91187774165633</v>
          </cell>
          <cell r="AA87">
            <v>1531.7717087274489</v>
          </cell>
        </row>
        <row r="88">
          <cell r="A88" t="str">
            <v>EBIT</v>
          </cell>
          <cell r="C88">
            <v>-3151</v>
          </cell>
          <cell r="D88">
            <v>48</v>
          </cell>
          <cell r="E88">
            <v>-94</v>
          </cell>
          <cell r="F88">
            <v>-1322</v>
          </cell>
          <cell r="G88">
            <v>-4519</v>
          </cell>
          <cell r="H88">
            <v>4215.0286643221607</v>
          </cell>
          <cell r="I88">
            <v>162.62423266421175</v>
          </cell>
          <cell r="J88">
            <v>-20.999999999999996</v>
          </cell>
          <cell r="K88">
            <v>2881.5974611051524</v>
          </cell>
          <cell r="L88">
            <v>7238.2503580915245</v>
          </cell>
          <cell r="M88">
            <v>5774.2166884411517</v>
          </cell>
          <cell r="N88">
            <v>51.681566211345427</v>
          </cell>
          <cell r="P88">
            <v>7630.8468620225303</v>
          </cell>
          <cell r="Q88">
            <v>15091.988552687533</v>
          </cell>
          <cell r="R88">
            <v>6838.2453527633133</v>
          </cell>
          <cell r="S88">
            <v>262.30579887555729</v>
          </cell>
          <cell r="T88">
            <v>1520.243436012501</v>
          </cell>
          <cell r="U88">
            <v>9190.4443231276837</v>
          </cell>
          <cell r="V88">
            <v>17811.238910779059</v>
          </cell>
          <cell r="W88">
            <v>31952.245352763308</v>
          </cell>
          <cell r="X88">
            <v>3213.3057988755572</v>
          </cell>
          <cell r="Y88">
            <v>695.24343601250121</v>
          </cell>
          <cell r="Z88">
            <v>40812.444323127689</v>
          </cell>
          <cell r="AA88">
            <v>76673.238910779051</v>
          </cell>
        </row>
        <row r="89">
          <cell r="A89" t="str">
            <v>Interest Income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 t="str">
            <v>Interest Expense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-1</v>
          </cell>
          <cell r="X90">
            <v>0</v>
          </cell>
          <cell r="Y90">
            <v>0</v>
          </cell>
          <cell r="Z90">
            <v>0</v>
          </cell>
          <cell r="AA90">
            <v>-1</v>
          </cell>
        </row>
        <row r="91">
          <cell r="A91" t="str">
            <v xml:space="preserve">  EBT</v>
          </cell>
          <cell r="C91">
            <v>-3151</v>
          </cell>
          <cell r="D91">
            <v>48</v>
          </cell>
          <cell r="E91">
            <v>-94</v>
          </cell>
          <cell r="F91">
            <v>-1322</v>
          </cell>
          <cell r="G91">
            <v>-4519</v>
          </cell>
          <cell r="H91">
            <v>4215.0286643221607</v>
          </cell>
          <cell r="I91">
            <v>162.62423266421175</v>
          </cell>
          <cell r="J91">
            <v>-20.999999999999996</v>
          </cell>
          <cell r="K91">
            <v>2881.5974611051524</v>
          </cell>
          <cell r="L91">
            <v>7238.2503580915245</v>
          </cell>
          <cell r="M91">
            <v>5774.2166884411517</v>
          </cell>
          <cell r="N91">
            <v>51.681566211345427</v>
          </cell>
          <cell r="P91">
            <v>7630.8468620225303</v>
          </cell>
          <cell r="Q91">
            <v>15091.988552687533</v>
          </cell>
          <cell r="R91">
            <v>6838.2453527633133</v>
          </cell>
          <cell r="S91">
            <v>262.30579887555729</v>
          </cell>
          <cell r="T91">
            <v>1520.243436012501</v>
          </cell>
          <cell r="U91">
            <v>9190.4443231276837</v>
          </cell>
          <cell r="V91">
            <v>17811.238910779059</v>
          </cell>
          <cell r="W91">
            <v>31953.245352763308</v>
          </cell>
          <cell r="X91">
            <v>3213.3057988755572</v>
          </cell>
          <cell r="Y91">
            <v>695.24343601250121</v>
          </cell>
          <cell r="Z91">
            <v>40812.444323127689</v>
          </cell>
          <cell r="AA91">
            <v>76674.238910779051</v>
          </cell>
        </row>
        <row r="92">
          <cell r="A92" t="str">
            <v>Taxes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 t="str">
            <v xml:space="preserve">  Net Income</v>
          </cell>
          <cell r="C93">
            <v>-3151</v>
          </cell>
          <cell r="D93">
            <v>48</v>
          </cell>
          <cell r="E93">
            <v>-94</v>
          </cell>
          <cell r="F93">
            <v>-1322</v>
          </cell>
          <cell r="G93">
            <v>-4519</v>
          </cell>
          <cell r="H93">
            <v>4215.0286643221607</v>
          </cell>
          <cell r="I93">
            <v>162.62423266421175</v>
          </cell>
          <cell r="J93">
            <v>-20.999999999999996</v>
          </cell>
          <cell r="K93">
            <v>2881.5974611051524</v>
          </cell>
          <cell r="L93">
            <v>7238.2503580915245</v>
          </cell>
          <cell r="M93">
            <v>5774.2166884411517</v>
          </cell>
          <cell r="N93">
            <v>51.681566211345427</v>
          </cell>
          <cell r="P93">
            <v>7630.8468620225303</v>
          </cell>
          <cell r="Q93">
            <v>15091.988552687533</v>
          </cell>
          <cell r="R93">
            <v>6838.2453527633133</v>
          </cell>
          <cell r="S93">
            <v>262.30579887555729</v>
          </cell>
          <cell r="T93">
            <v>1520.243436012501</v>
          </cell>
          <cell r="U93">
            <v>9190.4443231276837</v>
          </cell>
          <cell r="V93">
            <v>17811.238910779059</v>
          </cell>
          <cell r="W93">
            <v>31953.245352763308</v>
          </cell>
          <cell r="X93">
            <v>3213.3057988755572</v>
          </cell>
          <cell r="Y93">
            <v>695.24343601250121</v>
          </cell>
          <cell r="Z93">
            <v>40812.444323127689</v>
          </cell>
          <cell r="AA93">
            <v>76674.238910779051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llections_Receivables"/>
      <sheetName val="ARC"/>
      <sheetName val="Control"/>
    </sheetNames>
    <sheetDataSet>
      <sheetData sheetId="0"/>
      <sheetData sheetId="1" refreshError="1"/>
      <sheetData sheetId="2">
        <row r="9">
          <cell r="A9" t="str">
            <v>Jan</v>
          </cell>
          <cell r="B9" t="str">
            <v>B13</v>
          </cell>
        </row>
        <row r="10">
          <cell r="A10" t="str">
            <v>Feb</v>
          </cell>
          <cell r="B10" t="str">
            <v>C13</v>
          </cell>
        </row>
        <row r="11">
          <cell r="A11" t="str">
            <v>Mar</v>
          </cell>
          <cell r="B11" t="str">
            <v>D13</v>
          </cell>
        </row>
        <row r="12">
          <cell r="A12" t="str">
            <v>Apr</v>
          </cell>
          <cell r="B12" t="str">
            <v>E13</v>
          </cell>
        </row>
        <row r="13">
          <cell r="A13" t="str">
            <v>May</v>
          </cell>
          <cell r="B13" t="str">
            <v>F13</v>
          </cell>
        </row>
        <row r="14">
          <cell r="A14" t="str">
            <v>Jun</v>
          </cell>
          <cell r="B14" t="str">
            <v>G13</v>
          </cell>
        </row>
        <row r="15">
          <cell r="A15" t="str">
            <v>Jul</v>
          </cell>
          <cell r="B15" t="str">
            <v>H13</v>
          </cell>
        </row>
        <row r="16">
          <cell r="A16" t="str">
            <v>Aug</v>
          </cell>
          <cell r="B16" t="str">
            <v>I13</v>
          </cell>
        </row>
        <row r="17">
          <cell r="A17" t="str">
            <v>Sep</v>
          </cell>
          <cell r="B17" t="str">
            <v>J13</v>
          </cell>
        </row>
        <row r="18">
          <cell r="A18" t="str">
            <v>Oct</v>
          </cell>
          <cell r="B18" t="str">
            <v>K13</v>
          </cell>
        </row>
        <row r="19">
          <cell r="A19" t="str">
            <v>Nov</v>
          </cell>
          <cell r="B19" t="str">
            <v>L13</v>
          </cell>
        </row>
        <row r="20">
          <cell r="A20" t="str">
            <v>Dec</v>
          </cell>
          <cell r="B20" t="str">
            <v>M13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2001 F (input)"/>
      <sheetName val="2002 B (input)"/>
    </sheetNames>
    <sheetDataSet>
      <sheetData sheetId="0" refreshError="1">
        <row r="1">
          <cell r="A1" t="str">
            <v>Monsanto</v>
          </cell>
        </row>
        <row r="2">
          <cell r="A2" t="str">
            <v>Mexico</v>
          </cell>
        </row>
        <row r="3">
          <cell r="A3" t="str">
            <v>2002 Budget</v>
          </cell>
        </row>
        <row r="5">
          <cell r="A5" t="str">
            <v>P/L CROP CHEMICALS</v>
          </cell>
        </row>
        <row r="6">
          <cell r="A6" t="str">
            <v>(USD  $k)</v>
          </cell>
        </row>
        <row r="9">
          <cell r="M9" t="str">
            <v>Ch 1</v>
          </cell>
          <cell r="O9" t="str">
            <v>Ch 2</v>
          </cell>
          <cell r="Q9" t="str">
            <v xml:space="preserve"> '02 B vs</v>
          </cell>
          <cell r="S9" t="str">
            <v xml:space="preserve"> '02 B vs</v>
          </cell>
          <cell r="Y9" t="str">
            <v>CAGR</v>
          </cell>
        </row>
        <row r="10">
          <cell r="C10" t="str">
            <v>1997 A</v>
          </cell>
          <cell r="E10" t="str">
            <v>1998 A</v>
          </cell>
          <cell r="G10" t="str">
            <v>1999 A</v>
          </cell>
          <cell r="I10" t="str">
            <v>2000 A</v>
          </cell>
          <cell r="K10" t="str">
            <v>2001 F</v>
          </cell>
          <cell r="M10">
            <v>2002</v>
          </cell>
          <cell r="O10">
            <v>2002</v>
          </cell>
          <cell r="Q10" t="str">
            <v xml:space="preserve"> '01 F</v>
          </cell>
          <cell r="S10" t="str">
            <v>00 A</v>
          </cell>
          <cell r="U10">
            <v>2002</v>
          </cell>
          <cell r="W10">
            <v>2003</v>
          </cell>
          <cell r="Y10" t="str">
            <v>99-03</v>
          </cell>
        </row>
        <row r="12">
          <cell r="A12" t="str">
            <v>Glyphosate Volume</v>
          </cell>
          <cell r="C12">
            <v>1007</v>
          </cell>
          <cell r="E12">
            <v>999</v>
          </cell>
          <cell r="G12">
            <v>1014.46</v>
          </cell>
          <cell r="I12">
            <v>1341.0509275959951</v>
          </cell>
          <cell r="K12">
            <v>0</v>
          </cell>
          <cell r="M12">
            <v>1510.6871054540493</v>
          </cell>
          <cell r="O12">
            <v>1510.6871054540495</v>
          </cell>
          <cell r="Q12" t="str">
            <v>N/A</v>
          </cell>
          <cell r="S12">
            <v>1.4891539394890381</v>
          </cell>
          <cell r="U12">
            <v>1510.6871054540495</v>
          </cell>
          <cell r="W12">
            <v>0</v>
          </cell>
          <cell r="Y12">
            <v>0</v>
          </cell>
        </row>
        <row r="13">
          <cell r="A13" t="str">
            <v>Glyphosate Netback</v>
          </cell>
          <cell r="C13">
            <v>25.3</v>
          </cell>
          <cell r="E13">
            <v>24.25</v>
          </cell>
          <cell r="G13">
            <v>21.67</v>
          </cell>
          <cell r="I13">
            <v>20.283178608110639</v>
          </cell>
          <cell r="K13">
            <v>0</v>
          </cell>
          <cell r="M13">
            <v>19.090271263818821</v>
          </cell>
          <cell r="O13">
            <v>19.090271263818821</v>
          </cell>
          <cell r="Q13" t="str">
            <v>N/A</v>
          </cell>
          <cell r="S13">
            <v>0.88095391157447245</v>
          </cell>
          <cell r="U13">
            <v>19.090271263818821</v>
          </cell>
          <cell r="W13">
            <v>0</v>
          </cell>
          <cell r="Y13">
            <v>0</v>
          </cell>
        </row>
        <row r="14">
          <cell r="A14" t="str">
            <v>Glyphosate Unit COGS</v>
          </cell>
          <cell r="C14">
            <v>8.81</v>
          </cell>
          <cell r="E14">
            <v>8.06</v>
          </cell>
          <cell r="G14">
            <v>8.65</v>
          </cell>
          <cell r="I14">
            <v>8.1926549835104243</v>
          </cell>
          <cell r="K14">
            <v>0</v>
          </cell>
          <cell r="M14">
            <v>8.8559069479745123</v>
          </cell>
          <cell r="O14">
            <v>8.8559069479745105</v>
          </cell>
          <cell r="Q14" t="str">
            <v>N/A</v>
          </cell>
          <cell r="S14">
            <v>1.0238042714421398</v>
          </cell>
          <cell r="U14">
            <v>8.8559069479745105</v>
          </cell>
          <cell r="W14">
            <v>0</v>
          </cell>
          <cell r="Y14">
            <v>0</v>
          </cell>
        </row>
        <row r="17">
          <cell r="A17" t="str">
            <v>Net Sales</v>
          </cell>
          <cell r="C17">
            <v>27442</v>
          </cell>
          <cell r="E17">
            <v>25973</v>
          </cell>
          <cell r="G17">
            <v>23765</v>
          </cell>
          <cell r="I17">
            <v>29276.738214678357</v>
          </cell>
          <cell r="K17">
            <v>37477.27951094439</v>
          </cell>
          <cell r="M17">
            <v>33731.756171368019</v>
          </cell>
          <cell r="O17">
            <v>30416.932992772847</v>
          </cell>
          <cell r="Q17">
            <v>0.81160995114093781</v>
          </cell>
          <cell r="S17">
            <v>1.2799046073121332</v>
          </cell>
          <cell r="U17">
            <v>33731.756171368019</v>
          </cell>
          <cell r="W17">
            <v>0</v>
          </cell>
          <cell r="Y17">
            <v>0</v>
          </cell>
        </row>
        <row r="19">
          <cell r="A19" t="str">
            <v>Inventory Cost</v>
          </cell>
          <cell r="C19">
            <v>9449</v>
          </cell>
          <cell r="E19">
            <v>8259</v>
          </cell>
          <cell r="G19">
            <v>8683</v>
          </cell>
          <cell r="I19">
            <v>10877.496405454629</v>
          </cell>
          <cell r="K19">
            <v>14962.890122771989</v>
          </cell>
          <cell r="M19">
            <v>14399.245517491767</v>
          </cell>
          <cell r="O19">
            <v>12742.057554421159</v>
          </cell>
          <cell r="Q19">
            <v>0.85157729889555556</v>
          </cell>
          <cell r="S19">
            <v>1.4674717902131935</v>
          </cell>
          <cell r="U19">
            <v>14398.320782040713</v>
          </cell>
          <cell r="W19">
            <v>0</v>
          </cell>
          <cell r="Y19">
            <v>0</v>
          </cell>
        </row>
        <row r="20">
          <cell r="A20" t="str">
            <v>Non Std. Cost</v>
          </cell>
          <cell r="C20">
            <v>365</v>
          </cell>
          <cell r="E20">
            <v>379</v>
          </cell>
          <cell r="G20">
            <v>789</v>
          </cell>
          <cell r="I20">
            <v>860.81895159905514</v>
          </cell>
          <cell r="K20">
            <v>1211.4002999999998</v>
          </cell>
          <cell r="M20">
            <v>1477.9501807596025</v>
          </cell>
          <cell r="O20">
            <v>1477.9501807596025</v>
          </cell>
          <cell r="Q20">
            <v>1.2200345177061642</v>
          </cell>
          <cell r="S20">
            <v>1.8731941454494327</v>
          </cell>
          <cell r="U20">
            <v>1478.8749162106574</v>
          </cell>
          <cell r="W20">
            <v>0</v>
          </cell>
          <cell r="Y20">
            <v>0</v>
          </cell>
        </row>
        <row r="21">
          <cell r="A21" t="str">
            <v>Alloc. NSC (STL)</v>
          </cell>
          <cell r="C21">
            <v>585</v>
          </cell>
          <cell r="E21">
            <v>668</v>
          </cell>
          <cell r="G21">
            <v>717</v>
          </cell>
          <cell r="I21">
            <v>1394.0000000000005</v>
          </cell>
          <cell r="K21">
            <v>1714.0000000000009</v>
          </cell>
          <cell r="M21">
            <v>1394.0000000000007</v>
          </cell>
          <cell r="O21">
            <v>1394.0000000000007</v>
          </cell>
          <cell r="Q21">
            <v>0.81330221703617267</v>
          </cell>
          <cell r="S21">
            <v>1.9442119944212004</v>
          </cell>
          <cell r="U21">
            <v>1394.0000000000007</v>
          </cell>
          <cell r="W21">
            <v>0</v>
          </cell>
          <cell r="Y21">
            <v>0</v>
          </cell>
        </row>
        <row r="22">
          <cell r="A22" t="str">
            <v>COGS</v>
          </cell>
          <cell r="C22">
            <v>10399</v>
          </cell>
          <cell r="E22">
            <v>9306</v>
          </cell>
          <cell r="G22">
            <v>10189</v>
          </cell>
          <cell r="I22">
            <v>13132.315357053683</v>
          </cell>
          <cell r="K22">
            <v>17888.290422771988</v>
          </cell>
          <cell r="M22">
            <v>17271.195698251369</v>
          </cell>
          <cell r="O22">
            <v>15614.007735180761</v>
          </cell>
          <cell r="Q22">
            <v>0.87286193180897598</v>
          </cell>
          <cell r="S22">
            <v>1.5324377009697479</v>
          </cell>
          <cell r="U22">
            <v>17271.195698251373</v>
          </cell>
          <cell r="W22">
            <v>0</v>
          </cell>
          <cell r="Y22">
            <v>0</v>
          </cell>
        </row>
        <row r="24">
          <cell r="A24" t="str">
            <v>Gross Profit</v>
          </cell>
          <cell r="C24">
            <v>17043</v>
          </cell>
          <cell r="E24">
            <v>16667</v>
          </cell>
          <cell r="G24">
            <v>13576</v>
          </cell>
          <cell r="I24">
            <v>16144.422857624673</v>
          </cell>
          <cell r="K24">
            <v>19588.989088172402</v>
          </cell>
          <cell r="M24">
            <v>16460.56047311665</v>
          </cell>
          <cell r="O24">
            <v>14802.925257592085</v>
          </cell>
          <cell r="Q24">
            <v>0.75567581312962773</v>
          </cell>
          <cell r="S24">
            <v>1.0903745770176845</v>
          </cell>
          <cell r="U24">
            <v>16460.560473116646</v>
          </cell>
          <cell r="W24">
            <v>0</v>
          </cell>
          <cell r="Y24">
            <v>0</v>
          </cell>
        </row>
        <row r="25">
          <cell r="A25" t="str">
            <v>% of Sales</v>
          </cell>
          <cell r="C25">
            <v>0.62105531666788139</v>
          </cell>
          <cell r="E25">
            <v>0.64170484734147004</v>
          </cell>
          <cell r="G25">
            <v>0.57126025667999158</v>
          </cell>
          <cell r="I25">
            <v>0.55144199258954374</v>
          </cell>
          <cell r="K25">
            <v>0.52268972945199721</v>
          </cell>
          <cell r="M25">
            <v>0.48798409396450582</v>
          </cell>
          <cell r="O25">
            <v>0.48666725409525358</v>
          </cell>
          <cell r="U25">
            <v>0.48798409396450571</v>
          </cell>
          <cell r="W25">
            <v>0</v>
          </cell>
        </row>
        <row r="27">
          <cell r="A27" t="str">
            <v>Marketing</v>
          </cell>
          <cell r="C27">
            <v>3221</v>
          </cell>
          <cell r="E27">
            <v>2971</v>
          </cell>
          <cell r="G27">
            <v>3595</v>
          </cell>
          <cell r="I27">
            <v>3729.4567789448693</v>
          </cell>
          <cell r="K27">
            <v>4053.270578762746</v>
          </cell>
          <cell r="M27">
            <v>4511.783859826668</v>
          </cell>
          <cell r="O27">
            <v>4340.4050722122556</v>
          </cell>
          <cell r="Q27">
            <v>1.0708401987654022</v>
          </cell>
          <cell r="S27">
            <v>1.2073449435917263</v>
          </cell>
          <cell r="U27">
            <v>4511.7838598266662</v>
          </cell>
          <cell r="W27">
            <v>0</v>
          </cell>
          <cell r="Y27">
            <v>0</v>
          </cell>
        </row>
        <row r="28">
          <cell r="A28" t="str">
            <v>Administration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 t="str">
            <v>N/A</v>
          </cell>
          <cell r="S28" t="str">
            <v>N/A</v>
          </cell>
          <cell r="U28">
            <v>0</v>
          </cell>
          <cell r="W28">
            <v>0</v>
          </cell>
          <cell r="Y28">
            <v>0</v>
          </cell>
        </row>
        <row r="29">
          <cell r="A29" t="str">
            <v>Technology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 t="str">
            <v>N/A</v>
          </cell>
          <cell r="S29" t="str">
            <v>N/A</v>
          </cell>
          <cell r="U29">
            <v>0</v>
          </cell>
          <cell r="W29">
            <v>0</v>
          </cell>
          <cell r="Y29">
            <v>0</v>
          </cell>
        </row>
        <row r="30">
          <cell r="A30" t="str">
            <v>Bad Debt Reserve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214.99999999999997</v>
          </cell>
          <cell r="M30">
            <v>221.45000000000007</v>
          </cell>
          <cell r="O30">
            <v>221.45000000000007</v>
          </cell>
          <cell r="Q30">
            <v>1.0300000000000005</v>
          </cell>
          <cell r="S30" t="str">
            <v>N/A</v>
          </cell>
          <cell r="U30">
            <v>221.45000000000007</v>
          </cell>
          <cell r="W30">
            <v>0</v>
          </cell>
          <cell r="Y30">
            <v>0</v>
          </cell>
        </row>
        <row r="31">
          <cell r="A31" t="str">
            <v>Total Direct MAT</v>
          </cell>
          <cell r="C31">
            <v>3221</v>
          </cell>
          <cell r="E31">
            <v>2971</v>
          </cell>
          <cell r="G31">
            <v>3595</v>
          </cell>
          <cell r="I31">
            <v>3729.4567789448693</v>
          </cell>
          <cell r="K31">
            <v>4268.2705787627456</v>
          </cell>
          <cell r="M31">
            <v>4733.2338598266679</v>
          </cell>
          <cell r="O31">
            <v>4561.8550722122554</v>
          </cell>
          <cell r="Q31">
            <v>1.0687830089568997</v>
          </cell>
          <cell r="S31">
            <v>1.2689443872634925</v>
          </cell>
          <cell r="U31">
            <v>4733.233859826666</v>
          </cell>
          <cell r="W31">
            <v>0</v>
          </cell>
          <cell r="Y31">
            <v>0</v>
          </cell>
        </row>
        <row r="33">
          <cell r="A33" t="str">
            <v>Marketing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 t="str">
            <v>N/A</v>
          </cell>
          <cell r="S33" t="str">
            <v>N/A</v>
          </cell>
          <cell r="U33">
            <v>0</v>
          </cell>
          <cell r="W33">
            <v>0</v>
          </cell>
          <cell r="Y33">
            <v>0</v>
          </cell>
        </row>
        <row r="34">
          <cell r="A34" t="str">
            <v>Administration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 t="str">
            <v>N/A</v>
          </cell>
          <cell r="S34" t="str">
            <v>N/A</v>
          </cell>
          <cell r="U34">
            <v>0</v>
          </cell>
          <cell r="W34">
            <v>0</v>
          </cell>
          <cell r="Y34">
            <v>0</v>
          </cell>
        </row>
        <row r="35">
          <cell r="A35" t="str">
            <v>Technology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 t="str">
            <v>N/A</v>
          </cell>
          <cell r="S35" t="str">
            <v>N/A</v>
          </cell>
          <cell r="U35">
            <v>0</v>
          </cell>
          <cell r="W35">
            <v>0</v>
          </cell>
          <cell r="Y35">
            <v>0</v>
          </cell>
        </row>
        <row r="36">
          <cell r="A36" t="str">
            <v>Total Foundation MAT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 t="str">
            <v>N/A</v>
          </cell>
          <cell r="S36" t="str">
            <v>N/A</v>
          </cell>
          <cell r="U36">
            <v>0</v>
          </cell>
          <cell r="W36">
            <v>0</v>
          </cell>
          <cell r="Y36">
            <v>0</v>
          </cell>
        </row>
        <row r="38">
          <cell r="A38" t="str">
            <v>Amort of Intangible  Assets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 t="str">
            <v>N/A</v>
          </cell>
          <cell r="S38" t="str">
            <v>N/A</v>
          </cell>
          <cell r="U38">
            <v>0</v>
          </cell>
          <cell r="W38">
            <v>0</v>
          </cell>
          <cell r="Y38">
            <v>0</v>
          </cell>
        </row>
        <row r="40">
          <cell r="A40" t="str">
            <v>Interest Expense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 t="str">
            <v>N/A</v>
          </cell>
          <cell r="S40" t="str">
            <v>N/A</v>
          </cell>
          <cell r="U40">
            <v>0</v>
          </cell>
          <cell r="W40">
            <v>0</v>
          </cell>
          <cell r="Y40">
            <v>0</v>
          </cell>
        </row>
        <row r="41">
          <cell r="A41" t="str">
            <v>Interest Income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 t="str">
            <v>N/A</v>
          </cell>
          <cell r="S41" t="str">
            <v>N/A</v>
          </cell>
          <cell r="U41">
            <v>0</v>
          </cell>
          <cell r="W41">
            <v>0</v>
          </cell>
          <cell r="Y41">
            <v>0</v>
          </cell>
        </row>
        <row r="42">
          <cell r="A42" t="str">
            <v>Other Income/Exp.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 t="str">
            <v>N/A</v>
          </cell>
          <cell r="S42" t="str">
            <v>N/A</v>
          </cell>
          <cell r="U42">
            <v>0</v>
          </cell>
          <cell r="W42">
            <v>0</v>
          </cell>
          <cell r="Y42">
            <v>0</v>
          </cell>
        </row>
        <row r="44">
          <cell r="A44" t="str">
            <v>Income Before Tax</v>
          </cell>
          <cell r="C44">
            <v>13822</v>
          </cell>
          <cell r="E44">
            <v>13696</v>
          </cell>
          <cell r="G44">
            <v>9981</v>
          </cell>
          <cell r="I44">
            <v>12414.966078679805</v>
          </cell>
          <cell r="K44">
            <v>15320.718509409657</v>
          </cell>
          <cell r="M44">
            <v>11727.326613289981</v>
          </cell>
          <cell r="O44">
            <v>10241.070185379831</v>
          </cell>
          <cell r="Q44">
            <v>0.66844581597723274</v>
          </cell>
          <cell r="S44">
            <v>1.0260565259372638</v>
          </cell>
          <cell r="U44">
            <v>11727.326613289981</v>
          </cell>
          <cell r="W44">
            <v>0</v>
          </cell>
          <cell r="Y44">
            <v>0</v>
          </cell>
        </row>
        <row r="45">
          <cell r="A45" t="str">
            <v>Privision for Taxes</v>
          </cell>
          <cell r="C45">
            <v>5014</v>
          </cell>
          <cell r="E45">
            <v>4041</v>
          </cell>
          <cell r="G45">
            <v>3094</v>
          </cell>
          <cell r="I45">
            <v>3848.6394843907397</v>
          </cell>
          <cell r="K45">
            <v>4725.3926356613338</v>
          </cell>
          <cell r="M45">
            <v>3635.4712501198933</v>
          </cell>
          <cell r="O45">
            <v>3174.7317574677454</v>
          </cell>
          <cell r="Q45">
            <v>0.67184507240919078</v>
          </cell>
          <cell r="S45">
            <v>1.0260930049992714</v>
          </cell>
          <cell r="U45">
            <v>3635.471250119896</v>
          </cell>
          <cell r="W45">
            <v>0</v>
          </cell>
          <cell r="Y45">
            <v>0</v>
          </cell>
        </row>
        <row r="46">
          <cell r="A46" t="str">
            <v>Tax rate %</v>
          </cell>
          <cell r="C46">
            <v>0.36275502821588773</v>
          </cell>
          <cell r="E46">
            <v>0.29504964953271029</v>
          </cell>
          <cell r="G46">
            <v>0.30998897906021439</v>
          </cell>
          <cell r="I46">
            <v>0.31</v>
          </cell>
          <cell r="K46">
            <v>0.30843152902777365</v>
          </cell>
          <cell r="M46">
            <v>0.30999999999999994</v>
          </cell>
          <cell r="O46">
            <v>0.30999999999999978</v>
          </cell>
          <cell r="U46">
            <v>0.31000000000000016</v>
          </cell>
          <cell r="W46">
            <v>0</v>
          </cell>
        </row>
        <row r="48">
          <cell r="A48" t="str">
            <v>Net Income</v>
          </cell>
          <cell r="C48">
            <v>8808</v>
          </cell>
          <cell r="E48">
            <v>9655</v>
          </cell>
          <cell r="G48">
            <v>6887</v>
          </cell>
          <cell r="I48">
            <v>8566.3265942890648</v>
          </cell>
          <cell r="K48">
            <v>10595.325873748323</v>
          </cell>
          <cell r="M48">
            <v>8091.855363170087</v>
          </cell>
          <cell r="O48">
            <v>7066.3384279120855</v>
          </cell>
          <cell r="Q48">
            <v>0.66692978697522753</v>
          </cell>
          <cell r="S48">
            <v>1.0260401376378809</v>
          </cell>
          <cell r="U48">
            <v>8091.8553631700852</v>
          </cell>
          <cell r="W48">
            <v>0</v>
          </cell>
          <cell r="Y48">
            <v>0</v>
          </cell>
        </row>
        <row r="49">
          <cell r="A49" t="str">
            <v>% Sales</v>
          </cell>
          <cell r="C49">
            <v>0.32096785948546025</v>
          </cell>
          <cell r="E49">
            <v>0.37173218342124514</v>
          </cell>
          <cell r="G49">
            <v>0.28979591836734692</v>
          </cell>
          <cell r="I49">
            <v>0.29259839437967861</v>
          </cell>
          <cell r="K49">
            <v>0.28271331355986495</v>
          </cell>
          <cell r="M49">
            <v>0.23988835096699074</v>
          </cell>
          <cell r="O49">
            <v>0.23231594157080426</v>
          </cell>
          <cell r="U49">
            <v>0.23988835096699068</v>
          </cell>
          <cell r="W49">
            <v>0</v>
          </cell>
        </row>
        <row r="51">
          <cell r="A51" t="str">
            <v>EBIT</v>
          </cell>
          <cell r="C51">
            <v>13822</v>
          </cell>
          <cell r="E51">
            <v>13696</v>
          </cell>
          <cell r="G51">
            <v>9981</v>
          </cell>
          <cell r="I51">
            <v>12414.966078679805</v>
          </cell>
          <cell r="K51">
            <v>15320.718509409657</v>
          </cell>
          <cell r="M51">
            <v>11727.326613289981</v>
          </cell>
          <cell r="O51">
            <v>10241.070185379831</v>
          </cell>
          <cell r="Q51">
            <v>0.66844581597723274</v>
          </cell>
          <cell r="S51">
            <v>1.0260565259372638</v>
          </cell>
          <cell r="U51">
            <v>11727.32661328999</v>
          </cell>
          <cell r="W51">
            <v>0</v>
          </cell>
          <cell r="Y51">
            <v>0</v>
          </cell>
        </row>
        <row r="52">
          <cell r="A52" t="str">
            <v>EBITDA</v>
          </cell>
          <cell r="C52">
            <v>13822</v>
          </cell>
          <cell r="E52">
            <v>13696</v>
          </cell>
          <cell r="G52">
            <v>9981</v>
          </cell>
          <cell r="I52">
            <v>12414.966078679805</v>
          </cell>
          <cell r="K52">
            <v>15320.718509409657</v>
          </cell>
          <cell r="M52">
            <v>11727.326613289981</v>
          </cell>
          <cell r="O52">
            <v>10241.070185379831</v>
          </cell>
          <cell r="Q52">
            <v>0.66844581597723274</v>
          </cell>
          <cell r="S52">
            <v>1.0260565259372638</v>
          </cell>
          <cell r="U52">
            <v>11727.32661328999</v>
          </cell>
          <cell r="W52">
            <v>0</v>
          </cell>
          <cell r="Y52">
            <v>0</v>
          </cell>
        </row>
        <row r="54">
          <cell r="A54" t="str">
            <v>Depreciation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 t="str">
            <v>N/A</v>
          </cell>
          <cell r="S54" t="str">
            <v>N/A</v>
          </cell>
          <cell r="U54">
            <v>0</v>
          </cell>
          <cell r="W54">
            <v>0</v>
          </cell>
          <cell r="Y54">
            <v>0</v>
          </cell>
        </row>
        <row r="56">
          <cell r="A56" t="str">
            <v>Monsanto</v>
          </cell>
        </row>
        <row r="57">
          <cell r="A57" t="str">
            <v>Mexico</v>
          </cell>
        </row>
        <row r="58">
          <cell r="A58" t="str">
            <v>2002 Budget</v>
          </cell>
        </row>
        <row r="60">
          <cell r="A60" t="str">
            <v>P/L BIOTECH</v>
          </cell>
        </row>
        <row r="61">
          <cell r="A61" t="str">
            <v>(USD  $k)</v>
          </cell>
        </row>
        <row r="64">
          <cell r="M64" t="str">
            <v>Ch 1</v>
          </cell>
          <cell r="O64" t="str">
            <v>Ch 2</v>
          </cell>
          <cell r="Q64" t="str">
            <v xml:space="preserve"> '02 B vs</v>
          </cell>
          <cell r="S64" t="str">
            <v xml:space="preserve"> '02 B vs</v>
          </cell>
          <cell r="Y64" t="str">
            <v>CAGR</v>
          </cell>
        </row>
        <row r="65">
          <cell r="C65" t="str">
            <v>1997 A</v>
          </cell>
          <cell r="E65" t="str">
            <v>1998 A</v>
          </cell>
          <cell r="G65" t="str">
            <v>1999 A</v>
          </cell>
          <cell r="I65" t="str">
            <v>2000 A</v>
          </cell>
          <cell r="K65" t="str">
            <v>2001 F</v>
          </cell>
          <cell r="M65">
            <v>2002</v>
          </cell>
          <cell r="O65">
            <v>2002</v>
          </cell>
          <cell r="Q65" t="str">
            <v xml:space="preserve"> '01 F</v>
          </cell>
          <cell r="S65" t="str">
            <v>00 A</v>
          </cell>
          <cell r="U65">
            <v>2002</v>
          </cell>
          <cell r="W65">
            <v>2003</v>
          </cell>
          <cell r="Y65" t="str">
            <v>99-03</v>
          </cell>
        </row>
        <row r="67">
          <cell r="A67" t="str">
            <v>Bt Cotton Has</v>
          </cell>
          <cell r="C67">
            <v>20</v>
          </cell>
          <cell r="E67">
            <v>37</v>
          </cell>
          <cell r="G67">
            <v>16.600000000000001</v>
          </cell>
          <cell r="I67">
            <v>34</v>
          </cell>
          <cell r="K67">
            <v>0</v>
          </cell>
          <cell r="M67">
            <v>0</v>
          </cell>
          <cell r="O67">
            <v>0</v>
          </cell>
          <cell r="Q67" t="str">
            <v>N/A</v>
          </cell>
          <cell r="S67">
            <v>0</v>
          </cell>
          <cell r="U67">
            <v>0</v>
          </cell>
          <cell r="W67">
            <v>0</v>
          </cell>
          <cell r="Y67">
            <v>0</v>
          </cell>
        </row>
        <row r="68">
          <cell r="A68" t="str">
            <v>Bt Cotton Units</v>
          </cell>
          <cell r="C68">
            <v>0</v>
          </cell>
          <cell r="E68">
            <v>0</v>
          </cell>
          <cell r="G68">
            <v>0</v>
          </cell>
          <cell r="I68">
            <v>2.0593913043478258</v>
          </cell>
          <cell r="K68">
            <v>0</v>
          </cell>
          <cell r="M68">
            <v>0</v>
          </cell>
          <cell r="O68">
            <v>0</v>
          </cell>
          <cell r="Q68" t="str">
            <v>N/A</v>
          </cell>
          <cell r="S68" t="str">
            <v>N/A</v>
          </cell>
          <cell r="U68">
            <v>0</v>
          </cell>
          <cell r="W68">
            <v>0</v>
          </cell>
          <cell r="Y68">
            <v>0</v>
          </cell>
        </row>
        <row r="70">
          <cell r="A70" t="str">
            <v>Net Sales</v>
          </cell>
          <cell r="C70">
            <v>1704</v>
          </cell>
          <cell r="E70">
            <v>2287</v>
          </cell>
          <cell r="G70">
            <v>990</v>
          </cell>
          <cell r="I70">
            <v>1425.3645000000001</v>
          </cell>
          <cell r="K70">
            <v>0</v>
          </cell>
          <cell r="M70">
            <v>1356.37178230415</v>
          </cell>
          <cell r="O70">
            <v>1356.37178230415</v>
          </cell>
          <cell r="Q70" t="str">
            <v>N/A</v>
          </cell>
          <cell r="S70">
            <v>1.3700725073779292</v>
          </cell>
          <cell r="U70">
            <v>1356.37178230415</v>
          </cell>
          <cell r="W70">
            <v>0</v>
          </cell>
          <cell r="Y70">
            <v>0</v>
          </cell>
        </row>
        <row r="72">
          <cell r="A72" t="str">
            <v>Inventory Cost</v>
          </cell>
          <cell r="C72">
            <v>832</v>
          </cell>
          <cell r="E72">
            <v>0</v>
          </cell>
          <cell r="G72">
            <v>0</v>
          </cell>
          <cell r="I72">
            <v>47.365999999999993</v>
          </cell>
          <cell r="K72">
            <v>0</v>
          </cell>
          <cell r="M72">
            <v>0</v>
          </cell>
          <cell r="O72">
            <v>0</v>
          </cell>
          <cell r="Q72" t="str">
            <v>N/A</v>
          </cell>
          <cell r="S72" t="str">
            <v>N/A</v>
          </cell>
          <cell r="U72">
            <v>43.012235152175144</v>
          </cell>
          <cell r="W72">
            <v>0</v>
          </cell>
          <cell r="Y72">
            <v>0</v>
          </cell>
        </row>
        <row r="73">
          <cell r="A73" t="str">
            <v>Non Std. Cost</v>
          </cell>
          <cell r="C73">
            <v>0</v>
          </cell>
          <cell r="E73">
            <v>46</v>
          </cell>
          <cell r="G73">
            <v>39</v>
          </cell>
          <cell r="I73">
            <v>0</v>
          </cell>
          <cell r="K73">
            <v>0</v>
          </cell>
          <cell r="M73">
            <v>0</v>
          </cell>
          <cell r="O73">
            <v>0</v>
          </cell>
          <cell r="Q73" t="str">
            <v>N/A</v>
          </cell>
          <cell r="S73">
            <v>0</v>
          </cell>
          <cell r="U73">
            <v>0</v>
          </cell>
          <cell r="W73">
            <v>0</v>
          </cell>
          <cell r="Y73">
            <v>0</v>
          </cell>
        </row>
        <row r="74">
          <cell r="A74" t="str">
            <v>Alloc. NSC (STL)</v>
          </cell>
          <cell r="C74">
            <v>0</v>
          </cell>
          <cell r="E74">
            <v>0</v>
          </cell>
          <cell r="G74">
            <v>0</v>
          </cell>
          <cell r="I74">
            <v>0</v>
          </cell>
          <cell r="K74">
            <v>0</v>
          </cell>
          <cell r="M74">
            <v>0</v>
          </cell>
          <cell r="O74">
            <v>0</v>
          </cell>
          <cell r="Q74" t="str">
            <v>N/A</v>
          </cell>
          <cell r="S74" t="str">
            <v>N/A</v>
          </cell>
          <cell r="U74">
            <v>0</v>
          </cell>
          <cell r="W74">
            <v>0</v>
          </cell>
          <cell r="Y74">
            <v>0</v>
          </cell>
        </row>
        <row r="75">
          <cell r="A75" t="str">
            <v>COGS</v>
          </cell>
          <cell r="C75">
            <v>832</v>
          </cell>
          <cell r="E75">
            <v>46</v>
          </cell>
          <cell r="G75">
            <v>39</v>
          </cell>
          <cell r="I75">
            <v>47.365999999999993</v>
          </cell>
          <cell r="K75">
            <v>0</v>
          </cell>
          <cell r="M75">
            <v>0</v>
          </cell>
          <cell r="O75">
            <v>0</v>
          </cell>
          <cell r="Q75" t="str">
            <v>N/A</v>
          </cell>
          <cell r="S75">
            <v>0</v>
          </cell>
          <cell r="U75">
            <v>43.012235152175144</v>
          </cell>
          <cell r="W75">
            <v>0</v>
          </cell>
          <cell r="Y75">
            <v>0</v>
          </cell>
        </row>
        <row r="77">
          <cell r="A77" t="str">
            <v>Gross Profit</v>
          </cell>
          <cell r="C77">
            <v>872</v>
          </cell>
          <cell r="E77">
            <v>2241</v>
          </cell>
          <cell r="G77">
            <v>951</v>
          </cell>
          <cell r="I77">
            <v>1377.9985000000001</v>
          </cell>
          <cell r="K77">
            <v>0</v>
          </cell>
          <cell r="M77">
            <v>1356.37178230415</v>
          </cell>
          <cell r="O77">
            <v>1356.37178230415</v>
          </cell>
          <cell r="Q77" t="str">
            <v>N/A</v>
          </cell>
          <cell r="S77">
            <v>1.4262584461662986</v>
          </cell>
          <cell r="U77">
            <v>1313.3595471519748</v>
          </cell>
          <cell r="W77">
            <v>0</v>
          </cell>
          <cell r="Y77">
            <v>0</v>
          </cell>
        </row>
        <row r="78">
          <cell r="A78" t="str">
            <v>% of Sales</v>
          </cell>
          <cell r="C78">
            <v>0.51173708920187788</v>
          </cell>
          <cell r="E78">
            <v>0.97988631394840398</v>
          </cell>
          <cell r="G78">
            <v>0.96060606060606057</v>
          </cell>
          <cell r="I78">
            <v>0.96676920184275672</v>
          </cell>
          <cell r="K78">
            <v>0</v>
          </cell>
          <cell r="M78">
            <v>1</v>
          </cell>
          <cell r="O78">
            <v>1</v>
          </cell>
          <cell r="U78">
            <v>0.96828875702566763</v>
          </cell>
          <cell r="W78">
            <v>0</v>
          </cell>
        </row>
        <row r="80">
          <cell r="A80" t="str">
            <v>Marketing</v>
          </cell>
          <cell r="C80">
            <v>394</v>
          </cell>
          <cell r="E80">
            <v>361</v>
          </cell>
          <cell r="G80">
            <v>370</v>
          </cell>
          <cell r="I80">
            <v>597.51927999999998</v>
          </cell>
          <cell r="K80">
            <v>19.265999999999998</v>
          </cell>
          <cell r="M80">
            <v>387.99999999999994</v>
          </cell>
          <cell r="O80">
            <v>387.99999999999994</v>
          </cell>
          <cell r="Q80">
            <v>20.139105159348073</v>
          </cell>
          <cell r="S80">
            <v>1.0486486486486486</v>
          </cell>
          <cell r="U80">
            <v>387.99999999999994</v>
          </cell>
          <cell r="W80">
            <v>0</v>
          </cell>
          <cell r="Y80">
            <v>0</v>
          </cell>
        </row>
        <row r="81">
          <cell r="A81" t="str">
            <v>Administration</v>
          </cell>
          <cell r="C81">
            <v>0</v>
          </cell>
          <cell r="E81">
            <v>0</v>
          </cell>
          <cell r="G81">
            <v>0</v>
          </cell>
          <cell r="I81">
            <v>0</v>
          </cell>
          <cell r="K81">
            <v>12.544347877977817</v>
          </cell>
          <cell r="M81">
            <v>156.96807017543858</v>
          </cell>
          <cell r="O81">
            <v>156.96807017543858</v>
          </cell>
          <cell r="Q81">
            <v>12.513051431792903</v>
          </cell>
          <cell r="S81" t="str">
            <v>N/A</v>
          </cell>
          <cell r="U81">
            <v>156.96807017543858</v>
          </cell>
          <cell r="W81">
            <v>0</v>
          </cell>
          <cell r="Y81">
            <v>0</v>
          </cell>
        </row>
        <row r="82">
          <cell r="A82" t="str">
            <v>Technology</v>
          </cell>
          <cell r="C82">
            <v>0</v>
          </cell>
          <cell r="E82">
            <v>0</v>
          </cell>
          <cell r="G82">
            <v>0</v>
          </cell>
          <cell r="I82">
            <v>0</v>
          </cell>
          <cell r="K82">
            <v>6.872115644139936</v>
          </cell>
          <cell r="M82">
            <v>0</v>
          </cell>
          <cell r="O82">
            <v>0</v>
          </cell>
          <cell r="Q82">
            <v>0</v>
          </cell>
          <cell r="S82" t="str">
            <v>N/A</v>
          </cell>
          <cell r="U82">
            <v>0</v>
          </cell>
          <cell r="W82">
            <v>0</v>
          </cell>
          <cell r="Y82">
            <v>0</v>
          </cell>
        </row>
        <row r="83">
          <cell r="A83" t="str">
            <v>Bad Debt Reserve</v>
          </cell>
          <cell r="C83">
            <v>0</v>
          </cell>
          <cell r="E83">
            <v>0</v>
          </cell>
          <cell r="G83">
            <v>0</v>
          </cell>
          <cell r="I83">
            <v>0</v>
          </cell>
          <cell r="K83">
            <v>0</v>
          </cell>
          <cell r="M83">
            <v>0</v>
          </cell>
          <cell r="O83">
            <v>0</v>
          </cell>
          <cell r="Q83" t="str">
            <v>N/A</v>
          </cell>
          <cell r="S83" t="str">
            <v>N/A</v>
          </cell>
          <cell r="U83">
            <v>0</v>
          </cell>
          <cell r="W83">
            <v>0</v>
          </cell>
          <cell r="Y83">
            <v>0</v>
          </cell>
        </row>
        <row r="84">
          <cell r="A84" t="str">
            <v>Total Direct MAT</v>
          </cell>
          <cell r="C84">
            <v>394</v>
          </cell>
          <cell r="E84">
            <v>361</v>
          </cell>
          <cell r="G84">
            <v>370</v>
          </cell>
          <cell r="I84">
            <v>597.51927999999998</v>
          </cell>
          <cell r="K84">
            <v>38.68246352211775</v>
          </cell>
          <cell r="M84">
            <v>544.96807017543847</v>
          </cell>
          <cell r="O84">
            <v>544.96807017543847</v>
          </cell>
          <cell r="Q84">
            <v>14.08824621171912</v>
          </cell>
          <cell r="S84">
            <v>1.4728866761498336</v>
          </cell>
          <cell r="U84">
            <v>544.96807017543847</v>
          </cell>
          <cell r="W84">
            <v>0</v>
          </cell>
          <cell r="Y84">
            <v>0</v>
          </cell>
        </row>
        <row r="86">
          <cell r="A86" t="str">
            <v>Marketing</v>
          </cell>
          <cell r="C86">
            <v>0</v>
          </cell>
          <cell r="E86">
            <v>0</v>
          </cell>
          <cell r="G86">
            <v>0</v>
          </cell>
          <cell r="I86">
            <v>0</v>
          </cell>
          <cell r="K86">
            <v>132.39818</v>
          </cell>
          <cell r="M86">
            <v>0</v>
          </cell>
          <cell r="O86">
            <v>0</v>
          </cell>
          <cell r="Q86">
            <v>0</v>
          </cell>
          <cell r="S86" t="str">
            <v>N/A</v>
          </cell>
          <cell r="U86">
            <v>0</v>
          </cell>
          <cell r="W86">
            <v>0</v>
          </cell>
          <cell r="Y86">
            <v>0</v>
          </cell>
        </row>
        <row r="87">
          <cell r="A87" t="str">
            <v>Administration</v>
          </cell>
          <cell r="C87">
            <v>0</v>
          </cell>
          <cell r="E87">
            <v>0</v>
          </cell>
          <cell r="G87">
            <v>0</v>
          </cell>
          <cell r="I87">
            <v>0</v>
          </cell>
          <cell r="K87">
            <v>0</v>
          </cell>
          <cell r="M87">
            <v>0</v>
          </cell>
          <cell r="O87">
            <v>0</v>
          </cell>
          <cell r="Q87" t="str">
            <v>N/A</v>
          </cell>
          <cell r="S87" t="str">
            <v>N/A</v>
          </cell>
          <cell r="U87">
            <v>0</v>
          </cell>
          <cell r="W87">
            <v>0</v>
          </cell>
          <cell r="Y87">
            <v>0</v>
          </cell>
        </row>
        <row r="88">
          <cell r="A88" t="str">
            <v>Technology</v>
          </cell>
          <cell r="C88">
            <v>0</v>
          </cell>
          <cell r="E88">
            <v>0</v>
          </cell>
          <cell r="G88">
            <v>0</v>
          </cell>
          <cell r="I88">
            <v>0</v>
          </cell>
          <cell r="K88">
            <v>0</v>
          </cell>
          <cell r="M88">
            <v>0</v>
          </cell>
          <cell r="O88">
            <v>0</v>
          </cell>
          <cell r="Q88" t="str">
            <v>N/A</v>
          </cell>
          <cell r="S88" t="str">
            <v>N/A</v>
          </cell>
          <cell r="U88">
            <v>0</v>
          </cell>
          <cell r="W88">
            <v>0</v>
          </cell>
          <cell r="Y88">
            <v>0</v>
          </cell>
        </row>
        <row r="89">
          <cell r="A89" t="str">
            <v>Total Foundation MAT</v>
          </cell>
          <cell r="C89">
            <v>0</v>
          </cell>
          <cell r="E89">
            <v>0</v>
          </cell>
          <cell r="G89">
            <v>0</v>
          </cell>
          <cell r="I89">
            <v>0</v>
          </cell>
          <cell r="K89">
            <v>132.39818</v>
          </cell>
          <cell r="M89">
            <v>0</v>
          </cell>
          <cell r="O89">
            <v>0</v>
          </cell>
          <cell r="Q89">
            <v>0</v>
          </cell>
          <cell r="S89" t="str">
            <v>N/A</v>
          </cell>
          <cell r="U89">
            <v>0</v>
          </cell>
          <cell r="W89">
            <v>0</v>
          </cell>
          <cell r="Y89">
            <v>0</v>
          </cell>
        </row>
        <row r="91">
          <cell r="A91" t="str">
            <v>Amort of Intangible  Assets</v>
          </cell>
          <cell r="C91">
            <v>0</v>
          </cell>
          <cell r="E91">
            <v>0</v>
          </cell>
          <cell r="G91">
            <v>0</v>
          </cell>
          <cell r="I91">
            <v>0</v>
          </cell>
          <cell r="K91">
            <v>109.2812262171206</v>
          </cell>
          <cell r="M91">
            <v>0</v>
          </cell>
          <cell r="O91">
            <v>0</v>
          </cell>
          <cell r="Q91">
            <v>0</v>
          </cell>
          <cell r="S91" t="str">
            <v>N/A</v>
          </cell>
          <cell r="U91">
            <v>0</v>
          </cell>
          <cell r="W91">
            <v>0</v>
          </cell>
          <cell r="Y91">
            <v>0</v>
          </cell>
        </row>
        <row r="93">
          <cell r="A93" t="str">
            <v>Interest Expense</v>
          </cell>
          <cell r="C93">
            <v>0</v>
          </cell>
          <cell r="E93">
            <v>0</v>
          </cell>
          <cell r="G93">
            <v>0</v>
          </cell>
          <cell r="I93">
            <v>0</v>
          </cell>
          <cell r="K93">
            <v>0</v>
          </cell>
          <cell r="M93">
            <v>0</v>
          </cell>
          <cell r="O93">
            <v>0</v>
          </cell>
          <cell r="Q93" t="str">
            <v>N/A</v>
          </cell>
          <cell r="S93" t="str">
            <v>N/A</v>
          </cell>
          <cell r="U93">
            <v>0</v>
          </cell>
          <cell r="W93">
            <v>0</v>
          </cell>
          <cell r="Y93">
            <v>0</v>
          </cell>
        </row>
        <row r="94">
          <cell r="A94" t="str">
            <v>Interest Income</v>
          </cell>
          <cell r="C94">
            <v>0</v>
          </cell>
          <cell r="E94">
            <v>0</v>
          </cell>
          <cell r="G94">
            <v>0</v>
          </cell>
          <cell r="I94">
            <v>0</v>
          </cell>
          <cell r="K94">
            <v>0</v>
          </cell>
          <cell r="M94">
            <v>0</v>
          </cell>
          <cell r="O94">
            <v>0</v>
          </cell>
          <cell r="Q94" t="str">
            <v>N/A</v>
          </cell>
          <cell r="S94" t="str">
            <v>N/A</v>
          </cell>
          <cell r="U94">
            <v>0</v>
          </cell>
          <cell r="W94">
            <v>0</v>
          </cell>
          <cell r="Y94">
            <v>0</v>
          </cell>
        </row>
        <row r="95">
          <cell r="A95" t="str">
            <v>Other Income/Exp.</v>
          </cell>
          <cell r="C95">
            <v>0</v>
          </cell>
          <cell r="E95">
            <v>0</v>
          </cell>
          <cell r="G95">
            <v>43</v>
          </cell>
          <cell r="I95">
            <v>0</v>
          </cell>
          <cell r="K95">
            <v>0</v>
          </cell>
          <cell r="M95">
            <v>0</v>
          </cell>
          <cell r="O95">
            <v>0</v>
          </cell>
          <cell r="Q95" t="str">
            <v>N/A</v>
          </cell>
          <cell r="S95">
            <v>0</v>
          </cell>
          <cell r="U95">
            <v>0</v>
          </cell>
          <cell r="W95">
            <v>0</v>
          </cell>
          <cell r="Y95">
            <v>0</v>
          </cell>
        </row>
        <row r="97">
          <cell r="A97" t="str">
            <v>Income Before Tax</v>
          </cell>
          <cell r="C97">
            <v>478</v>
          </cell>
          <cell r="E97">
            <v>1880</v>
          </cell>
          <cell r="G97">
            <v>624</v>
          </cell>
          <cell r="I97">
            <v>780.47922000000017</v>
          </cell>
          <cell r="K97">
            <v>-280.36186973923839</v>
          </cell>
          <cell r="M97">
            <v>811.4037121287115</v>
          </cell>
          <cell r="O97">
            <v>811.4037121287115</v>
          </cell>
          <cell r="Q97">
            <v>-2.8941300501505056</v>
          </cell>
          <cell r="S97">
            <v>1.3003264617447299</v>
          </cell>
          <cell r="U97">
            <v>768.3914769765363</v>
          </cell>
          <cell r="W97">
            <v>0</v>
          </cell>
          <cell r="Y97">
            <v>0</v>
          </cell>
        </row>
        <row r="98">
          <cell r="A98" t="str">
            <v>Privision for Taxes</v>
          </cell>
          <cell r="C98">
            <v>179</v>
          </cell>
          <cell r="E98">
            <v>507.5</v>
          </cell>
          <cell r="G98">
            <v>233</v>
          </cell>
          <cell r="I98">
            <v>273.16772700000001</v>
          </cell>
          <cell r="K98">
            <v>0</v>
          </cell>
          <cell r="M98">
            <v>250.48092572814079</v>
          </cell>
          <cell r="O98">
            <v>250.48092572814079</v>
          </cell>
          <cell r="Q98" t="str">
            <v>N/A</v>
          </cell>
          <cell r="S98">
            <v>1.0750254323096171</v>
          </cell>
          <cell r="U98">
            <v>237.20301694178769</v>
          </cell>
          <cell r="W98">
            <v>0</v>
          </cell>
          <cell r="Y98">
            <v>0</v>
          </cell>
        </row>
        <row r="99">
          <cell r="A99" t="str">
            <v>Tax rate %</v>
          </cell>
          <cell r="C99">
            <v>0.37447698744769875</v>
          </cell>
          <cell r="E99">
            <v>0.26994680851063829</v>
          </cell>
          <cell r="G99">
            <v>0.3733974358974359</v>
          </cell>
          <cell r="I99">
            <v>0.34999999999999992</v>
          </cell>
          <cell r="K99">
            <v>0</v>
          </cell>
          <cell r="M99">
            <v>0.30870073920540242</v>
          </cell>
          <cell r="O99">
            <v>0.30870073920540242</v>
          </cell>
          <cell r="U99">
            <v>0.30870073920540242</v>
          </cell>
          <cell r="W99">
            <v>0</v>
          </cell>
        </row>
        <row r="101">
          <cell r="A101" t="str">
            <v>Net Income</v>
          </cell>
          <cell r="C101">
            <v>299</v>
          </cell>
          <cell r="E101">
            <v>1372.5</v>
          </cell>
          <cell r="G101">
            <v>391</v>
          </cell>
          <cell r="I101">
            <v>507.31149300000016</v>
          </cell>
          <cell r="K101">
            <v>-280.36186973923839</v>
          </cell>
          <cell r="M101">
            <v>560.92278640057066</v>
          </cell>
          <cell r="O101">
            <v>560.92278640057066</v>
          </cell>
          <cell r="Q101">
            <v>-2.0007099643124757</v>
          </cell>
          <cell r="S101">
            <v>1.4345851314592599</v>
          </cell>
          <cell r="U101">
            <v>531.18846003474857</v>
          </cell>
          <cell r="W101">
            <v>0</v>
          </cell>
          <cell r="Y101">
            <v>0</v>
          </cell>
        </row>
        <row r="102">
          <cell r="A102" t="str">
            <v>% Sales</v>
          </cell>
          <cell r="C102">
            <v>0.17546948356807512</v>
          </cell>
          <cell r="E102">
            <v>0.60013117621337997</v>
          </cell>
          <cell r="G102">
            <v>0.39494949494949494</v>
          </cell>
          <cell r="I102">
            <v>0.35591702543454684</v>
          </cell>
          <cell r="K102">
            <v>0</v>
          </cell>
          <cell r="M102">
            <v>0.41354648756235368</v>
          </cell>
          <cell r="O102">
            <v>0.41354648756235368</v>
          </cell>
          <cell r="U102">
            <v>0.39162452873531983</v>
          </cell>
          <cell r="W102">
            <v>0</v>
          </cell>
        </row>
        <row r="104">
          <cell r="A104" t="str">
            <v>EBIT</v>
          </cell>
          <cell r="C104">
            <v>478</v>
          </cell>
          <cell r="E104">
            <v>1880</v>
          </cell>
          <cell r="G104">
            <v>624</v>
          </cell>
          <cell r="I104">
            <v>780.47922000000017</v>
          </cell>
          <cell r="K104">
            <v>0</v>
          </cell>
          <cell r="M104">
            <v>811.4037121287115</v>
          </cell>
          <cell r="O104">
            <v>811.4037121287115</v>
          </cell>
          <cell r="Q104" t="str">
            <v>N/A</v>
          </cell>
          <cell r="S104">
            <v>1.3003264617447299</v>
          </cell>
          <cell r="U104">
            <v>768.3914769765363</v>
          </cell>
          <cell r="W104">
            <v>0</v>
          </cell>
          <cell r="Y104">
            <v>0</v>
          </cell>
        </row>
        <row r="105">
          <cell r="A105" t="str">
            <v>EBITDA</v>
          </cell>
          <cell r="C105">
            <v>478</v>
          </cell>
          <cell r="E105">
            <v>1880</v>
          </cell>
          <cell r="G105">
            <v>624</v>
          </cell>
          <cell r="I105">
            <v>780.47922000000017</v>
          </cell>
          <cell r="K105">
            <v>0</v>
          </cell>
          <cell r="M105">
            <v>811.4037121287115</v>
          </cell>
          <cell r="O105">
            <v>811.4037121287115</v>
          </cell>
          <cell r="Q105" t="str">
            <v>N/A</v>
          </cell>
          <cell r="S105">
            <v>1.3003264617447299</v>
          </cell>
          <cell r="U105">
            <v>768.3914769765363</v>
          </cell>
          <cell r="W105">
            <v>0</v>
          </cell>
          <cell r="Y105">
            <v>0</v>
          </cell>
        </row>
        <row r="107">
          <cell r="A107" t="str">
            <v>Depreciation</v>
          </cell>
          <cell r="Q107" t="str">
            <v>N/A</v>
          </cell>
          <cell r="S107" t="str">
            <v>N/A</v>
          </cell>
          <cell r="Y107">
            <v>0</v>
          </cell>
        </row>
        <row r="109">
          <cell r="A109" t="str">
            <v>Monsanto</v>
          </cell>
        </row>
        <row r="110">
          <cell r="A110" t="str">
            <v>Mexico</v>
          </cell>
        </row>
        <row r="111">
          <cell r="A111" t="str">
            <v>2002 Budget</v>
          </cell>
        </row>
        <row r="113">
          <cell r="A113" t="str">
            <v>P/L AG COMMERCIAL</v>
          </cell>
        </row>
        <row r="114">
          <cell r="A114" t="str">
            <v>(USD  $k)</v>
          </cell>
        </row>
        <row r="117">
          <cell r="M117" t="str">
            <v>80/20</v>
          </cell>
          <cell r="O117" t="str">
            <v>50/50</v>
          </cell>
          <cell r="Q117" t="str">
            <v xml:space="preserve"> '01 B vs</v>
          </cell>
          <cell r="S117" t="str">
            <v xml:space="preserve"> '01 B vs</v>
          </cell>
          <cell r="Y117" t="str">
            <v>CAGR</v>
          </cell>
        </row>
        <row r="118">
          <cell r="C118" t="str">
            <v>1997 A</v>
          </cell>
          <cell r="E118" t="str">
            <v>1998 A</v>
          </cell>
          <cell r="G118" t="str">
            <v>1999 A</v>
          </cell>
          <cell r="I118" t="str">
            <v>2000 B</v>
          </cell>
          <cell r="K118" t="str">
            <v>2000 F</v>
          </cell>
          <cell r="M118">
            <v>2001</v>
          </cell>
          <cell r="O118">
            <v>2001</v>
          </cell>
          <cell r="Q118" t="str">
            <v xml:space="preserve"> '00 F</v>
          </cell>
          <cell r="S118" t="str">
            <v>99 A</v>
          </cell>
          <cell r="U118">
            <v>2002</v>
          </cell>
          <cell r="W118">
            <v>2003</v>
          </cell>
          <cell r="Y118" t="str">
            <v>99-03</v>
          </cell>
        </row>
        <row r="120">
          <cell r="A120" t="str">
            <v>Net Sales</v>
          </cell>
          <cell r="C120">
            <v>29146</v>
          </cell>
          <cell r="E120">
            <v>28260</v>
          </cell>
          <cell r="G120">
            <v>24755</v>
          </cell>
          <cell r="I120">
            <v>30702.102714678356</v>
          </cell>
          <cell r="K120">
            <v>37477.27951094439</v>
          </cell>
          <cell r="M120">
            <v>35088.12795367217</v>
          </cell>
          <cell r="O120">
            <v>31773.304775076998</v>
          </cell>
          <cell r="Q120">
            <v>0.84780179323844262</v>
          </cell>
          <cell r="S120">
            <v>1.2835105948324379</v>
          </cell>
          <cell r="U120">
            <v>35088.12795367217</v>
          </cell>
          <cell r="W120">
            <v>0</v>
          </cell>
          <cell r="Y120">
            <v>0</v>
          </cell>
        </row>
        <row r="122">
          <cell r="A122" t="str">
            <v>Inventory Cost</v>
          </cell>
          <cell r="C122">
            <v>10281</v>
          </cell>
          <cell r="E122">
            <v>8259</v>
          </cell>
          <cell r="G122">
            <v>8683</v>
          </cell>
          <cell r="I122">
            <v>10924.862405454629</v>
          </cell>
          <cell r="K122">
            <v>14962.890122771989</v>
          </cell>
          <cell r="M122">
            <v>14399.245517491767</v>
          </cell>
          <cell r="O122">
            <v>12742.057554421159</v>
          </cell>
          <cell r="Q122">
            <v>0.85157729889555556</v>
          </cell>
          <cell r="S122">
            <v>1.4674717902131935</v>
          </cell>
          <cell r="U122">
            <v>14441.333017192888</v>
          </cell>
          <cell r="W122">
            <v>0</v>
          </cell>
          <cell r="Y122">
            <v>0</v>
          </cell>
        </row>
        <row r="123">
          <cell r="A123" t="str">
            <v>Non Std. Cost</v>
          </cell>
          <cell r="C123">
            <v>365</v>
          </cell>
          <cell r="E123">
            <v>425</v>
          </cell>
          <cell r="G123">
            <v>828</v>
          </cell>
          <cell r="I123">
            <v>860.81895159905514</v>
          </cell>
          <cell r="K123">
            <v>1211.4002999999998</v>
          </cell>
          <cell r="M123">
            <v>1477.9501807596025</v>
          </cell>
          <cell r="O123">
            <v>1477.9501807596025</v>
          </cell>
          <cell r="Q123">
            <v>1.2200345177061642</v>
          </cell>
          <cell r="S123">
            <v>1.7849639864246407</v>
          </cell>
          <cell r="U123">
            <v>1478.8749162106574</v>
          </cell>
          <cell r="W123">
            <v>0</v>
          </cell>
          <cell r="Y123">
            <v>0</v>
          </cell>
        </row>
        <row r="124">
          <cell r="A124" t="str">
            <v>Alloc. NSC (STL)</v>
          </cell>
          <cell r="C124">
            <v>585</v>
          </cell>
          <cell r="E124">
            <v>668</v>
          </cell>
          <cell r="G124">
            <v>717</v>
          </cell>
          <cell r="I124">
            <v>1394.0000000000005</v>
          </cell>
          <cell r="K124">
            <v>1714.0000000000009</v>
          </cell>
          <cell r="M124">
            <v>1394.0000000000007</v>
          </cell>
          <cell r="O124">
            <v>1394.0000000000007</v>
          </cell>
          <cell r="Q124">
            <v>0.81330221703617267</v>
          </cell>
          <cell r="S124">
            <v>1.9442119944212004</v>
          </cell>
          <cell r="U124">
            <v>1394.0000000000007</v>
          </cell>
          <cell r="W124">
            <v>0</v>
          </cell>
          <cell r="Y124">
            <v>0</v>
          </cell>
        </row>
        <row r="125">
          <cell r="A125" t="str">
            <v>COGS</v>
          </cell>
          <cell r="C125">
            <v>11231</v>
          </cell>
          <cell r="E125">
            <v>9352</v>
          </cell>
          <cell r="G125">
            <v>10228</v>
          </cell>
          <cell r="I125">
            <v>13179.681357053683</v>
          </cell>
          <cell r="K125">
            <v>17888.290422771988</v>
          </cell>
          <cell r="M125">
            <v>17271.195698251369</v>
          </cell>
          <cell r="O125">
            <v>15614.007735180761</v>
          </cell>
          <cell r="Q125">
            <v>0.87286193180897598</v>
          </cell>
          <cell r="S125">
            <v>1.526594420725534</v>
          </cell>
          <cell r="U125">
            <v>17314.207933403548</v>
          </cell>
          <cell r="W125">
            <v>0</v>
          </cell>
          <cell r="Y125">
            <v>0</v>
          </cell>
        </row>
        <row r="127">
          <cell r="A127" t="str">
            <v>Gross Profit</v>
          </cell>
          <cell r="C127">
            <v>17915</v>
          </cell>
          <cell r="E127">
            <v>18908</v>
          </cell>
          <cell r="G127">
            <v>14527</v>
          </cell>
          <cell r="I127">
            <v>17522.421357624673</v>
          </cell>
          <cell r="K127">
            <v>19588.989088172402</v>
          </cell>
          <cell r="M127">
            <v>17816.932255420801</v>
          </cell>
          <cell r="O127">
            <v>16159.297039896237</v>
          </cell>
          <cell r="Q127">
            <v>0.82491735368074848</v>
          </cell>
          <cell r="S127">
            <v>1.1123629820263121</v>
          </cell>
          <cell r="U127">
            <v>17773.920020268622</v>
          </cell>
          <cell r="W127">
            <v>0</v>
          </cell>
          <cell r="Y127">
            <v>0</v>
          </cell>
        </row>
        <row r="128">
          <cell r="A128" t="str">
            <v>% of Sales</v>
          </cell>
          <cell r="C128">
            <v>0.61466410485143763</v>
          </cell>
          <cell r="E128">
            <v>0.66907289455060159</v>
          </cell>
          <cell r="G128">
            <v>0.58683094324378915</v>
          </cell>
          <cell r="I128">
            <v>0.57072382046482395</v>
          </cell>
          <cell r="K128">
            <v>0.52268972945199721</v>
          </cell>
          <cell r="M128">
            <v>0.50777665536745054</v>
          </cell>
          <cell r="O128">
            <v>0.50858093466473786</v>
          </cell>
          <cell r="U128">
            <v>0.50655082094251436</v>
          </cell>
          <cell r="W128">
            <v>0</v>
          </cell>
        </row>
        <row r="130">
          <cell r="A130" t="str">
            <v>Marketing</v>
          </cell>
          <cell r="C130">
            <v>3615</v>
          </cell>
          <cell r="E130">
            <v>3332</v>
          </cell>
          <cell r="G130">
            <v>3965</v>
          </cell>
          <cell r="I130">
            <v>4326.9760589448688</v>
          </cell>
          <cell r="K130">
            <v>4072.5365787627461</v>
          </cell>
          <cell r="M130">
            <v>4899.783859826668</v>
          </cell>
          <cell r="O130">
            <v>4728.4050722122556</v>
          </cell>
          <cell r="Q130">
            <v>1.1610466795730452</v>
          </cell>
          <cell r="S130">
            <v>1.1925359576827883</v>
          </cell>
          <cell r="U130">
            <v>4899.7838598266662</v>
          </cell>
          <cell r="W130">
            <v>0</v>
          </cell>
          <cell r="Y130">
            <v>0</v>
          </cell>
        </row>
        <row r="131">
          <cell r="A131" t="str">
            <v>Administration</v>
          </cell>
          <cell r="C131">
            <v>0</v>
          </cell>
          <cell r="E131">
            <v>0</v>
          </cell>
          <cell r="G131">
            <v>0</v>
          </cell>
          <cell r="I131">
            <v>0</v>
          </cell>
          <cell r="K131">
            <v>12.544347877977817</v>
          </cell>
          <cell r="M131">
            <v>156.96807017543858</v>
          </cell>
          <cell r="O131">
            <v>156.96807017543858</v>
          </cell>
          <cell r="Q131">
            <v>12.513051431792903</v>
          </cell>
          <cell r="S131" t="str">
            <v>N/A</v>
          </cell>
          <cell r="U131">
            <v>156.96807017543858</v>
          </cell>
          <cell r="W131">
            <v>0</v>
          </cell>
          <cell r="Y131">
            <v>0</v>
          </cell>
        </row>
        <row r="132">
          <cell r="A132" t="str">
            <v>Technology</v>
          </cell>
          <cell r="C132">
            <v>0</v>
          </cell>
          <cell r="E132">
            <v>0</v>
          </cell>
          <cell r="G132">
            <v>0</v>
          </cell>
          <cell r="I132">
            <v>0</v>
          </cell>
          <cell r="K132">
            <v>6.872115644139936</v>
          </cell>
          <cell r="M132">
            <v>0</v>
          </cell>
          <cell r="O132">
            <v>0</v>
          </cell>
          <cell r="Q132">
            <v>0</v>
          </cell>
          <cell r="S132" t="str">
            <v>N/A</v>
          </cell>
          <cell r="U132">
            <v>0</v>
          </cell>
          <cell r="W132">
            <v>0</v>
          </cell>
          <cell r="Y132">
            <v>0</v>
          </cell>
        </row>
        <row r="133">
          <cell r="C133">
            <v>0</v>
          </cell>
          <cell r="E133">
            <v>0</v>
          </cell>
          <cell r="G133">
            <v>0</v>
          </cell>
          <cell r="I133">
            <v>0</v>
          </cell>
          <cell r="K133">
            <v>214.99999999999997</v>
          </cell>
          <cell r="M133">
            <v>221.45000000000007</v>
          </cell>
          <cell r="O133">
            <v>221.45000000000007</v>
          </cell>
          <cell r="Q133">
            <v>1.0300000000000005</v>
          </cell>
          <cell r="S133" t="str">
            <v>N/A</v>
          </cell>
          <cell r="U133">
            <v>221.45000000000007</v>
          </cell>
          <cell r="W133">
            <v>0</v>
          </cell>
          <cell r="Y133">
            <v>0</v>
          </cell>
        </row>
        <row r="134">
          <cell r="A134" t="str">
            <v>Total Direct MAT</v>
          </cell>
          <cell r="C134">
            <v>3615</v>
          </cell>
          <cell r="E134">
            <v>3332</v>
          </cell>
          <cell r="G134">
            <v>3965</v>
          </cell>
          <cell r="I134">
            <v>4326.9760589448688</v>
          </cell>
          <cell r="K134">
            <v>4306.9530422848638</v>
          </cell>
          <cell r="M134">
            <v>5278.2019300021066</v>
          </cell>
          <cell r="O134">
            <v>5106.8231423876941</v>
          </cell>
          <cell r="Q134">
            <v>1.1857160020668567</v>
          </cell>
          <cell r="S134">
            <v>1.2879755718506165</v>
          </cell>
          <cell r="U134">
            <v>5278.2019300021047</v>
          </cell>
          <cell r="W134">
            <v>0</v>
          </cell>
          <cell r="Y134">
            <v>0</v>
          </cell>
        </row>
        <row r="136">
          <cell r="A136" t="str">
            <v>Marketing</v>
          </cell>
          <cell r="C136">
            <v>0</v>
          </cell>
          <cell r="E136">
            <v>0</v>
          </cell>
          <cell r="G136">
            <v>0</v>
          </cell>
          <cell r="I136">
            <v>0</v>
          </cell>
          <cell r="K136">
            <v>132.39818</v>
          </cell>
          <cell r="M136">
            <v>0</v>
          </cell>
          <cell r="O136">
            <v>0</v>
          </cell>
          <cell r="Q136">
            <v>0</v>
          </cell>
          <cell r="S136" t="str">
            <v>N/A</v>
          </cell>
          <cell r="U136">
            <v>0</v>
          </cell>
          <cell r="W136">
            <v>0</v>
          </cell>
          <cell r="Y136">
            <v>0</v>
          </cell>
        </row>
        <row r="137">
          <cell r="A137" t="str">
            <v>Administration</v>
          </cell>
          <cell r="C137">
            <v>0</v>
          </cell>
          <cell r="E137">
            <v>0</v>
          </cell>
          <cell r="G137">
            <v>0</v>
          </cell>
          <cell r="I137">
            <v>0</v>
          </cell>
          <cell r="K137">
            <v>0</v>
          </cell>
          <cell r="M137">
            <v>0</v>
          </cell>
          <cell r="O137">
            <v>0</v>
          </cell>
          <cell r="Q137" t="str">
            <v>N/A</v>
          </cell>
          <cell r="S137" t="str">
            <v>N/A</v>
          </cell>
          <cell r="U137">
            <v>0</v>
          </cell>
          <cell r="W137">
            <v>0</v>
          </cell>
          <cell r="Y137">
            <v>0</v>
          </cell>
        </row>
        <row r="138">
          <cell r="A138" t="str">
            <v>Technology</v>
          </cell>
          <cell r="C138">
            <v>0</v>
          </cell>
          <cell r="E138">
            <v>0</v>
          </cell>
          <cell r="G138">
            <v>0</v>
          </cell>
          <cell r="I138">
            <v>0</v>
          </cell>
          <cell r="K138">
            <v>0</v>
          </cell>
          <cell r="M138">
            <v>0</v>
          </cell>
          <cell r="O138">
            <v>0</v>
          </cell>
          <cell r="Q138" t="str">
            <v>N/A</v>
          </cell>
          <cell r="S138" t="str">
            <v>N/A</v>
          </cell>
          <cell r="U138">
            <v>0</v>
          </cell>
          <cell r="W138">
            <v>0</v>
          </cell>
          <cell r="Y138">
            <v>0</v>
          </cell>
        </row>
        <row r="139">
          <cell r="A139" t="str">
            <v>Total Foundation MAT</v>
          </cell>
          <cell r="C139">
            <v>0</v>
          </cell>
          <cell r="E139">
            <v>0</v>
          </cell>
          <cell r="G139">
            <v>0</v>
          </cell>
          <cell r="I139">
            <v>0</v>
          </cell>
          <cell r="K139">
            <v>132.39818</v>
          </cell>
          <cell r="M139">
            <v>0</v>
          </cell>
          <cell r="O139">
            <v>0</v>
          </cell>
          <cell r="Q139">
            <v>0</v>
          </cell>
          <cell r="S139" t="str">
            <v>N/A</v>
          </cell>
          <cell r="U139">
            <v>0</v>
          </cell>
          <cell r="W139">
            <v>0</v>
          </cell>
          <cell r="Y139">
            <v>0</v>
          </cell>
        </row>
        <row r="141">
          <cell r="A141" t="str">
            <v>Amort of Intangible  Assets</v>
          </cell>
          <cell r="C141">
            <v>0</v>
          </cell>
          <cell r="E141">
            <v>0</v>
          </cell>
          <cell r="G141">
            <v>0</v>
          </cell>
          <cell r="I141">
            <v>0</v>
          </cell>
          <cell r="K141">
            <v>109.2812262171206</v>
          </cell>
          <cell r="M141">
            <v>0</v>
          </cell>
          <cell r="O141">
            <v>0</v>
          </cell>
          <cell r="Q141">
            <v>0</v>
          </cell>
          <cell r="S141" t="str">
            <v>N/A</v>
          </cell>
          <cell r="U141">
            <v>0</v>
          </cell>
          <cell r="W141">
            <v>0</v>
          </cell>
          <cell r="Y141">
            <v>0</v>
          </cell>
        </row>
        <row r="143">
          <cell r="A143" t="str">
            <v>Interest Expense</v>
          </cell>
          <cell r="C143">
            <v>0</v>
          </cell>
          <cell r="E143">
            <v>0</v>
          </cell>
          <cell r="G143">
            <v>0</v>
          </cell>
          <cell r="I143">
            <v>0</v>
          </cell>
          <cell r="K143">
            <v>0</v>
          </cell>
          <cell r="M143">
            <v>0</v>
          </cell>
          <cell r="O143">
            <v>0</v>
          </cell>
          <cell r="Q143" t="str">
            <v>N/A</v>
          </cell>
          <cell r="S143" t="str">
            <v>N/A</v>
          </cell>
          <cell r="U143">
            <v>0</v>
          </cell>
          <cell r="W143">
            <v>0</v>
          </cell>
          <cell r="Y143">
            <v>0</v>
          </cell>
        </row>
        <row r="144">
          <cell r="A144" t="str">
            <v>Interest Income</v>
          </cell>
          <cell r="C144">
            <v>0</v>
          </cell>
          <cell r="E144">
            <v>0</v>
          </cell>
          <cell r="G144">
            <v>0</v>
          </cell>
          <cell r="I144">
            <v>0</v>
          </cell>
          <cell r="K144">
            <v>0</v>
          </cell>
          <cell r="M144">
            <v>0</v>
          </cell>
          <cell r="O144">
            <v>0</v>
          </cell>
          <cell r="Q144" t="str">
            <v>N/A</v>
          </cell>
          <cell r="S144" t="str">
            <v>N/A</v>
          </cell>
          <cell r="U144">
            <v>0</v>
          </cell>
          <cell r="W144">
            <v>0</v>
          </cell>
          <cell r="Y144">
            <v>0</v>
          </cell>
        </row>
        <row r="145">
          <cell r="A145" t="str">
            <v>Other Income/Exp.</v>
          </cell>
          <cell r="C145">
            <v>0</v>
          </cell>
          <cell r="E145">
            <v>0</v>
          </cell>
          <cell r="G145">
            <v>43</v>
          </cell>
          <cell r="I145">
            <v>0</v>
          </cell>
          <cell r="K145">
            <v>0</v>
          </cell>
          <cell r="M145">
            <v>0</v>
          </cell>
          <cell r="O145">
            <v>0</v>
          </cell>
          <cell r="Q145" t="str">
            <v>N/A</v>
          </cell>
          <cell r="S145">
            <v>0</v>
          </cell>
          <cell r="U145">
            <v>0</v>
          </cell>
          <cell r="W145">
            <v>0</v>
          </cell>
          <cell r="Y145">
            <v>0</v>
          </cell>
        </row>
        <row r="147">
          <cell r="A147" t="str">
            <v>Income Before Tax</v>
          </cell>
          <cell r="C147">
            <v>14300</v>
          </cell>
          <cell r="E147">
            <v>15576</v>
          </cell>
          <cell r="G147">
            <v>10605</v>
          </cell>
          <cell r="I147">
            <v>13195.445298679804</v>
          </cell>
          <cell r="K147">
            <v>15040.356639670417</v>
          </cell>
          <cell r="M147">
            <v>12538.730325418695</v>
          </cell>
          <cell r="O147">
            <v>11052.473897508542</v>
          </cell>
          <cell r="Q147">
            <v>0.73485450925788265</v>
          </cell>
          <cell r="S147">
            <v>1.0421946155123567</v>
          </cell>
          <cell r="U147">
            <v>12495.718090266517</v>
          </cell>
          <cell r="W147">
            <v>0</v>
          </cell>
          <cell r="Y147">
            <v>0</v>
          </cell>
        </row>
        <row r="148">
          <cell r="A148" t="str">
            <v>Privision for Taxes</v>
          </cell>
          <cell r="C148">
            <v>5193</v>
          </cell>
          <cell r="E148">
            <v>4548.5</v>
          </cell>
          <cell r="G148">
            <v>3327</v>
          </cell>
          <cell r="I148">
            <v>4121.8072113907401</v>
          </cell>
          <cell r="K148">
            <v>4725.3926356613338</v>
          </cell>
          <cell r="M148">
            <v>3885.9521758480341</v>
          </cell>
          <cell r="O148">
            <v>3425.2126831958863</v>
          </cell>
          <cell r="Q148">
            <v>0.72485250375739763</v>
          </cell>
          <cell r="S148">
            <v>1.0295198927550004</v>
          </cell>
          <cell r="U148">
            <v>3872.6742670616836</v>
          </cell>
          <cell r="W148">
            <v>0</v>
          </cell>
          <cell r="Y148">
            <v>0</v>
          </cell>
        </row>
        <row r="149">
          <cell r="A149" t="str">
            <v>Tax rate %</v>
          </cell>
          <cell r="C149">
            <v>0.36314685314685313</v>
          </cell>
          <cell r="E149">
            <v>0.29201977401129942</v>
          </cell>
          <cell r="G149">
            <v>0.31371994342291371</v>
          </cell>
          <cell r="I149">
            <v>0.31236590490834926</v>
          </cell>
          <cell r="K149">
            <v>0.31418089004602767</v>
          </cell>
          <cell r="M149">
            <v>0.30991592250535732</v>
          </cell>
          <cell r="O149">
            <v>0.30990461637443906</v>
          </cell>
          <cell r="U149">
            <v>0.30992010535819353</v>
          </cell>
          <cell r="W149">
            <v>0</v>
          </cell>
        </row>
        <row r="151">
          <cell r="A151" t="str">
            <v>Net Income</v>
          </cell>
          <cell r="C151">
            <v>9107</v>
          </cell>
          <cell r="E151">
            <v>11027.5</v>
          </cell>
          <cell r="G151">
            <v>7278</v>
          </cell>
          <cell r="I151">
            <v>9073.6380872890641</v>
          </cell>
          <cell r="K151">
            <v>10314.964004009084</v>
          </cell>
          <cell r="M151">
            <v>8652.7781495706622</v>
          </cell>
          <cell r="O151">
            <v>7627.2612143126553</v>
          </cell>
          <cell r="Q151">
            <v>0.73943653233769813</v>
          </cell>
          <cell r="S151">
            <v>1.0479886252147095</v>
          </cell>
          <cell r="U151">
            <v>8623.0438232048327</v>
          </cell>
          <cell r="W151">
            <v>0</v>
          </cell>
          <cell r="Y151">
            <v>0</v>
          </cell>
        </row>
        <row r="152">
          <cell r="A152" t="str">
            <v>% Sales</v>
          </cell>
          <cell r="C152">
            <v>0.3124614012214369</v>
          </cell>
          <cell r="E152">
            <v>0.39021585279547061</v>
          </cell>
          <cell r="G152">
            <v>0.29400121187638861</v>
          </cell>
          <cell r="I152">
            <v>0.29553800179787204</v>
          </cell>
          <cell r="K152">
            <v>0.27523246453886369</v>
          </cell>
          <cell r="M152">
            <v>0.24660130517635953</v>
          </cell>
          <cell r="O152">
            <v>0.24005249904931147</v>
          </cell>
          <cell r="U152">
            <v>0.2457538867445444</v>
          </cell>
          <cell r="W152">
            <v>0</v>
          </cell>
        </row>
        <row r="154">
          <cell r="A154" t="str">
            <v>EBIT</v>
          </cell>
          <cell r="C154">
            <v>14300</v>
          </cell>
          <cell r="E154">
            <v>15576</v>
          </cell>
          <cell r="G154">
            <v>10605</v>
          </cell>
          <cell r="I154">
            <v>13195.445298679806</v>
          </cell>
          <cell r="K154">
            <v>15320.718509409657</v>
          </cell>
          <cell r="M154">
            <v>12538.730325418692</v>
          </cell>
          <cell r="O154">
            <v>11052.473897508542</v>
          </cell>
          <cell r="Q154">
            <v>0.72140702087309738</v>
          </cell>
          <cell r="S154">
            <v>1.0421946155123567</v>
          </cell>
          <cell r="U154">
            <v>12495.718090266526</v>
          </cell>
          <cell r="W154">
            <v>0</v>
          </cell>
          <cell r="Y154">
            <v>0</v>
          </cell>
        </row>
        <row r="155">
          <cell r="A155" t="str">
            <v>EBITDA</v>
          </cell>
          <cell r="C155">
            <v>14300</v>
          </cell>
          <cell r="E155">
            <v>15576</v>
          </cell>
          <cell r="G155">
            <v>10605</v>
          </cell>
          <cell r="I155">
            <v>13195.445298679806</v>
          </cell>
          <cell r="K155">
            <v>15320.718509409657</v>
          </cell>
          <cell r="M155">
            <v>12538.730325418692</v>
          </cell>
          <cell r="O155">
            <v>11052.473897508542</v>
          </cell>
          <cell r="Q155">
            <v>0.72140702087309738</v>
          </cell>
          <cell r="S155">
            <v>1.0421946155123567</v>
          </cell>
          <cell r="U155">
            <v>12495.718090266526</v>
          </cell>
          <cell r="W155">
            <v>0</v>
          </cell>
          <cell r="Y155">
            <v>0</v>
          </cell>
        </row>
        <row r="157">
          <cell r="A157" t="str">
            <v>Depreciation</v>
          </cell>
          <cell r="C157">
            <v>0</v>
          </cell>
          <cell r="E157">
            <v>0</v>
          </cell>
          <cell r="G157">
            <v>0</v>
          </cell>
          <cell r="I157">
            <v>0</v>
          </cell>
          <cell r="K157">
            <v>0</v>
          </cell>
          <cell r="M157">
            <v>0</v>
          </cell>
          <cell r="O157">
            <v>0</v>
          </cell>
          <cell r="Q157" t="str">
            <v>N/A</v>
          </cell>
          <cell r="S157" t="str">
            <v>N/A</v>
          </cell>
          <cell r="U157">
            <v>0</v>
          </cell>
          <cell r="W157">
            <v>0</v>
          </cell>
          <cell r="Y157">
            <v>0</v>
          </cell>
        </row>
      </sheetData>
      <sheetData sheetId="1" refreshError="1">
        <row r="55">
          <cell r="A55" t="str">
            <v>MEX Forecast '01</v>
          </cell>
          <cell r="U55" t="str">
            <v>MEX Forecast YTD '00</v>
          </cell>
          <cell r="AI55" t="str">
            <v>MEX Forecast Qtr.'00</v>
          </cell>
        </row>
        <row r="56">
          <cell r="A56" t="str">
            <v>Glyphosate</v>
          </cell>
          <cell r="C56" t="str">
            <v>Jan</v>
          </cell>
          <cell r="D56" t="str">
            <v>Feb</v>
          </cell>
          <cell r="E56" t="str">
            <v>Mar</v>
          </cell>
          <cell r="F56" t="str">
            <v>Apr</v>
          </cell>
          <cell r="G56" t="str">
            <v>May</v>
          </cell>
          <cell r="H56" t="str">
            <v>Jun</v>
          </cell>
          <cell r="I56" t="str">
            <v>Jul</v>
          </cell>
          <cell r="J56" t="str">
            <v>Aug</v>
          </cell>
          <cell r="K56" t="str">
            <v>Sep</v>
          </cell>
          <cell r="L56" t="str">
            <v>Oct</v>
          </cell>
          <cell r="M56" t="str">
            <v>Nov</v>
          </cell>
          <cell r="N56" t="str">
            <v>Dec</v>
          </cell>
          <cell r="O56" t="str">
            <v>Total</v>
          </cell>
          <cell r="Q56" t="str">
            <v>Changes</v>
          </cell>
          <cell r="S56" t="str">
            <v>Changes</v>
          </cell>
          <cell r="U56" t="str">
            <v>Glyphosate</v>
          </cell>
          <cell r="V56" t="str">
            <v>Jan</v>
          </cell>
          <cell r="W56" t="str">
            <v>Feb</v>
          </cell>
          <cell r="X56" t="str">
            <v>Mar</v>
          </cell>
          <cell r="Y56" t="str">
            <v>Apr</v>
          </cell>
          <cell r="Z56" t="str">
            <v>May</v>
          </cell>
          <cell r="AA56" t="str">
            <v>Jun</v>
          </cell>
          <cell r="AB56" t="str">
            <v>Jul</v>
          </cell>
          <cell r="AC56" t="str">
            <v>Aug</v>
          </cell>
          <cell r="AD56" t="str">
            <v>Sep</v>
          </cell>
          <cell r="AE56" t="str">
            <v>Oct</v>
          </cell>
          <cell r="AF56" t="str">
            <v>Nov</v>
          </cell>
          <cell r="AI56" t="str">
            <v>Glyphosate</v>
          </cell>
          <cell r="AJ56" t="str">
            <v>1st Qtr.</v>
          </cell>
          <cell r="AK56" t="str">
            <v>2nd Qtr.</v>
          </cell>
          <cell r="AL56" t="str">
            <v>3er Qtr.</v>
          </cell>
          <cell r="AM56" t="str">
            <v>4 Qtr.</v>
          </cell>
        </row>
        <row r="58">
          <cell r="A58" t="str">
            <v>Rup Classic Volume</v>
          </cell>
          <cell r="C58">
            <v>64.637</v>
          </cell>
          <cell r="D58">
            <v>20.008718626155876</v>
          </cell>
          <cell r="E58">
            <v>122.81822985468955</v>
          </cell>
          <cell r="F58">
            <v>45.207661822985465</v>
          </cell>
          <cell r="G58">
            <v>225.53421400264199</v>
          </cell>
          <cell r="H58">
            <v>282.64808454425366</v>
          </cell>
          <cell r="I58">
            <v>57.335799207397621</v>
          </cell>
          <cell r="J58">
            <v>11.062087186261559</v>
          </cell>
          <cell r="K58">
            <v>125.39498018494055</v>
          </cell>
          <cell r="L58">
            <v>180.20622443857332</v>
          </cell>
          <cell r="M58">
            <v>32.935000000000002</v>
          </cell>
          <cell r="N58">
            <v>16.785499999999999</v>
          </cell>
          <cell r="O58">
            <v>1184.5734998678995</v>
          </cell>
          <cell r="P58">
            <v>0.73472547067840221</v>
          </cell>
          <cell r="Q58">
            <v>1184.5734998678995</v>
          </cell>
          <cell r="S58">
            <v>1184.5734998678995</v>
          </cell>
          <cell r="U58" t="str">
            <v>Rup Classic Volume</v>
          </cell>
          <cell r="V58">
            <v>64.637</v>
          </cell>
          <cell r="W58">
            <v>84.645718626155883</v>
          </cell>
          <cell r="X58">
            <v>207.46394848084543</v>
          </cell>
          <cell r="Y58">
            <v>252.6716103038309</v>
          </cell>
          <cell r="Z58">
            <v>478.20582430647289</v>
          </cell>
          <cell r="AA58">
            <v>760.85390885072661</v>
          </cell>
          <cell r="AB58">
            <v>818.18970805812421</v>
          </cell>
          <cell r="AC58">
            <v>829.25179524438579</v>
          </cell>
          <cell r="AD58">
            <v>954.64677542932634</v>
          </cell>
          <cell r="AE58">
            <v>1134.8529998678996</v>
          </cell>
          <cell r="AF58">
            <v>1167.7879998678995</v>
          </cell>
          <cell r="AI58" t="str">
            <v>Rup Classic Volume</v>
          </cell>
          <cell r="AJ58">
            <v>207.46394848084543</v>
          </cell>
          <cell r="AK58">
            <v>553.38996036988112</v>
          </cell>
          <cell r="AL58">
            <v>193.79286657859973</v>
          </cell>
          <cell r="AM58">
            <v>229.92672443857333</v>
          </cell>
        </row>
        <row r="59">
          <cell r="A59" t="str">
            <v>Rup Classic Netback</v>
          </cell>
          <cell r="C59">
            <v>17.907489524848703</v>
          </cell>
          <cell r="D59">
            <v>17.861482318427189</v>
          </cell>
          <cell r="E59">
            <v>19.397827364568553</v>
          </cell>
          <cell r="F59">
            <v>20.943863241572277</v>
          </cell>
          <cell r="G59">
            <v>19.539031917407378</v>
          </cell>
          <cell r="H59">
            <v>23.895692626940097</v>
          </cell>
          <cell r="I59">
            <v>16.181066235511416</v>
          </cell>
          <cell r="J59">
            <v>19.336664555985859</v>
          </cell>
          <cell r="K59">
            <v>26.137412325919772</v>
          </cell>
          <cell r="L59">
            <v>19.719239352631579</v>
          </cell>
          <cell r="M59">
            <v>23.299347302770453</v>
          </cell>
          <cell r="N59">
            <v>17.26222306887421</v>
          </cell>
          <cell r="O59">
            <v>21.133936303108619</v>
          </cell>
          <cell r="Q59">
            <v>21.133936303108619</v>
          </cell>
          <cell r="S59">
            <v>21.133936303108619</v>
          </cell>
          <cell r="U59" t="str">
            <v>Rup Classic Netback</v>
          </cell>
          <cell r="V59">
            <v>17.907489524848703</v>
          </cell>
          <cell r="W59">
            <v>17.896614252442671</v>
          </cell>
          <cell r="X59">
            <v>18.785329320366742</v>
          </cell>
          <cell r="Y59">
            <v>19.171531281979931</v>
          </cell>
          <cell r="Z59">
            <v>19.344854070502645</v>
          </cell>
          <cell r="AA59">
            <v>21.03543591030698</v>
          </cell>
          <cell r="AB59">
            <v>20.695259100196353</v>
          </cell>
          <cell r="AC59">
            <v>20.677135664847732</v>
          </cell>
          <cell r="AD59">
            <v>21.394355165653671</v>
          </cell>
          <cell r="AE59">
            <v>21.12835922063066</v>
          </cell>
          <cell r="AF59">
            <v>21.189587365202588</v>
          </cell>
          <cell r="AI59" t="str">
            <v>Rup Classic Netback</v>
          </cell>
          <cell r="AJ59">
            <v>18.785329320366742</v>
          </cell>
          <cell r="AK59">
            <v>21.878992951601617</v>
          </cell>
          <cell r="AL59">
            <v>22.80351497227414</v>
          </cell>
          <cell r="AM59">
            <v>20.052687361748486</v>
          </cell>
        </row>
        <row r="60">
          <cell r="A60" t="str">
            <v>Rup Classic Unit COGS</v>
          </cell>
          <cell r="C60">
            <v>9.6954937020092942</v>
          </cell>
          <cell r="D60">
            <v>10.39100262253354</v>
          </cell>
          <cell r="E60">
            <v>8.2985212479590551</v>
          </cell>
          <cell r="F60">
            <v>9.6635386820855107</v>
          </cell>
          <cell r="G60">
            <v>8.6757970213863924</v>
          </cell>
          <cell r="H60">
            <v>8.6102064615862677</v>
          </cell>
          <cell r="I60">
            <v>10.398000614808964</v>
          </cell>
          <cell r="J60">
            <v>20.298714777083703</v>
          </cell>
          <cell r="K60">
            <v>8.925750888057566</v>
          </cell>
          <cell r="L60">
            <v>9.2411349220191337</v>
          </cell>
          <cell r="M60">
            <v>10.046147511375228</v>
          </cell>
          <cell r="N60">
            <v>10.721772408444805</v>
          </cell>
          <cell r="O60">
            <v>9.1147909157177551</v>
          </cell>
          <cell r="Q60">
            <v>9.1147909157177551</v>
          </cell>
          <cell r="S60">
            <v>9.1147909157177551</v>
          </cell>
          <cell r="U60" t="str">
            <v>Rup Classic Unit COGS</v>
          </cell>
          <cell r="V60">
            <v>9.6954937020092942</v>
          </cell>
          <cell r="W60">
            <v>9.8598994453666524</v>
          </cell>
          <cell r="X60">
            <v>8.935566770974253</v>
          </cell>
          <cell r="Y60">
            <v>9.0658145179790584</v>
          </cell>
          <cell r="Z60">
            <v>8.8818721963461638</v>
          </cell>
          <cell r="AA60">
            <v>8.780951640280179</v>
          </cell>
          <cell r="AB60">
            <v>8.8942686307030456</v>
          </cell>
          <cell r="AC60">
            <v>9.0464021302091968</v>
          </cell>
          <cell r="AD60">
            <v>9.0305543208326995</v>
          </cell>
          <cell r="AE60">
            <v>9.0639929556904573</v>
          </cell>
          <cell r="AF60">
            <v>9.0916925555280468</v>
          </cell>
          <cell r="AI60" t="str">
            <v>Rup Classic Unit COGS</v>
          </cell>
          <cell r="AJ60">
            <v>8.935566770974253</v>
          </cell>
          <cell r="AK60">
            <v>8.7229869719525617</v>
          </cell>
          <cell r="AL60">
            <v>10.01052421606607</v>
          </cell>
          <cell r="AM60">
            <v>9.4645379661161844</v>
          </cell>
        </row>
        <row r="62">
          <cell r="A62" t="str">
            <v>Honcho Volume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Q62">
            <v>0</v>
          </cell>
          <cell r="S62">
            <v>0</v>
          </cell>
          <cell r="U62" t="str">
            <v>Honcho Volume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I62" t="str">
            <v>Honcho Volume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</row>
        <row r="63">
          <cell r="A63" t="str">
            <v>Honcho Netback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Q63">
            <v>0</v>
          </cell>
          <cell r="S63">
            <v>0</v>
          </cell>
          <cell r="U63" t="str">
            <v>Honcho Netback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I63" t="str">
            <v>Honcho Netback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</row>
        <row r="64">
          <cell r="A64" t="str">
            <v>Honcho Unit COGS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Q64">
            <v>0</v>
          </cell>
          <cell r="S64">
            <v>0</v>
          </cell>
          <cell r="U64" t="str">
            <v>Honcho Unit COGS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I64" t="str">
            <v>Honcho Unit COGS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</row>
        <row r="66">
          <cell r="A66" t="str">
            <v>Private Labels Volume</v>
          </cell>
          <cell r="C66">
            <v>0</v>
          </cell>
          <cell r="D66">
            <v>1.321003963011889</v>
          </cell>
          <cell r="E66">
            <v>18.494055482166445</v>
          </cell>
          <cell r="F66">
            <v>6.6050198150594452</v>
          </cell>
          <cell r="G66">
            <v>14.531043593130779</v>
          </cell>
          <cell r="H66">
            <v>27.582562747688243</v>
          </cell>
          <cell r="I66">
            <v>7.8752972258916776</v>
          </cell>
          <cell r="J66">
            <v>8.7492734478203431</v>
          </cell>
          <cell r="K66">
            <v>3.9630118890356671</v>
          </cell>
          <cell r="L66">
            <v>15.852047556142669</v>
          </cell>
          <cell r="M66">
            <v>7.9260237780713343</v>
          </cell>
          <cell r="N66">
            <v>15.852047556142669</v>
          </cell>
          <cell r="O66">
            <v>128.75138705416117</v>
          </cell>
          <cell r="P66">
            <v>7.9857369310063833E-2</v>
          </cell>
          <cell r="Q66">
            <v>128.75138705416117</v>
          </cell>
          <cell r="S66">
            <v>128.75138705416117</v>
          </cell>
          <cell r="U66" t="str">
            <v>Private Labels Volume</v>
          </cell>
          <cell r="V66">
            <v>0</v>
          </cell>
          <cell r="W66">
            <v>1.321003963011889</v>
          </cell>
          <cell r="X66">
            <v>19.815059445178335</v>
          </cell>
          <cell r="Y66">
            <v>26.420079260237781</v>
          </cell>
          <cell r="Z66">
            <v>40.95112285336856</v>
          </cell>
          <cell r="AA66">
            <v>68.533685601056803</v>
          </cell>
          <cell r="AB66">
            <v>76.408982826948474</v>
          </cell>
          <cell r="AC66">
            <v>85.158256274768817</v>
          </cell>
          <cell r="AD66">
            <v>89.121268163804487</v>
          </cell>
          <cell r="AE66">
            <v>104.97331571994715</v>
          </cell>
          <cell r="AF66">
            <v>112.89933949801849</v>
          </cell>
          <cell r="AI66" t="str">
            <v>Private Labels Volume</v>
          </cell>
          <cell r="AJ66">
            <v>19.815059445178335</v>
          </cell>
          <cell r="AK66">
            <v>48.718626155878468</v>
          </cell>
          <cell r="AL66">
            <v>20.587582562747688</v>
          </cell>
          <cell r="AM66">
            <v>39.63011889035667</v>
          </cell>
        </row>
        <row r="67">
          <cell r="A67" t="str">
            <v>Private Labels Netback</v>
          </cell>
          <cell r="C67">
            <v>0</v>
          </cell>
          <cell r="D67">
            <v>15.32309129599834</v>
          </cell>
          <cell r="E67">
            <v>13.891068730855816</v>
          </cell>
          <cell r="F67">
            <v>15.492758186397984</v>
          </cell>
          <cell r="G67">
            <v>13.719437477763757</v>
          </cell>
          <cell r="H67">
            <v>12.611233420133964</v>
          </cell>
          <cell r="I67">
            <v>15.672771613093598</v>
          </cell>
          <cell r="J67">
            <v>15.110997046794143</v>
          </cell>
          <cell r="K67">
            <v>16.347657317806572</v>
          </cell>
          <cell r="L67">
            <v>13.195233106338396</v>
          </cell>
          <cell r="M67">
            <v>14.887904761904764</v>
          </cell>
          <cell r="N67">
            <v>14.577110526315789</v>
          </cell>
          <cell r="O67">
            <v>14.022033447289814</v>
          </cell>
          <cell r="Q67">
            <v>14.022033447289814</v>
          </cell>
          <cell r="S67">
            <v>14.022033447289814</v>
          </cell>
          <cell r="U67" t="str">
            <v>Private Labels Netback</v>
          </cell>
          <cell r="V67">
            <v>0</v>
          </cell>
          <cell r="W67">
            <v>15.32309129599834</v>
          </cell>
          <cell r="X67">
            <v>13.986536901865316</v>
          </cell>
          <cell r="Y67">
            <v>14.363092222998482</v>
          </cell>
          <cell r="Z67">
            <v>14.134698603721645</v>
          </cell>
          <cell r="AA67">
            <v>13.521553788121977</v>
          </cell>
          <cell r="AB67">
            <v>13.74327483638743</v>
          </cell>
          <cell r="AC67">
            <v>13.883796450415019</v>
          </cell>
          <cell r="AD67">
            <v>13.993358512441063</v>
          </cell>
          <cell r="AE67">
            <v>13.872833388446136</v>
          </cell>
          <cell r="AF67">
            <v>13.944095805730816</v>
          </cell>
          <cell r="AI67" t="str">
            <v>Private Labels Netback</v>
          </cell>
          <cell r="AJ67">
            <v>13.986536901865316</v>
          </cell>
          <cell r="AK67">
            <v>13.332433758128753</v>
          </cell>
          <cell r="AL67">
            <v>15.56394197181648</v>
          </cell>
          <cell r="AM67">
            <v>14.086518405442627</v>
          </cell>
        </row>
        <row r="68">
          <cell r="A68" t="str">
            <v>Private Labels Unit COGS</v>
          </cell>
          <cell r="C68">
            <v>0</v>
          </cell>
          <cell r="D68">
            <v>8.4046803342502745</v>
          </cell>
          <cell r="E68">
            <v>7.9285786766062669</v>
          </cell>
          <cell r="F68">
            <v>7.5885715999999999</v>
          </cell>
          <cell r="G68">
            <v>7.5127069201639509</v>
          </cell>
          <cell r="H68">
            <v>7.5015957286944381</v>
          </cell>
          <cell r="I68">
            <v>5.5584475774413598</v>
          </cell>
          <cell r="J68">
            <v>7.7302174054837529</v>
          </cell>
          <cell r="K68">
            <v>8.0242573333333329</v>
          </cell>
          <cell r="L68">
            <v>8.49</v>
          </cell>
          <cell r="M68">
            <v>8.4899999576471998</v>
          </cell>
          <cell r="N68">
            <v>8.4899999330350102</v>
          </cell>
          <cell r="O68">
            <v>7.7949118315910884</v>
          </cell>
          <cell r="Q68">
            <v>7.7949118315910884</v>
          </cell>
          <cell r="S68">
            <v>7.7949118315910884</v>
          </cell>
          <cell r="U68" t="str">
            <v>Private Labels Unit COGS</v>
          </cell>
          <cell r="V68">
            <v>0</v>
          </cell>
          <cell r="W68">
            <v>8.4046803342502745</v>
          </cell>
          <cell r="X68">
            <v>7.9603187871158667</v>
          </cell>
          <cell r="Y68">
            <v>7.8673819903368996</v>
          </cell>
          <cell r="Z68">
            <v>7.7415295460819831</v>
          </cell>
          <cell r="AA68">
            <v>7.6449640467170656</v>
          </cell>
          <cell r="AB68">
            <v>7.4299116176135493</v>
          </cell>
          <cell r="AC68">
            <v>7.4607654369726717</v>
          </cell>
          <cell r="AD68">
            <v>7.4858225880956564</v>
          </cell>
          <cell r="AE68">
            <v>7.6374636787779728</v>
          </cell>
          <cell r="AF68">
            <v>7.6973154267866892</v>
          </cell>
          <cell r="AI68" t="str">
            <v>Private Labels Unit COGS</v>
          </cell>
          <cell r="AJ68">
            <v>7.9603187871158667</v>
          </cell>
          <cell r="AK68">
            <v>7.5167015438433662</v>
          </cell>
          <cell r="AL68">
            <v>6.9560590445610089</v>
          </cell>
          <cell r="AM68">
            <v>8.4899999647434434</v>
          </cell>
        </row>
        <row r="70">
          <cell r="A70" t="str">
            <v>NAS Volume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Q70">
            <v>0</v>
          </cell>
          <cell r="S70">
            <v>0</v>
          </cell>
          <cell r="U70" t="str">
            <v>NAS Volume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I70" t="str">
            <v>NAS Volume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A71" t="str">
            <v>NAS Netback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Q71">
            <v>0</v>
          </cell>
          <cell r="S71">
            <v>0</v>
          </cell>
          <cell r="U71" t="str">
            <v>NAS Netback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I71" t="str">
            <v>NAS Netback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</row>
        <row r="72">
          <cell r="A72" t="str">
            <v>NAS Unit COGS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Q72">
            <v>0</v>
          </cell>
          <cell r="S72">
            <v>0</v>
          </cell>
          <cell r="U72" t="str">
            <v>NAS Unit COGS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I72" t="str">
            <v>NAS Unit COGS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</row>
        <row r="74">
          <cell r="A74" t="str">
            <v>Agroisleña Volume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Q74">
            <v>0</v>
          </cell>
          <cell r="S74">
            <v>0</v>
          </cell>
          <cell r="U74" t="str">
            <v>Agroisleña Volume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I74" t="str">
            <v>Agroisleña Volume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A75" t="str">
            <v>Agroisleña Netback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Q75">
            <v>0</v>
          </cell>
          <cell r="S75">
            <v>0</v>
          </cell>
          <cell r="U75" t="str">
            <v>Agroisleña Netback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I75" t="str">
            <v>Agroisleña Netback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A76" t="str">
            <v>Agroisleña COGS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Q76">
            <v>0</v>
          </cell>
          <cell r="S76">
            <v>0</v>
          </cell>
          <cell r="U76" t="str">
            <v>Agroisleña COGS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I76" t="str">
            <v>Agroisleña COGS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</row>
        <row r="78">
          <cell r="A78" t="str">
            <v>Salt Volume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Q78">
            <v>0</v>
          </cell>
          <cell r="S78">
            <v>0</v>
          </cell>
          <cell r="U78" t="str">
            <v>Salt Volume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I78" t="str">
            <v>Salt Volume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</row>
        <row r="79">
          <cell r="A79" t="str">
            <v>Salt Netback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Q79">
            <v>0</v>
          </cell>
          <cell r="S79">
            <v>0</v>
          </cell>
          <cell r="U79" t="str">
            <v>Salt Netback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I79" t="str">
            <v>Salt Netback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</row>
        <row r="80">
          <cell r="A80" t="str">
            <v>Salt Unit COGS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Q80">
            <v>0</v>
          </cell>
          <cell r="S80">
            <v>0</v>
          </cell>
          <cell r="U80" t="str">
            <v>Salt Unit COGS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I80" t="str">
            <v>Salt Unit COGS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</row>
        <row r="82">
          <cell r="A82" t="str">
            <v>Acid Volume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Q82">
            <v>0</v>
          </cell>
          <cell r="S82">
            <v>0</v>
          </cell>
          <cell r="U82" t="str">
            <v>Acid Volume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I82" t="str">
            <v>Acid Volume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</row>
        <row r="83">
          <cell r="A83" t="str">
            <v>Acid Netback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Q83">
            <v>0</v>
          </cell>
          <cell r="S83">
            <v>0</v>
          </cell>
          <cell r="U83" t="str">
            <v>Acid Netback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I83" t="str">
            <v>Acid Netback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</row>
        <row r="84">
          <cell r="A84" t="str">
            <v>Acid Unit COGS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Q84">
            <v>0</v>
          </cell>
          <cell r="S84">
            <v>0</v>
          </cell>
          <cell r="U84" t="str">
            <v>Acid Unit COGS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I84" t="str">
            <v>Acid Unit COGS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</row>
        <row r="86">
          <cell r="A86" t="str">
            <v>Antigeneric Volume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1</v>
          </cell>
          <cell r="M86">
            <v>0.5</v>
          </cell>
          <cell r="N86">
            <v>5</v>
          </cell>
          <cell r="O86">
            <v>6.5</v>
          </cell>
          <cell r="P86">
            <v>4.031590745481128E-3</v>
          </cell>
          <cell r="Q86">
            <v>6.5</v>
          </cell>
          <cell r="S86">
            <v>6.5</v>
          </cell>
          <cell r="U86" t="str">
            <v>Antigeneric Volume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1</v>
          </cell>
          <cell r="AF86">
            <v>1.5</v>
          </cell>
          <cell r="AI86" t="str">
            <v>Antigeneric Volume</v>
          </cell>
          <cell r="AJ86">
            <v>0</v>
          </cell>
          <cell r="AK86">
            <v>0</v>
          </cell>
          <cell r="AL86">
            <v>0</v>
          </cell>
          <cell r="AM86">
            <v>6.5</v>
          </cell>
        </row>
        <row r="87">
          <cell r="A87" t="str">
            <v>Antigeneric Netback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17.289295387827035</v>
          </cell>
          <cell r="M87">
            <v>17.463103119239054</v>
          </cell>
          <cell r="N87">
            <v>17.37119205019043</v>
          </cell>
          <cell r="O87">
            <v>17.365662645907495</v>
          </cell>
          <cell r="Q87">
            <v>17.365662645907495</v>
          </cell>
          <cell r="S87">
            <v>17.365662645907495</v>
          </cell>
          <cell r="U87" t="str">
            <v>Antigeneric Netback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17.289295387827035</v>
          </cell>
          <cell r="AF87">
            <v>17.347231298297711</v>
          </cell>
          <cell r="AI87" t="str">
            <v>Antigeneric Netback</v>
          </cell>
          <cell r="AJ87">
            <v>0</v>
          </cell>
          <cell r="AK87">
            <v>0</v>
          </cell>
          <cell r="AL87">
            <v>0</v>
          </cell>
          <cell r="AM87">
            <v>17.365662645907495</v>
          </cell>
        </row>
        <row r="88">
          <cell r="A88" t="str">
            <v>Antigeneric Unit COGS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9.0800182379386083</v>
          </cell>
          <cell r="M88">
            <v>9.8850308272947061</v>
          </cell>
          <cell r="N88">
            <v>10.560655724364285</v>
          </cell>
          <cell r="O88">
            <v>10.280894195908827</v>
          </cell>
          <cell r="Q88">
            <v>10.280894195908827</v>
          </cell>
          <cell r="S88">
            <v>10.280894195908827</v>
          </cell>
          <cell r="U88" t="str">
            <v>Antigeneric Unit COGS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9.0800182379386083</v>
          </cell>
          <cell r="AF88">
            <v>9.3483557677239748</v>
          </cell>
          <cell r="AI88" t="str">
            <v>Antigeneric Unit COGS</v>
          </cell>
          <cell r="AJ88">
            <v>0</v>
          </cell>
          <cell r="AK88">
            <v>0</v>
          </cell>
          <cell r="AL88">
            <v>0</v>
          </cell>
          <cell r="AM88">
            <v>10.280894195908827</v>
          </cell>
        </row>
        <row r="90">
          <cell r="A90" t="str">
            <v>Ranger Volume</v>
          </cell>
          <cell r="C90">
            <v>0</v>
          </cell>
          <cell r="D90">
            <v>7.0629678555702333E-2</v>
          </cell>
          <cell r="E90">
            <v>3.2921180096873623</v>
          </cell>
          <cell r="F90">
            <v>1.0321444297666227</v>
          </cell>
          <cell r="G90">
            <v>11.047468075737561</v>
          </cell>
          <cell r="H90">
            <v>20.881373844121534</v>
          </cell>
          <cell r="I90">
            <v>9.6771466314398946</v>
          </cell>
          <cell r="J90">
            <v>2.0241303390576837</v>
          </cell>
          <cell r="K90">
            <v>3.7805372082782913</v>
          </cell>
          <cell r="L90">
            <v>4.0915195479847508</v>
          </cell>
          <cell r="M90">
            <v>0</v>
          </cell>
          <cell r="N90">
            <v>3.6</v>
          </cell>
          <cell r="O90">
            <v>59.497067764629406</v>
          </cell>
          <cell r="P90">
            <v>3.690274273586823E-2</v>
          </cell>
          <cell r="Q90">
            <v>59.497067764629406</v>
          </cell>
          <cell r="S90">
            <v>59.497067764629406</v>
          </cell>
          <cell r="U90" t="str">
            <v>Ranger Volume</v>
          </cell>
          <cell r="V90">
            <v>0</v>
          </cell>
          <cell r="W90">
            <v>7.0629678555702333E-2</v>
          </cell>
          <cell r="X90">
            <v>3.3627476882430645</v>
          </cell>
          <cell r="Y90">
            <v>4.3948921180096869</v>
          </cell>
          <cell r="Z90">
            <v>15.442360193747248</v>
          </cell>
          <cell r="AA90">
            <v>36.323734037868782</v>
          </cell>
          <cell r="AB90">
            <v>46.000880669308678</v>
          </cell>
          <cell r="AC90">
            <v>48.025011008366363</v>
          </cell>
          <cell r="AD90">
            <v>51.805548216644652</v>
          </cell>
          <cell r="AE90">
            <v>55.897067764629405</v>
          </cell>
          <cell r="AF90">
            <v>55.897067764629405</v>
          </cell>
          <cell r="AI90" t="str">
            <v>Ranger Volume</v>
          </cell>
          <cell r="AJ90">
            <v>3.3627476882430645</v>
          </cell>
          <cell r="AK90">
            <v>32.960986349625713</v>
          </cell>
          <cell r="AL90">
            <v>15.481814178775869</v>
          </cell>
          <cell r="AM90">
            <v>7.6915195479847505</v>
          </cell>
        </row>
        <row r="91">
          <cell r="A91" t="str">
            <v>Ranger Netback</v>
          </cell>
          <cell r="C91">
            <v>0</v>
          </cell>
          <cell r="D91">
            <v>25.828506276220487</v>
          </cell>
          <cell r="E91">
            <v>25.241692612542302</v>
          </cell>
          <cell r="F91">
            <v>26.393412410484778</v>
          </cell>
          <cell r="G91">
            <v>26.999634129038089</v>
          </cell>
          <cell r="H91">
            <v>26.831782253444182</v>
          </cell>
          <cell r="I91">
            <v>21.606330075653862</v>
          </cell>
          <cell r="J91">
            <v>21.66993816809893</v>
          </cell>
          <cell r="K91">
            <v>35.74335403430355</v>
          </cell>
          <cell r="L91">
            <v>18.549290512958049</v>
          </cell>
          <cell r="M91">
            <v>0</v>
          </cell>
          <cell r="N91">
            <v>23.041760312944522</v>
          </cell>
          <cell r="O91">
            <v>25.508002967805766</v>
          </cell>
          <cell r="Q91">
            <v>25.508002967805766</v>
          </cell>
          <cell r="S91">
            <v>25.508002967805766</v>
          </cell>
          <cell r="U91" t="str">
            <v>Ranger Netback</v>
          </cell>
          <cell r="V91">
            <v>0</v>
          </cell>
          <cell r="W91">
            <v>25.828506276220487</v>
          </cell>
          <cell r="X91">
            <v>25.254017789534497</v>
          </cell>
          <cell r="Y91">
            <v>25.521605657391529</v>
          </cell>
          <cell r="Z91">
            <v>26.57898756991537</v>
          </cell>
          <cell r="AA91">
            <v>26.724311293711729</v>
          </cell>
          <cell r="AB91">
            <v>25.647648108496977</v>
          </cell>
          <cell r="AC91">
            <v>25.479997894550575</v>
          </cell>
          <cell r="AD91">
            <v>26.228971722718288</v>
          </cell>
          <cell r="AE91">
            <v>25.666839091283403</v>
          </cell>
          <cell r="AF91">
            <v>25.666839091283403</v>
          </cell>
          <cell r="AI91" t="str">
            <v>Ranger Netback</v>
          </cell>
          <cell r="AJ91">
            <v>25.254017789534497</v>
          </cell>
          <cell r="AK91">
            <v>26.874313664082752</v>
          </cell>
          <cell r="AL91">
            <v>25.066796371210483</v>
          </cell>
          <cell r="AM91">
            <v>20.651981818499717</v>
          </cell>
        </row>
        <row r="92">
          <cell r="A92" t="str">
            <v>Ranger Unit COGS</v>
          </cell>
          <cell r="C92">
            <v>0</v>
          </cell>
          <cell r="D92">
            <v>14.468526765299865</v>
          </cell>
          <cell r="E92">
            <v>15.278692927153223</v>
          </cell>
          <cell r="F92">
            <v>14.940663822525595</v>
          </cell>
          <cell r="G92">
            <v>11.992819755200419</v>
          </cell>
          <cell r="H92">
            <v>9.6576564051843903</v>
          </cell>
          <cell r="I92">
            <v>8.7423687037404321</v>
          </cell>
          <cell r="J92">
            <v>10.245026929603204</v>
          </cell>
          <cell r="K92">
            <v>9.8642433563175551</v>
          </cell>
          <cell r="L92">
            <v>12.38786065209572</v>
          </cell>
          <cell r="M92">
            <v>0</v>
          </cell>
          <cell r="N92">
            <v>12.387860554386299</v>
          </cell>
          <cell r="O92">
            <v>10.736824627862729</v>
          </cell>
          <cell r="Q92">
            <v>10.736824627862729</v>
          </cell>
          <cell r="S92">
            <v>10.736824627862729</v>
          </cell>
          <cell r="U92" t="str">
            <v>Ranger Unit COGS</v>
          </cell>
          <cell r="V92">
            <v>0</v>
          </cell>
          <cell r="W92">
            <v>14.468526765299865</v>
          </cell>
          <cell r="X92">
            <v>15.261676552184483</v>
          </cell>
          <cell r="Y92">
            <v>15.186286419297296</v>
          </cell>
          <cell r="Z92">
            <v>12.901679624746068</v>
          </cell>
          <cell r="AA92">
            <v>11.03679256395939</v>
          </cell>
          <cell r="AB92">
            <v>10.554117541069509</v>
          </cell>
          <cell r="AC92">
            <v>10.541090169059583</v>
          </cell>
          <cell r="AD92">
            <v>10.491696915866411</v>
          </cell>
          <cell r="AE92">
            <v>10.630491155049583</v>
          </cell>
          <cell r="AF92">
            <v>10.630491155049583</v>
          </cell>
          <cell r="AI92" t="str">
            <v>Ranger Unit COGS</v>
          </cell>
          <cell r="AJ92">
            <v>15.261676552184483</v>
          </cell>
          <cell r="AK92">
            <v>10.605761201190102</v>
          </cell>
          <cell r="AL92">
            <v>9.2127828869360737</v>
          </cell>
          <cell r="AM92">
            <v>12.387860606363027</v>
          </cell>
        </row>
        <row r="94">
          <cell r="A94" t="str">
            <v>Latigo Volume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Q94">
            <v>0</v>
          </cell>
          <cell r="S94">
            <v>0</v>
          </cell>
          <cell r="U94" t="str">
            <v>Latigo Volume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I94" t="str">
            <v>Latigo Volume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</row>
        <row r="95">
          <cell r="A95" t="str">
            <v>Latigo Netback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Q95">
            <v>0</v>
          </cell>
          <cell r="S95">
            <v>0</v>
          </cell>
          <cell r="U95" t="str">
            <v>Latigo Netback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I95" t="str">
            <v>Latigo Netback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</row>
        <row r="96">
          <cell r="A96" t="str">
            <v>Latigo Unit COGS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Q96">
            <v>0</v>
          </cell>
          <cell r="S96">
            <v>0</v>
          </cell>
          <cell r="U96" t="str">
            <v>Latigo Unit COGS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I96" t="str">
            <v>Latigo Unit COGS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</row>
        <row r="98">
          <cell r="A98" t="str">
            <v>Rival / Rocket Volume</v>
          </cell>
          <cell r="C98">
            <v>0.5755499999999999</v>
          </cell>
          <cell r="D98">
            <v>3.9111250000000002</v>
          </cell>
          <cell r="E98">
            <v>8.3723500000000008</v>
          </cell>
          <cell r="F98">
            <v>3.9901499999999999</v>
          </cell>
          <cell r="G98">
            <v>17.186475000000002</v>
          </cell>
          <cell r="H98">
            <v>17.839275000000001</v>
          </cell>
          <cell r="I98">
            <v>10.601875</v>
          </cell>
          <cell r="J98">
            <v>0.34357500000000002</v>
          </cell>
          <cell r="K98">
            <v>8.7197250000000004</v>
          </cell>
          <cell r="L98">
            <v>11.500999999999999</v>
          </cell>
          <cell r="M98">
            <v>1.3565</v>
          </cell>
          <cell r="N98">
            <v>0</v>
          </cell>
          <cell r="O98">
            <v>84.397600000000011</v>
          </cell>
          <cell r="P98">
            <v>5.2347166630895094E-2</v>
          </cell>
          <cell r="Q98">
            <v>84.397600000000011</v>
          </cell>
          <cell r="S98">
            <v>84.397600000000011</v>
          </cell>
          <cell r="U98" t="str">
            <v>Rival / Rocket Volume</v>
          </cell>
          <cell r="V98">
            <v>0.5755499999999999</v>
          </cell>
          <cell r="W98">
            <v>4.486675</v>
          </cell>
          <cell r="X98">
            <v>12.859025000000001</v>
          </cell>
          <cell r="Y98">
            <v>16.849175000000002</v>
          </cell>
          <cell r="Z98">
            <v>34.035650000000004</v>
          </cell>
          <cell r="AA98">
            <v>51.874925000000005</v>
          </cell>
          <cell r="AB98">
            <v>62.476800000000004</v>
          </cell>
          <cell r="AC98">
            <v>62.820375000000006</v>
          </cell>
          <cell r="AD98">
            <v>71.54010000000001</v>
          </cell>
          <cell r="AE98">
            <v>83.041100000000014</v>
          </cell>
          <cell r="AF98">
            <v>84.397600000000011</v>
          </cell>
          <cell r="AI98" t="str">
            <v>Rival / Rocket Volume</v>
          </cell>
          <cell r="AJ98">
            <v>12.859025000000001</v>
          </cell>
          <cell r="AK98">
            <v>39.015900000000002</v>
          </cell>
          <cell r="AL98">
            <v>19.665174999999998</v>
          </cell>
          <cell r="AM98">
            <v>12.8575</v>
          </cell>
        </row>
        <row r="99">
          <cell r="A99" t="str">
            <v>Rival / Rocket Netback</v>
          </cell>
          <cell r="C99">
            <v>26.276365296608574</v>
          </cell>
          <cell r="D99">
            <v>24.434453329104674</v>
          </cell>
          <cell r="E99">
            <v>24.445636462657397</v>
          </cell>
          <cell r="F99">
            <v>25.606382227570407</v>
          </cell>
          <cell r="G99">
            <v>24.275009518087103</v>
          </cell>
          <cell r="H99">
            <v>25.928459869935434</v>
          </cell>
          <cell r="I99">
            <v>25.949094926461658</v>
          </cell>
          <cell r="J99">
            <v>25.45315613735286</v>
          </cell>
          <cell r="K99">
            <v>32.284002844316369</v>
          </cell>
          <cell r="L99">
            <v>20.876602389871223</v>
          </cell>
          <cell r="M99">
            <v>26.15560353149737</v>
          </cell>
          <cell r="N99">
            <v>0</v>
          </cell>
          <cell r="O99">
            <v>25.335088910487372</v>
          </cell>
          <cell r="Q99">
            <v>25.335088910487372</v>
          </cell>
          <cell r="S99">
            <v>25.335088910487372</v>
          </cell>
          <cell r="U99" t="str">
            <v>Rival / Rocket Netback</v>
          </cell>
          <cell r="V99">
            <v>26.276365296608574</v>
          </cell>
          <cell r="W99">
            <v>24.670733521651908</v>
          </cell>
          <cell r="X99">
            <v>24.524175647950543</v>
          </cell>
          <cell r="Y99">
            <v>24.780459209826429</v>
          </cell>
          <cell r="Z99">
            <v>24.525229810921587</v>
          </cell>
          <cell r="AA99">
            <v>25.007786786397009</v>
          </cell>
          <cell r="AB99">
            <v>25.167520179231595</v>
          </cell>
          <cell r="AC99">
            <v>25.1690823694336</v>
          </cell>
          <cell r="AD99">
            <v>26.03629040992903</v>
          </cell>
          <cell r="AE99">
            <v>25.321685570654441</v>
          </cell>
          <cell r="AF99">
            <v>25.335088910487372</v>
          </cell>
          <cell r="AI99" t="str">
            <v>Rival / Rocket Netback</v>
          </cell>
          <cell r="AJ99">
            <v>24.524175647950543</v>
          </cell>
          <cell r="AK99">
            <v>25.167177386628236</v>
          </cell>
          <cell r="AL99">
            <v>28.749388479636124</v>
          </cell>
          <cell r="AM99">
            <v>21.433550867305861</v>
          </cell>
        </row>
        <row r="100">
          <cell r="A100" t="str">
            <v>Rival / Rocket Unit COGS</v>
          </cell>
          <cell r="C100">
            <v>11.596001150577271</v>
          </cell>
          <cell r="D100">
            <v>13.157335542330413</v>
          </cell>
          <cell r="E100">
            <v>10.72424264833101</v>
          </cell>
          <cell r="F100">
            <v>12.803160031420525</v>
          </cell>
          <cell r="G100">
            <v>11.228851904619205</v>
          </cell>
          <cell r="H100">
            <v>11.167895080678155</v>
          </cell>
          <cell r="I100">
            <v>12.826602053426912</v>
          </cell>
          <cell r="J100">
            <v>25.906600454588474</v>
          </cell>
          <cell r="K100">
            <v>11.18961288913988</v>
          </cell>
          <cell r="L100">
            <v>11.68252572447731</v>
          </cell>
          <cell r="M100">
            <v>12.487538301657196</v>
          </cell>
          <cell r="N100">
            <v>0</v>
          </cell>
          <cell r="O100">
            <v>11.670670156896298</v>
          </cell>
          <cell r="Q100">
            <v>11.670670156896298</v>
          </cell>
          <cell r="S100">
            <v>11.670670156896298</v>
          </cell>
          <cell r="U100" t="str">
            <v>Rival / Rocket Unit COGS</v>
          </cell>
          <cell r="V100">
            <v>11.596001150577271</v>
          </cell>
          <cell r="W100">
            <v>12.957047799364068</v>
          </cell>
          <cell r="X100">
            <v>11.503296351936939</v>
          </cell>
          <cell r="Y100">
            <v>11.81112454297249</v>
          </cell>
          <cell r="Z100">
            <v>11.517103005489211</v>
          </cell>
          <cell r="AA100">
            <v>11.397013844822785</v>
          </cell>
          <cell r="AB100">
            <v>11.639604942463748</v>
          </cell>
          <cell r="AC100">
            <v>11.717633495828451</v>
          </cell>
          <cell r="AD100">
            <v>11.653275261989563</v>
          </cell>
          <cell r="AE100">
            <v>11.6573263832906</v>
          </cell>
          <cell r="AF100">
            <v>11.670670156896298</v>
          </cell>
          <cell r="AI100" t="str">
            <v>Rival / Rocket Unit COGS</v>
          </cell>
          <cell r="AJ100">
            <v>11.503296351936939</v>
          </cell>
          <cell r="AK100">
            <v>11.361984807531744</v>
          </cell>
          <cell r="AL100">
            <v>12.329269337603959</v>
          </cell>
          <cell r="AM100">
            <v>11.767456664469107</v>
          </cell>
        </row>
        <row r="102">
          <cell r="A102" t="str">
            <v>Dry Faena / Rup 747 / Rup Max / Volume</v>
          </cell>
          <cell r="C102">
            <v>1.2135</v>
          </cell>
          <cell r="D102">
            <v>1.21</v>
          </cell>
          <cell r="E102">
            <v>-0.35850000000000004</v>
          </cell>
          <cell r="F102">
            <v>0.2225</v>
          </cell>
          <cell r="G102">
            <v>48.963999999999999</v>
          </cell>
          <cell r="H102">
            <v>16.715</v>
          </cell>
          <cell r="I102">
            <v>11.464500000000001</v>
          </cell>
          <cell r="J102">
            <v>1.3175000000000001</v>
          </cell>
          <cell r="K102">
            <v>2.2829999999999999</v>
          </cell>
          <cell r="L102">
            <v>4.5344999999999995</v>
          </cell>
          <cell r="M102">
            <v>1.0640000000000001</v>
          </cell>
          <cell r="N102">
            <v>0.6</v>
          </cell>
          <cell r="O102">
            <v>89.22999999999999</v>
          </cell>
          <cell r="P102">
            <v>5.5344437264504776E-2</v>
          </cell>
          <cell r="Q102">
            <v>89.22999999999999</v>
          </cell>
          <cell r="S102">
            <v>89.22999999999999</v>
          </cell>
          <cell r="U102" t="str">
            <v>Dry Faena / Rup 747 / Rup Max / Volume</v>
          </cell>
          <cell r="V102">
            <v>1.2135</v>
          </cell>
          <cell r="W102">
            <v>2.4234999999999998</v>
          </cell>
          <cell r="X102">
            <v>2.0649999999999995</v>
          </cell>
          <cell r="Y102">
            <v>2.2874999999999996</v>
          </cell>
          <cell r="Z102">
            <v>51.2515</v>
          </cell>
          <cell r="AA102">
            <v>67.966499999999996</v>
          </cell>
          <cell r="AB102">
            <v>79.430999999999997</v>
          </cell>
          <cell r="AC102">
            <v>80.748499999999993</v>
          </cell>
          <cell r="AD102">
            <v>83.031499999999994</v>
          </cell>
          <cell r="AE102">
            <v>87.565999999999988</v>
          </cell>
          <cell r="AF102">
            <v>88.63</v>
          </cell>
          <cell r="AI102" t="str">
            <v>Dry Faena / Rup 747 / Rup Max / Volume</v>
          </cell>
          <cell r="AJ102">
            <v>2.0649999999999995</v>
          </cell>
          <cell r="AK102">
            <v>65.901499999999999</v>
          </cell>
          <cell r="AL102">
            <v>15.065000000000001</v>
          </cell>
          <cell r="AM102">
            <v>6.1984999999999992</v>
          </cell>
        </row>
        <row r="103">
          <cell r="A103" t="str">
            <v>Dry Faena / Rup 747 / Rup Max / Netback</v>
          </cell>
          <cell r="C103">
            <v>21.043345887866174</v>
          </cell>
          <cell r="D103">
            <v>22.091813733669575</v>
          </cell>
          <cell r="E103">
            <v>39.485398523585062</v>
          </cell>
          <cell r="F103">
            <v>28.116482230964444</v>
          </cell>
          <cell r="G103">
            <v>25.70019582898054</v>
          </cell>
          <cell r="H103">
            <v>27.536843100154911</v>
          </cell>
          <cell r="I103">
            <v>25.487489726272479</v>
          </cell>
          <cell r="J103">
            <v>26.222895521925032</v>
          </cell>
          <cell r="K103">
            <v>32.808621546927398</v>
          </cell>
          <cell r="L103">
            <v>19.859579698868533</v>
          </cell>
          <cell r="M103">
            <v>24.388801467955606</v>
          </cell>
          <cell r="N103">
            <v>22.597911019736848</v>
          </cell>
          <cell r="O103">
            <v>25.711577800005958</v>
          </cell>
          <cell r="Q103">
            <v>25.711577800005958</v>
          </cell>
          <cell r="S103">
            <v>25.711577800005958</v>
          </cell>
          <cell r="U103" t="str">
            <v>Dry Faena / Rup 747 / Rup Max / Netback</v>
          </cell>
          <cell r="V103">
            <v>21.043345887866174</v>
          </cell>
          <cell r="W103">
            <v>21.56682271618147</v>
          </cell>
          <cell r="X103">
            <v>18.456019119593488</v>
          </cell>
          <cell r="Y103">
            <v>19.395670722776018</v>
          </cell>
          <cell r="Z103">
            <v>25.418806968548303</v>
          </cell>
          <cell r="AA103">
            <v>25.93969555248016</v>
          </cell>
          <cell r="AB103">
            <v>25.874427411646504</v>
          </cell>
          <cell r="AC103">
            <v>25.880113049587671</v>
          </cell>
          <cell r="AD103">
            <v>26.070616471775956</v>
          </cell>
          <cell r="AE103">
            <v>25.748985402105667</v>
          </cell>
          <cell r="AF103">
            <v>25.732656442318508</v>
          </cell>
          <cell r="AI103" t="str">
            <v>Dry Faena / Rup 747 / Rup Max / Netback</v>
          </cell>
          <cell r="AJ103">
            <v>18.456019119593488</v>
          </cell>
          <cell r="AK103">
            <v>26.174193884595677</v>
          </cell>
          <cell r="AL103">
            <v>26.66127273870709</v>
          </cell>
          <cell r="AM103">
            <v>20.902104625032869</v>
          </cell>
        </row>
        <row r="104">
          <cell r="A104" t="str">
            <v>Dry Faena / Rup 747 / Rup Max / Unit COGS</v>
          </cell>
          <cell r="C104">
            <v>8.3129749658100618</v>
          </cell>
          <cell r="D104">
            <v>9.8862177095306798</v>
          </cell>
          <cell r="E104">
            <v>-6.5674341335774846</v>
          </cell>
          <cell r="F104">
            <v>10.442802478192892</v>
          </cell>
          <cell r="G104">
            <v>7.2511968812161838</v>
          </cell>
          <cell r="H104">
            <v>6.683782117387949</v>
          </cell>
          <cell r="I104">
            <v>9.1096641814048844</v>
          </cell>
          <cell r="J104">
            <v>13.866909835759039</v>
          </cell>
          <cell r="K104">
            <v>7.3382110272466337</v>
          </cell>
          <cell r="L104">
            <v>7.4199874558257033</v>
          </cell>
          <cell r="M104">
            <v>8.2250000513906016</v>
          </cell>
          <cell r="N104">
            <v>8.9006249520682559</v>
          </cell>
          <cell r="O104">
            <v>7.6285255189704371</v>
          </cell>
          <cell r="Q104">
            <v>7.6285255189704371</v>
          </cell>
          <cell r="S104">
            <v>7.6285255189704371</v>
          </cell>
          <cell r="U104" t="str">
            <v>Dry Faena / Rup 747 / Rup Max / Unit COGS</v>
          </cell>
          <cell r="V104">
            <v>8.3129749658100618</v>
          </cell>
          <cell r="W104">
            <v>9.0984603051547897</v>
          </cell>
          <cell r="X104">
            <v>11.818180961951654</v>
          </cell>
          <cell r="Y104">
            <v>11.684400978285501</v>
          </cell>
          <cell r="Z104">
            <v>7.4490633704320333</v>
          </cell>
          <cell r="AA104">
            <v>7.2608577670151755</v>
          </cell>
          <cell r="AB104">
            <v>7.5277012051913381</v>
          </cell>
          <cell r="AC104">
            <v>7.6311323199584606</v>
          </cell>
          <cell r="AD104">
            <v>7.6230782764778402</v>
          </cell>
          <cell r="AE104">
            <v>7.6125614625746474</v>
          </cell>
          <cell r="AF104">
            <v>7.619913766066694</v>
          </cell>
          <cell r="AI104" t="str">
            <v>Dry Faena / Rup 747 / Rup Max / Unit COGS</v>
          </cell>
          <cell r="AJ104">
            <v>11.818180961951654</v>
          </cell>
          <cell r="AK104">
            <v>7.1180556699833346</v>
          </cell>
          <cell r="AL104">
            <v>9.2572541979112444</v>
          </cell>
          <cell r="AM104">
            <v>7.7014936104480451</v>
          </cell>
        </row>
        <row r="106">
          <cell r="A106" t="str">
            <v>Ranger Plus Volume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Q106">
            <v>0</v>
          </cell>
          <cell r="S106">
            <v>0</v>
          </cell>
          <cell r="U106" t="str">
            <v>Ranger Plus Volume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I106" t="str">
            <v>Ranger Plus Volume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</row>
        <row r="107">
          <cell r="A107" t="str">
            <v>Ranger Plus Netback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Q107">
            <v>0</v>
          </cell>
          <cell r="S107">
            <v>0</v>
          </cell>
          <cell r="U107" t="str">
            <v>Ranger Plus Netback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I107" t="str">
            <v>Ranger Plus Netback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</row>
        <row r="108">
          <cell r="A108" t="str">
            <v>Ranger Plus Unit COGS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Q108">
            <v>0</v>
          </cell>
          <cell r="S108">
            <v>0</v>
          </cell>
          <cell r="U108" t="str">
            <v>Ranger Plus Unit COGS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I108" t="str">
            <v>Ranger Plus Unit COGS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</row>
        <row r="110">
          <cell r="A110" t="str">
            <v>Acuamaster / Rodeo Volume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U110" t="str">
            <v>Defense / Rodeo Volume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I110" t="str">
            <v>Defense / Rodeo Volume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</row>
        <row r="111">
          <cell r="A111" t="str">
            <v>Acuamaster / Rodeo Netback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Q111">
            <v>0</v>
          </cell>
          <cell r="S111">
            <v>0</v>
          </cell>
          <cell r="U111" t="str">
            <v>Defense / Rodeo Netback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I111" t="str">
            <v>Defense / Rodeo Netback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</row>
        <row r="112">
          <cell r="A112" t="str">
            <v>Acuamaster / Rodeo Unit COGS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Q112">
            <v>0</v>
          </cell>
          <cell r="S112">
            <v>0</v>
          </cell>
          <cell r="U112" t="str">
            <v>Defense / Rodeo Unit COGS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I112" t="str">
            <v>Defense / Rodeo Unit COGS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</row>
        <row r="114">
          <cell r="A114" t="str">
            <v>Faena Full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16.953521126760563</v>
          </cell>
          <cell r="H114">
            <v>17.844366197183099</v>
          </cell>
          <cell r="I114">
            <v>8.899647887323944</v>
          </cell>
          <cell r="J114">
            <v>0.78274647887323945</v>
          </cell>
          <cell r="K114">
            <v>11.480985915492958</v>
          </cell>
          <cell r="L114">
            <v>0.95599999999999996</v>
          </cell>
          <cell r="M114">
            <v>0</v>
          </cell>
          <cell r="N114">
            <v>2.4</v>
          </cell>
          <cell r="O114">
            <v>59.317267605633809</v>
          </cell>
          <cell r="P114">
            <v>3.6791222634784737E-2</v>
          </cell>
          <cell r="Q114">
            <v>59.317267605633809</v>
          </cell>
          <cell r="S114">
            <v>59.317267605633809</v>
          </cell>
          <cell r="U114" t="str">
            <v>Other 1 Volume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16.953521126760563</v>
          </cell>
          <cell r="AA114">
            <v>34.797887323943662</v>
          </cell>
          <cell r="AB114">
            <v>43.697535211267606</v>
          </cell>
          <cell r="AC114">
            <v>44.480281690140849</v>
          </cell>
          <cell r="AD114">
            <v>55.961267605633807</v>
          </cell>
          <cell r="AE114">
            <v>56.91726760563381</v>
          </cell>
          <cell r="AF114">
            <v>56.91726760563381</v>
          </cell>
          <cell r="AI114" t="str">
            <v>Other 1 Volume</v>
          </cell>
          <cell r="AJ114">
            <v>0</v>
          </cell>
          <cell r="AK114">
            <v>34.797887323943662</v>
          </cell>
          <cell r="AL114">
            <v>21.163380281690142</v>
          </cell>
          <cell r="AM114">
            <v>3.3559999999999999</v>
          </cell>
        </row>
        <row r="115">
          <cell r="A115" t="str">
            <v>Faena Full Netback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20.873882576204561</v>
          </cell>
          <cell r="H115">
            <v>22.539959985709519</v>
          </cell>
          <cell r="I115">
            <v>19.21753353990087</v>
          </cell>
          <cell r="J115">
            <v>16.233623953687051</v>
          </cell>
          <cell r="K115">
            <v>29.132216581353767</v>
          </cell>
          <cell r="L115">
            <v>-82.459545294147318</v>
          </cell>
          <cell r="M115">
            <v>0</v>
          </cell>
          <cell r="N115">
            <v>21.646941998657564</v>
          </cell>
          <cell r="O115">
            <v>21.029645450152596</v>
          </cell>
          <cell r="Q115">
            <v>21.029645450152596</v>
          </cell>
          <cell r="S115">
            <v>21.029645450152596</v>
          </cell>
          <cell r="U115" t="str">
            <v>Other 1 Netback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20.873882576204561</v>
          </cell>
          <cell r="AA115">
            <v>21.728247530355212</v>
          </cell>
          <cell r="AB115">
            <v>21.216903575763922</v>
          </cell>
          <cell r="AC115">
            <v>21.129209783611387</v>
          </cell>
          <cell r="AD115">
            <v>22.771102690219255</v>
          </cell>
          <cell r="AE115">
            <v>21.00361623654598</v>
          </cell>
          <cell r="AF115">
            <v>21.00361623654598</v>
          </cell>
          <cell r="AI115" t="str">
            <v>Other 1 Netback</v>
          </cell>
          <cell r="AJ115">
            <v>0</v>
          </cell>
          <cell r="AK115">
            <v>21.728247530355212</v>
          </cell>
          <cell r="AL115">
            <v>24.485817252124011</v>
          </cell>
          <cell r="AM115">
            <v>-8.0091372182439429</v>
          </cell>
        </row>
        <row r="116">
          <cell r="A116" t="str">
            <v>Faena Full Unit COGS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9.2089512799076338</v>
          </cell>
          <cell r="H116">
            <v>10.078006511091425</v>
          </cell>
          <cell r="I116">
            <v>10.886639429672666</v>
          </cell>
          <cell r="J116">
            <v>18.486179895759541</v>
          </cell>
          <cell r="K116">
            <v>9.4725549075935955</v>
          </cell>
          <cell r="L116">
            <v>8.2681029103823729</v>
          </cell>
          <cell r="M116">
            <v>0</v>
          </cell>
          <cell r="N116">
            <v>9.7487403921352023</v>
          </cell>
          <cell r="O116">
            <v>9.9022192884653268</v>
          </cell>
          <cell r="Q116">
            <v>9.9022192884653268</v>
          </cell>
          <cell r="S116">
            <v>9.9022192884653268</v>
          </cell>
          <cell r="U116" t="str">
            <v>Other 1 Unit COGS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9.2089512799076338</v>
          </cell>
          <cell r="AA116">
            <v>9.6546030416498088</v>
          </cell>
          <cell r="AB116">
            <v>9.9055254331476839</v>
          </cell>
          <cell r="AC116">
            <v>10.056524410938016</v>
          </cell>
          <cell r="AD116">
            <v>9.936717517173161</v>
          </cell>
          <cell r="AE116">
            <v>9.9086909510501222</v>
          </cell>
          <cell r="AF116">
            <v>9.9086909510501222</v>
          </cell>
          <cell r="AI116" t="str">
            <v>Other 1 Unit COGS</v>
          </cell>
          <cell r="AJ116">
            <v>0</v>
          </cell>
          <cell r="AK116">
            <v>9.6546030416498088</v>
          </cell>
          <cell r="AL116">
            <v>10.400584234164896</v>
          </cell>
          <cell r="AM116">
            <v>9.3269616577622276</v>
          </cell>
        </row>
        <row r="118">
          <cell r="A118" t="str">
            <v>Spectra Volume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Q118">
            <v>0</v>
          </cell>
          <cell r="S118">
            <v>0</v>
          </cell>
          <cell r="U118" t="str">
            <v>Spectra Volume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I118" t="str">
            <v>Spectra Volume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</row>
        <row r="119">
          <cell r="A119" t="str">
            <v>Spectra Netback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Q119">
            <v>0</v>
          </cell>
          <cell r="S119">
            <v>0</v>
          </cell>
          <cell r="U119" t="str">
            <v>Spectra Netback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I119" t="str">
            <v>Spectra Netback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</row>
        <row r="120">
          <cell r="A120" t="str">
            <v>Spectra Unit COGS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Q120">
            <v>0</v>
          </cell>
          <cell r="S120">
            <v>0</v>
          </cell>
          <cell r="U120" t="str">
            <v>Spectra Unit COGS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I120" t="str">
            <v>Spectra Unit COGS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</row>
        <row r="122">
          <cell r="A122" t="str">
            <v>Other 1 Volume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Q122">
            <v>0</v>
          </cell>
          <cell r="S122">
            <v>0</v>
          </cell>
          <cell r="U122" t="str">
            <v>Other 1 Volume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I122" t="str">
            <v>Other 1 Volume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</row>
        <row r="123">
          <cell r="A123" t="str">
            <v>Other 1 Netback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Q123">
            <v>0</v>
          </cell>
          <cell r="S123">
            <v>0</v>
          </cell>
          <cell r="U123" t="str">
            <v>Other 1 Netback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I123" t="str">
            <v>Other 1 Netback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</row>
        <row r="124">
          <cell r="A124" t="str">
            <v>Other 1 Unit COGS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Q124">
            <v>0</v>
          </cell>
          <cell r="S124">
            <v>0</v>
          </cell>
          <cell r="U124" t="str">
            <v>Other 1 Unit COGS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I124" t="str">
            <v>Other 1 Unit COGS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</row>
        <row r="126">
          <cell r="A126" t="str">
            <v>Other 2 Volume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Q126">
            <v>0</v>
          </cell>
          <cell r="U126" t="str">
            <v>Other 2 Volume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I126" t="str">
            <v>Other 2 Volume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</row>
        <row r="127">
          <cell r="A127" t="str">
            <v>Other 2 Netback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Q127">
            <v>0</v>
          </cell>
          <cell r="U127" t="str">
            <v>Other 2 Netback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I127" t="str">
            <v>Other 2 Netback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</row>
        <row r="128">
          <cell r="A128" t="str">
            <v>Other 2 Unit COGS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Q128">
            <v>0</v>
          </cell>
          <cell r="U128" t="str">
            <v>Other 2 Unit COGS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I128" t="str">
            <v>Other 2 Unit COGS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</row>
        <row r="130">
          <cell r="A130" t="str">
            <v>Other 3 Volume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Q130">
            <v>0</v>
          </cell>
          <cell r="U130" t="str">
            <v>Other 3 Volume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I130" t="str">
            <v>Other 3 Volume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</row>
        <row r="131">
          <cell r="A131" t="str">
            <v>Other 3 Netback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Q131">
            <v>0</v>
          </cell>
          <cell r="U131" t="str">
            <v>Other 3 Netback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I131" t="str">
            <v>Other 3 Netback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</row>
        <row r="132">
          <cell r="A132" t="str">
            <v>Other 3 Unit COGS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Q132">
            <v>0</v>
          </cell>
          <cell r="U132" t="str">
            <v>Other 3 Unit COGS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I132" t="str">
            <v>Other 3 Unit COGS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</row>
        <row r="135">
          <cell r="A135" t="str">
            <v>Branded Volume</v>
          </cell>
          <cell r="C135">
            <v>66.426050000000004</v>
          </cell>
          <cell r="D135">
            <v>25.200473304711579</v>
          </cell>
          <cell r="E135">
            <v>134.12419786437692</v>
          </cell>
          <cell r="F135">
            <v>50.452456252752086</v>
          </cell>
          <cell r="G135">
            <v>319.68567820514011</v>
          </cell>
          <cell r="H135">
            <v>355.92809958555824</v>
          </cell>
          <cell r="I135">
            <v>97.978968726161469</v>
          </cell>
          <cell r="J135">
            <v>15.530039004192481</v>
          </cell>
          <cell r="K135">
            <v>151.65922830871182</v>
          </cell>
          <cell r="L135">
            <v>202.28924398655806</v>
          </cell>
          <cell r="M135">
            <v>35.855499999999999</v>
          </cell>
          <cell r="N135">
            <v>28.3855</v>
          </cell>
          <cell r="O135">
            <v>1483.5154352381628</v>
          </cell>
          <cell r="Q135">
            <v>1483.5154352381628</v>
          </cell>
          <cell r="U135" t="str">
            <v>Branded Volume</v>
          </cell>
          <cell r="V135">
            <v>66.426050000000004</v>
          </cell>
          <cell r="W135">
            <v>91.626523304711583</v>
          </cell>
          <cell r="X135">
            <v>225.75072116908851</v>
          </cell>
          <cell r="Y135">
            <v>276.20317742184056</v>
          </cell>
          <cell r="Z135">
            <v>595.88885562698067</v>
          </cell>
          <cell r="AA135">
            <v>951.81695521253891</v>
          </cell>
          <cell r="AB135">
            <v>1049.7959239387003</v>
          </cell>
          <cell r="AC135">
            <v>1065.3259629428928</v>
          </cell>
          <cell r="AD135">
            <v>1216.9851912516046</v>
          </cell>
          <cell r="AE135">
            <v>1419.2744352381628</v>
          </cell>
          <cell r="AF135">
            <v>1455.1299352381627</v>
          </cell>
          <cell r="AI135" t="str">
            <v>Branded Volume</v>
          </cell>
          <cell r="AJ135">
            <v>225.75072116908851</v>
          </cell>
          <cell r="AK135">
            <v>726.06623404345044</v>
          </cell>
          <cell r="AL135">
            <v>265.16823603906573</v>
          </cell>
          <cell r="AM135">
            <v>266.53024398655805</v>
          </cell>
        </row>
        <row r="136">
          <cell r="A136" t="str">
            <v>Branded Netback</v>
          </cell>
          <cell r="C136">
            <v>18.037289025902254</v>
          </cell>
          <cell r="D136">
            <v>19.107058947811176</v>
          </cell>
          <cell r="E136">
            <v>19.802670973220163</v>
          </cell>
          <cell r="F136">
            <v>21.455726916696001</v>
          </cell>
          <cell r="G136">
            <v>21.06591037109726</v>
          </cell>
          <cell r="H136">
            <v>24.272853968205844</v>
          </cell>
          <cell r="I136">
            <v>19.138613947850924</v>
          </cell>
          <cell r="J136">
            <v>20.203889595884853</v>
          </cell>
          <cell r="K136">
            <v>27.057408271705313</v>
          </cell>
          <cell r="L136">
            <v>19.269623133543181</v>
          </cell>
          <cell r="M136">
            <v>23.35834993038015</v>
          </cell>
          <cell r="N136">
            <v>18.49792147782356</v>
          </cell>
          <cell r="O136">
            <v>21.80301883372373</v>
          </cell>
          <cell r="Q136">
            <v>21.80301883372373</v>
          </cell>
          <cell r="U136" t="str">
            <v>Branded Netback</v>
          </cell>
          <cell r="V136">
            <v>18.037289025902254</v>
          </cell>
          <cell r="W136">
            <v>18.331512874924613</v>
          </cell>
          <cell r="X136">
            <v>19.205565010145836</v>
          </cell>
          <cell r="Y136">
            <v>19.616589228663226</v>
          </cell>
          <cell r="Z136">
            <v>20.394128878852808</v>
          </cell>
          <cell r="AA136">
            <v>21.844562433653241</v>
          </cell>
          <cell r="AB136">
            <v>21.592012356043579</v>
          </cell>
          <cell r="AC136">
            <v>21.571776671044105</v>
          </cell>
          <cell r="AD136">
            <v>22.255389472023673</v>
          </cell>
          <cell r="AE136">
            <v>21.829828072243803</v>
          </cell>
          <cell r="AF136">
            <v>21.86749200462345</v>
          </cell>
          <cell r="AI136" t="str">
            <v>Branded Netback</v>
          </cell>
          <cell r="AJ136">
            <v>19.205565010145836</v>
          </cell>
          <cell r="AK136">
            <v>22.665087536717753</v>
          </cell>
          <cell r="AL136">
            <v>23.730046265845381</v>
          </cell>
          <cell r="AM136">
            <v>19.737480756191992</v>
          </cell>
        </row>
        <row r="137">
          <cell r="A137" t="str">
            <v>Branded Unit COGS</v>
          </cell>
          <cell r="C137">
            <v>9.6867042372683603</v>
          </cell>
          <cell r="D137">
            <v>10.807529653148922</v>
          </cell>
          <cell r="E137">
            <v>8.6610060436976362</v>
          </cell>
          <cell r="F137">
            <v>10.023237753021819</v>
          </cell>
          <cell r="G137">
            <v>8.7377561229520033</v>
          </cell>
          <cell r="H137">
            <v>8.7829696776446955</v>
          </cell>
          <cell r="I137">
            <v>10.39090232068023</v>
          </cell>
          <cell r="J137">
            <v>18.47541584212323</v>
          </cell>
          <cell r="K137">
            <v>9.0968038191401632</v>
          </cell>
          <cell r="L137">
            <v>9.3973666442814761</v>
          </cell>
          <cell r="M137">
            <v>10.082222517094117</v>
          </cell>
          <cell r="N137">
            <v>10.783929798380433</v>
          </cell>
          <cell r="O137">
            <v>9.2724465945558787</v>
          </cell>
          <cell r="Q137">
            <v>9.2724465945558787</v>
          </cell>
          <cell r="U137" t="str">
            <v>Branded Unit COGS</v>
          </cell>
          <cell r="V137">
            <v>9.6867042372683603</v>
          </cell>
          <cell r="W137">
            <v>9.9949701187337965</v>
          </cell>
          <cell r="X137">
            <v>9.2024284133626271</v>
          </cell>
          <cell r="Y137">
            <v>9.352360965506147</v>
          </cell>
          <cell r="Z137">
            <v>9.0226344333437805</v>
          </cell>
          <cell r="AA137">
            <v>8.9330127675744784</v>
          </cell>
          <cell r="AB137">
            <v>9.0690797037024264</v>
          </cell>
          <cell r="AC137">
            <v>9.2062027741969086</v>
          </cell>
          <cell r="AD137">
            <v>9.1925696082217154</v>
          </cell>
          <cell r="AE137">
            <v>9.2217593382461729</v>
          </cell>
          <cell r="AF137">
            <v>9.2429618004882368</v>
          </cell>
          <cell r="AI137" t="str">
            <v>Branded Unit COGS</v>
          </cell>
          <cell r="AJ137">
            <v>9.2024284133626271</v>
          </cell>
          <cell r="AK137">
            <v>8.8492452357995877</v>
          </cell>
          <cell r="AL137">
            <v>10.124244553380086</v>
          </cell>
          <cell r="AM137">
            <v>9.6371673408265668</v>
          </cell>
        </row>
        <row r="139">
          <cell r="A139" t="str">
            <v>Non Branded Volume</v>
          </cell>
          <cell r="C139">
            <v>0</v>
          </cell>
          <cell r="D139">
            <v>1.321003963011889</v>
          </cell>
          <cell r="E139">
            <v>18.494055482166445</v>
          </cell>
          <cell r="F139">
            <v>6.6050198150594452</v>
          </cell>
          <cell r="G139">
            <v>14.531043593130779</v>
          </cell>
          <cell r="H139">
            <v>27.582562747688243</v>
          </cell>
          <cell r="I139">
            <v>7.8752972258916776</v>
          </cell>
          <cell r="J139">
            <v>8.7492734478203431</v>
          </cell>
          <cell r="K139">
            <v>3.9630118890356671</v>
          </cell>
          <cell r="L139">
            <v>15.852047556142669</v>
          </cell>
          <cell r="M139">
            <v>7.9260237780713343</v>
          </cell>
          <cell r="N139">
            <v>15.852047556142669</v>
          </cell>
          <cell r="O139">
            <v>128.75138705416117</v>
          </cell>
          <cell r="Q139">
            <v>128.75138705416117</v>
          </cell>
          <cell r="U139" t="str">
            <v>Non Branded Volume</v>
          </cell>
          <cell r="V139">
            <v>0</v>
          </cell>
          <cell r="W139">
            <v>1.321003963011889</v>
          </cell>
          <cell r="X139">
            <v>19.815059445178335</v>
          </cell>
          <cell r="Y139">
            <v>26.420079260237781</v>
          </cell>
          <cell r="Z139">
            <v>40.95112285336856</v>
          </cell>
          <cell r="AA139">
            <v>68.533685601056803</v>
          </cell>
          <cell r="AB139">
            <v>76.408982826948474</v>
          </cell>
          <cell r="AC139">
            <v>85.158256274768817</v>
          </cell>
          <cell r="AD139">
            <v>89.121268163804487</v>
          </cell>
          <cell r="AE139">
            <v>104.97331571994715</v>
          </cell>
          <cell r="AF139">
            <v>112.89933949801849</v>
          </cell>
          <cell r="AI139" t="str">
            <v>Non Branded Volume</v>
          </cell>
          <cell r="AJ139">
            <v>19.815059445178335</v>
          </cell>
          <cell r="AK139">
            <v>48.718626155878468</v>
          </cell>
          <cell r="AL139">
            <v>20.587582562747688</v>
          </cell>
          <cell r="AM139">
            <v>39.63011889035667</v>
          </cell>
        </row>
        <row r="140">
          <cell r="A140" t="str">
            <v>Non Branded Netback</v>
          </cell>
          <cell r="C140">
            <v>0</v>
          </cell>
          <cell r="D140">
            <v>15.32309129599834</v>
          </cell>
          <cell r="E140">
            <v>13.891068730855816</v>
          </cell>
          <cell r="F140">
            <v>15.492758186397984</v>
          </cell>
          <cell r="G140">
            <v>13.719437477763757</v>
          </cell>
          <cell r="H140">
            <v>12.611233420133964</v>
          </cell>
          <cell r="I140">
            <v>15.672771613093598</v>
          </cell>
          <cell r="J140">
            <v>15.110997046794143</v>
          </cell>
          <cell r="K140">
            <v>16.347657317806572</v>
          </cell>
          <cell r="L140">
            <v>13.195233106338396</v>
          </cell>
          <cell r="M140">
            <v>14.887904761904764</v>
          </cell>
          <cell r="N140">
            <v>14.577110526315789</v>
          </cell>
          <cell r="O140">
            <v>14.022033447289814</v>
          </cell>
          <cell r="Q140">
            <v>14.022033447289814</v>
          </cell>
          <cell r="U140" t="str">
            <v>Non Branded Netback</v>
          </cell>
          <cell r="V140">
            <v>0</v>
          </cell>
          <cell r="W140">
            <v>15.32309129599834</v>
          </cell>
          <cell r="X140">
            <v>13.986536901865316</v>
          </cell>
          <cell r="Y140">
            <v>14.363092222998482</v>
          </cell>
          <cell r="Z140">
            <v>14.134698603721645</v>
          </cell>
          <cell r="AA140">
            <v>13.521553788121977</v>
          </cell>
          <cell r="AB140">
            <v>13.74327483638743</v>
          </cell>
          <cell r="AC140">
            <v>13.883796450415019</v>
          </cell>
          <cell r="AD140">
            <v>13.993358512441063</v>
          </cell>
          <cell r="AE140">
            <v>13.872833388446136</v>
          </cell>
          <cell r="AF140">
            <v>13.944095805730816</v>
          </cell>
          <cell r="AI140" t="str">
            <v>Non Branded Netback</v>
          </cell>
          <cell r="AJ140">
            <v>13.986536901865316</v>
          </cell>
          <cell r="AK140">
            <v>13.332433758128753</v>
          </cell>
          <cell r="AL140">
            <v>15.56394197181648</v>
          </cell>
          <cell r="AM140">
            <v>14.086518405442627</v>
          </cell>
        </row>
        <row r="141">
          <cell r="A141" t="str">
            <v>Non Branded Unit COGS</v>
          </cell>
          <cell r="C141">
            <v>0</v>
          </cell>
          <cell r="D141">
            <v>8.4046803342502745</v>
          </cell>
          <cell r="E141">
            <v>7.9285786766062669</v>
          </cell>
          <cell r="F141">
            <v>7.5885715999999999</v>
          </cell>
          <cell r="G141">
            <v>7.5127069201639509</v>
          </cell>
          <cell r="H141">
            <v>7.5015957286944381</v>
          </cell>
          <cell r="I141">
            <v>5.5584475774413598</v>
          </cell>
          <cell r="J141">
            <v>7.7302174054837529</v>
          </cell>
          <cell r="K141">
            <v>8.0242573333333329</v>
          </cell>
          <cell r="L141">
            <v>8.49</v>
          </cell>
          <cell r="M141">
            <v>8.4899999576471998</v>
          </cell>
          <cell r="N141">
            <v>8.4899999330350102</v>
          </cell>
          <cell r="O141">
            <v>7.7949118315910884</v>
          </cell>
          <cell r="Q141">
            <v>7.7949118315910884</v>
          </cell>
          <cell r="U141" t="str">
            <v>Non Branded Unit COGS</v>
          </cell>
          <cell r="V141">
            <v>0</v>
          </cell>
          <cell r="W141">
            <v>8.4046803342502745</v>
          </cell>
          <cell r="X141">
            <v>7.9603187871158667</v>
          </cell>
          <cell r="Y141">
            <v>7.8673819903368996</v>
          </cell>
          <cell r="Z141">
            <v>7.7415295460819831</v>
          </cell>
          <cell r="AA141">
            <v>7.6449640467170656</v>
          </cell>
          <cell r="AB141">
            <v>7.4299116176135493</v>
          </cell>
          <cell r="AC141">
            <v>7.4607654369726717</v>
          </cell>
          <cell r="AD141">
            <v>7.4858225880956564</v>
          </cell>
          <cell r="AE141">
            <v>7.6374636787779728</v>
          </cell>
          <cell r="AF141">
            <v>7.6973154267866892</v>
          </cell>
          <cell r="AI141" t="str">
            <v>Non Branded Unit COGS</v>
          </cell>
          <cell r="AJ141">
            <v>7.9603187871158667</v>
          </cell>
          <cell r="AK141">
            <v>7.5167015438433662</v>
          </cell>
          <cell r="AL141">
            <v>6.9560590445610089</v>
          </cell>
          <cell r="AM141">
            <v>8.4899999647434434</v>
          </cell>
        </row>
        <row r="143">
          <cell r="Q143">
            <v>0.73472547067840221</v>
          </cell>
        </row>
        <row r="144">
          <cell r="A144" t="str">
            <v xml:space="preserve"> Volume Total</v>
          </cell>
          <cell r="C144">
            <v>66.426050000000004</v>
          </cell>
          <cell r="D144">
            <v>26.521477267723469</v>
          </cell>
          <cell r="E144">
            <v>152.61825334654338</v>
          </cell>
          <cell r="F144">
            <v>57.057476067811528</v>
          </cell>
          <cell r="G144">
            <v>334.2167217982709</v>
          </cell>
          <cell r="H144">
            <v>383.5106623332465</v>
          </cell>
          <cell r="I144">
            <v>105.85426595205314</v>
          </cell>
          <cell r="J144">
            <v>24.279312452012825</v>
          </cell>
          <cell r="K144">
            <v>155.62224019774749</v>
          </cell>
          <cell r="L144">
            <v>218.14129154270074</v>
          </cell>
          <cell r="M144">
            <v>43.781523778071332</v>
          </cell>
          <cell r="N144">
            <v>44.237547556142665</v>
          </cell>
          <cell r="O144">
            <v>1612.2668222923239</v>
          </cell>
          <cell r="P144">
            <v>0</v>
          </cell>
          <cell r="Q144">
            <v>1612.2668222923239</v>
          </cell>
          <cell r="S144">
            <v>1612.2668222923239</v>
          </cell>
          <cell r="U144" t="str">
            <v xml:space="preserve"> Volume Total</v>
          </cell>
          <cell r="V144">
            <v>66.426050000000004</v>
          </cell>
          <cell r="W144">
            <v>92.947527267723473</v>
          </cell>
          <cell r="X144">
            <v>245.56578061426686</v>
          </cell>
          <cell r="Y144">
            <v>302.62325668207836</v>
          </cell>
          <cell r="Z144">
            <v>636.83997848034926</v>
          </cell>
          <cell r="AA144">
            <v>1020.3506408135958</v>
          </cell>
          <cell r="AB144">
            <v>1126.204906765649</v>
          </cell>
          <cell r="AC144">
            <v>1150.4842192176618</v>
          </cell>
          <cell r="AD144">
            <v>1306.1064594154093</v>
          </cell>
          <cell r="AE144">
            <v>1524.2477509581099</v>
          </cell>
          <cell r="AF144">
            <v>1568.0292747361812</v>
          </cell>
          <cell r="AI144" t="str">
            <v xml:space="preserve"> Volume Total</v>
          </cell>
          <cell r="AJ144">
            <v>245.56578061426686</v>
          </cell>
          <cell r="AK144">
            <v>774.78486019932893</v>
          </cell>
          <cell r="AL144">
            <v>285.75581860181342</v>
          </cell>
          <cell r="AM144">
            <v>306.16036287691475</v>
          </cell>
        </row>
        <row r="145">
          <cell r="A145" t="str">
            <v xml:space="preserve"> Netback Avg.</v>
          </cell>
          <cell r="C145">
            <v>18.037289025902254</v>
          </cell>
          <cell r="D145">
            <v>18.91858391629259</v>
          </cell>
          <cell r="E145">
            <v>19.086311707788543</v>
          </cell>
          <cell r="F145">
            <v>20.76544880882124</v>
          </cell>
          <cell r="G145">
            <v>20.746501104875037</v>
          </cell>
          <cell r="H145">
            <v>23.434135747048742</v>
          </cell>
          <cell r="I145">
            <v>18.88076379624102</v>
          </cell>
          <cell r="J145">
            <v>18.368618945596427</v>
          </cell>
          <cell r="K145">
            <v>26.784678163817265</v>
          </cell>
          <cell r="L145">
            <v>18.828205009973672</v>
          </cell>
          <cell r="M145">
            <v>21.824895997700633</v>
          </cell>
          <cell r="N145">
            <v>17.092941204378999</v>
          </cell>
          <cell r="O145">
            <v>21.181649810123069</v>
          </cell>
          <cell r="P145">
            <v>0</v>
          </cell>
          <cell r="Q145">
            <v>21.181649810123066</v>
          </cell>
          <cell r="S145">
            <v>21.181649810123069</v>
          </cell>
          <cell r="U145" t="str">
            <v xml:space="preserve"> Netback Avg.</v>
          </cell>
          <cell r="V145">
            <v>18.037289025902254</v>
          </cell>
          <cell r="W145">
            <v>18.288756096503548</v>
          </cell>
          <cell r="X145">
            <v>18.784434053084354</v>
          </cell>
          <cell r="Y145">
            <v>19.157940383214775</v>
          </cell>
          <cell r="Z145">
            <v>19.991624785437288</v>
          </cell>
          <cell r="AA145">
            <v>21.285532591409119</v>
          </cell>
          <cell r="AB145">
            <v>21.059503532160939</v>
          </cell>
          <cell r="AC145">
            <v>21.00271628853066</v>
          </cell>
          <cell r="AD145">
            <v>21.691635521173307</v>
          </cell>
          <cell r="AE145">
            <v>21.281838341178631</v>
          </cell>
          <cell r="AF145">
            <v>21.297001254323785</v>
          </cell>
          <cell r="AI145" t="str">
            <v xml:space="preserve"> Netback Avg.</v>
          </cell>
          <cell r="AJ145">
            <v>18.784434053084354</v>
          </cell>
          <cell r="AK145">
            <v>22.078248410351307</v>
          </cell>
          <cell r="AL145">
            <v>23.141710577032701</v>
          </cell>
          <cell r="AM145">
            <v>19.00600687204599</v>
          </cell>
        </row>
        <row r="146">
          <cell r="A146" t="str">
            <v xml:space="preserve"> Unit COGS Avg</v>
          </cell>
          <cell r="C146">
            <v>9.6867042372683603</v>
          </cell>
          <cell r="D146">
            <v>10.687846520842847</v>
          </cell>
          <cell r="E146">
            <v>8.5722515725474029</v>
          </cell>
          <cell r="F146">
            <v>9.7413988198616526</v>
          </cell>
          <cell r="G146">
            <v>8.6844935474780325</v>
          </cell>
          <cell r="H146">
            <v>8.6908116731314813</v>
          </cell>
          <cell r="I146">
            <v>10.031379564640202</v>
          </cell>
          <cell r="J146">
            <v>14.603284802207536</v>
          </cell>
          <cell r="K146">
            <v>9.0694907919700452</v>
          </cell>
          <cell r="L146">
            <v>9.3314294753287932</v>
          </cell>
          <cell r="M146">
            <v>9.7939732106028998</v>
          </cell>
          <cell r="N146">
            <v>9.9619247975434853</v>
          </cell>
          <cell r="O146">
            <v>9.1544545553213439</v>
          </cell>
          <cell r="P146">
            <v>0</v>
          </cell>
          <cell r="Q146">
            <v>9.1544545553213439</v>
          </cell>
          <cell r="S146">
            <v>9.1544545553213439</v>
          </cell>
          <cell r="U146" t="str">
            <v xml:space="preserve"> Unit COGS Avg</v>
          </cell>
          <cell r="V146">
            <v>9.6867042372683603</v>
          </cell>
          <cell r="W146">
            <v>9.9723683436312811</v>
          </cell>
          <cell r="X146">
            <v>9.1022007838454329</v>
          </cell>
          <cell r="Y146">
            <v>9.2227170556034306</v>
          </cell>
          <cell r="Z146">
            <v>8.9402547376602648</v>
          </cell>
          <cell r="AA146">
            <v>8.8464986590483186</v>
          </cell>
          <cell r="AB146">
            <v>8.9578680002299684</v>
          </cell>
          <cell r="AC146">
            <v>9.0770063909766598</v>
          </cell>
          <cell r="AD146">
            <v>9.0761109093370074</v>
          </cell>
          <cell r="AE146">
            <v>9.1126505871585888</v>
          </cell>
          <cell r="AF146">
            <v>9.1316740474469089</v>
          </cell>
          <cell r="AI146" t="str">
            <v xml:space="preserve"> Unit COGS Avg</v>
          </cell>
          <cell r="AJ146">
            <v>9.1022007838454329</v>
          </cell>
          <cell r="AK146">
            <v>8.7654546233344881</v>
          </cell>
          <cell r="AL146">
            <v>9.8959892511571699</v>
          </cell>
          <cell r="AM146">
            <v>9.4886752921690807</v>
          </cell>
        </row>
        <row r="147">
          <cell r="A147" t="str">
            <v xml:space="preserve"> Unit COGS Check</v>
          </cell>
          <cell r="C147">
            <v>9.6867042372683585</v>
          </cell>
          <cell r="D147">
            <v>10.687846520842848</v>
          </cell>
          <cell r="E147">
            <v>8.5722241425170207</v>
          </cell>
          <cell r="F147">
            <v>9.7413988198616526</v>
          </cell>
          <cell r="G147">
            <v>8.6844935474780325</v>
          </cell>
          <cell r="H147">
            <v>8.6908134177018379</v>
          </cell>
          <cell r="I147">
            <v>10.031379564640201</v>
          </cell>
          <cell r="J147">
            <v>14.603284802207536</v>
          </cell>
          <cell r="K147">
            <v>9.0694907919700452</v>
          </cell>
          <cell r="L147">
            <v>9.3314294753287932</v>
          </cell>
          <cell r="M147">
            <v>9.7939732106028998</v>
          </cell>
          <cell r="N147">
            <v>9.9619247975434853</v>
          </cell>
          <cell r="O147">
            <v>9.1544523737581276</v>
          </cell>
          <cell r="P147" t="str">
            <v>Check</v>
          </cell>
          <cell r="Q147">
            <v>9.1544545553213439</v>
          </cell>
          <cell r="S147">
            <v>9.1544545553213439</v>
          </cell>
          <cell r="U147" t="str">
            <v xml:space="preserve"> Unit COGS Check</v>
          </cell>
          <cell r="V147">
            <v>9.6867042372683585</v>
          </cell>
          <cell r="W147">
            <v>9.9723683436312811</v>
          </cell>
          <cell r="X147">
            <v>9.1021837361797697</v>
          </cell>
          <cell r="Y147">
            <v>9.2227032221546335</v>
          </cell>
          <cell r="Z147">
            <v>8.9402481640727576</v>
          </cell>
          <cell r="AA147">
            <v>8.8464952119372455</v>
          </cell>
          <cell r="AB147">
            <v>8.9578648771198033</v>
          </cell>
          <cell r="AC147">
            <v>9.0770033337752363</v>
          </cell>
          <cell r="AD147">
            <v>9.0761082164003284</v>
          </cell>
          <cell r="AE147">
            <v>9.1126482796190249</v>
          </cell>
          <cell r="AF147">
            <v>9.1316718043370066</v>
          </cell>
          <cell r="AI147" t="str">
            <v xml:space="preserve"> Unit COGS Check</v>
          </cell>
          <cell r="AJ147">
            <v>9.1021837361797697</v>
          </cell>
          <cell r="AK147">
            <v>8.7654554868791532</v>
          </cell>
          <cell r="AL147">
            <v>9.8959892511571681</v>
          </cell>
          <cell r="AM147">
            <v>9.4886752921690807</v>
          </cell>
        </row>
        <row r="150">
          <cell r="A150" t="str">
            <v>Net Sales</v>
          </cell>
          <cell r="C150">
            <v>1198.1458626990345</v>
          </cell>
          <cell r="D150">
            <v>501.74879327347276</v>
          </cell>
          <cell r="E150">
            <v>2912.9195556703689</v>
          </cell>
          <cell r="F150">
            <v>1184.8240984466834</v>
          </cell>
          <cell r="G150">
            <v>6933.8275880555402</v>
          </cell>
          <cell r="H150">
            <v>8987.2409215578718</v>
          </cell>
          <cell r="I150">
            <v>1998.6093922651933</v>
          </cell>
          <cell r="J150">
            <v>445.97743869209802</v>
          </cell>
          <cell r="K150">
            <v>4168.2916188289328</v>
          </cell>
          <cell r="L150">
            <v>4240.5422916397383</v>
          </cell>
          <cell r="M150">
            <v>1088.8605364105974</v>
          </cell>
          <cell r="N150">
            <v>889.48313273639985</v>
          </cell>
          <cell r="O150">
            <v>34550.471230275929</v>
          </cell>
          <cell r="Q150">
            <v>34150.471230275922</v>
          </cell>
          <cell r="S150">
            <v>34150.471230275929</v>
          </cell>
          <cell r="U150" t="str">
            <v>Net Sales</v>
          </cell>
          <cell r="V150">
            <v>1157.4864004176457</v>
          </cell>
          <cell r="W150">
            <v>1699.8946559725073</v>
          </cell>
          <cell r="X150">
            <v>4612.8142116428762</v>
          </cell>
          <cell r="Y150">
            <v>5797.63831008956</v>
          </cell>
          <cell r="Z150">
            <v>12731.465898145099</v>
          </cell>
          <cell r="AA150">
            <v>21718.706819702973</v>
          </cell>
          <cell r="AB150">
            <v>23717.316211968166</v>
          </cell>
          <cell r="AC150">
            <v>24163.293650660264</v>
          </cell>
          <cell r="AD150">
            <v>28331.585269489195</v>
          </cell>
          <cell r="AE150">
            <v>32438.794227795599</v>
          </cell>
          <cell r="AF150">
            <v>33394.321430872864</v>
          </cell>
          <cell r="AI150" t="str">
            <v>Net Sales</v>
          </cell>
          <cell r="AJ150">
            <v>4612.8142116428762</v>
          </cell>
          <cell r="AK150">
            <v>17105.892608060094</v>
          </cell>
          <cell r="AL150">
            <v>6612.8784497862234</v>
          </cell>
          <cell r="AM150">
            <v>6218.8859607867353</v>
          </cell>
        </row>
        <row r="152">
          <cell r="A152" t="str">
            <v>Inventory Cost</v>
          </cell>
          <cell r="C152">
            <v>571.19179999999983</v>
          </cell>
          <cell r="D152">
            <v>227.98656854345094</v>
          </cell>
          <cell r="E152">
            <v>1271.3091959260182</v>
          </cell>
          <cell r="F152">
            <v>473.71560003126376</v>
          </cell>
          <cell r="G152">
            <v>2786.5206739163441</v>
          </cell>
          <cell r="H152">
            <v>3208.7177400374976</v>
          </cell>
          <cell r="I152">
            <v>846.15582030141502</v>
          </cell>
          <cell r="J152">
            <v>210.71139453852706</v>
          </cell>
          <cell r="K152">
            <v>1296.9872144992214</v>
          </cell>
          <cell r="L152">
            <v>1890.7978658606287</v>
          </cell>
          <cell r="M152">
            <v>373.662088679801</v>
          </cell>
          <cell r="N152">
            <v>390.2635761312709</v>
          </cell>
          <cell r="O152">
            <v>13548.019538465438</v>
          </cell>
          <cell r="Q152">
            <v>13548.023055727434</v>
          </cell>
          <cell r="S152">
            <v>13548.023055727434</v>
          </cell>
          <cell r="U152" t="str">
            <v>Inventory Cost</v>
          </cell>
          <cell r="V152">
            <v>571.19179999999983</v>
          </cell>
          <cell r="W152">
            <v>799.1783685434508</v>
          </cell>
          <cell r="X152">
            <v>2070.4875644694689</v>
          </cell>
          <cell r="Y152">
            <v>2544.2031645007328</v>
          </cell>
          <cell r="Z152">
            <v>5330.7238384170769</v>
          </cell>
          <cell r="AA152">
            <v>8539.4415784545745</v>
          </cell>
          <cell r="AB152">
            <v>9385.5973987559901</v>
          </cell>
          <cell r="AC152">
            <v>9596.3087932945164</v>
          </cell>
          <cell r="AD152">
            <v>10893.296007793739</v>
          </cell>
          <cell r="AE152">
            <v>12784.093873654367</v>
          </cell>
          <cell r="AF152">
            <v>13157.755962334168</v>
          </cell>
          <cell r="AI152" t="str">
            <v>Inventory Cost</v>
          </cell>
          <cell r="AJ152">
            <v>2070.4875644694689</v>
          </cell>
          <cell r="AK152">
            <v>6468.9540139851051</v>
          </cell>
          <cell r="AL152">
            <v>2353.8544293391633</v>
          </cell>
          <cell r="AM152">
            <v>2654.7235306717007</v>
          </cell>
        </row>
        <row r="153">
          <cell r="A153" t="str">
            <v>Non Std. Cost</v>
          </cell>
          <cell r="C153">
            <v>72.2577</v>
          </cell>
          <cell r="D153">
            <v>55.470910000000003</v>
          </cell>
          <cell r="E153">
            <v>36.968679999999992</v>
          </cell>
          <cell r="F153">
            <v>82.104029999999995</v>
          </cell>
          <cell r="G153">
            <v>115.98229000000001</v>
          </cell>
          <cell r="H153">
            <v>124.30187000000001</v>
          </cell>
          <cell r="I153">
            <v>215.70849999999996</v>
          </cell>
          <cell r="J153">
            <v>143.84631999999999</v>
          </cell>
          <cell r="K153">
            <v>114.42726000000002</v>
          </cell>
          <cell r="L153">
            <v>144.77221182722047</v>
          </cell>
          <cell r="M153">
            <v>55.132982322003421</v>
          </cell>
          <cell r="N153">
            <v>50.427545850775921</v>
          </cell>
          <cell r="O153">
            <v>1211.4002999999998</v>
          </cell>
          <cell r="P153">
            <v>0.7513646520850864</v>
          </cell>
          <cell r="Q153">
            <v>1211.4002999999998</v>
          </cell>
          <cell r="S153">
            <v>1211.4002999999998</v>
          </cell>
          <cell r="U153" t="str">
            <v>Non Std. Cost</v>
          </cell>
          <cell r="V153">
            <v>72.2577</v>
          </cell>
          <cell r="W153">
            <v>127.72861</v>
          </cell>
          <cell r="X153">
            <v>164.69729000000001</v>
          </cell>
          <cell r="Y153">
            <v>246.80132</v>
          </cell>
          <cell r="Z153">
            <v>362.78361000000001</v>
          </cell>
          <cell r="AA153">
            <v>487.08548000000002</v>
          </cell>
          <cell r="AB153">
            <v>702.79397999999992</v>
          </cell>
          <cell r="AC153">
            <v>846.64029999999991</v>
          </cell>
          <cell r="AD153">
            <v>961.06755999999996</v>
          </cell>
          <cell r="AE153">
            <v>1105.8397718272204</v>
          </cell>
          <cell r="AF153">
            <v>1160.9727541492239</v>
          </cell>
          <cell r="AI153" t="str">
            <v>Non Std. Cost</v>
          </cell>
          <cell r="AJ153">
            <v>164.69729000000001</v>
          </cell>
          <cell r="AK153">
            <v>322.38819000000001</v>
          </cell>
          <cell r="AL153">
            <v>473.98208</v>
          </cell>
          <cell r="AM153">
            <v>250.3327399999998</v>
          </cell>
        </row>
        <row r="154">
          <cell r="A154" t="str">
            <v>Alloc. NSC (STL)</v>
          </cell>
          <cell r="C154">
            <v>116.16666666666669</v>
          </cell>
          <cell r="D154">
            <v>116.16666666666669</v>
          </cell>
          <cell r="E154">
            <v>116.16666666666669</v>
          </cell>
          <cell r="F154">
            <v>116.16666666666669</v>
          </cell>
          <cell r="G154">
            <v>116.16666666666669</v>
          </cell>
          <cell r="H154">
            <v>116.16666666666669</v>
          </cell>
          <cell r="I154">
            <v>116.16666666666669</v>
          </cell>
          <cell r="J154">
            <v>116.16666666666669</v>
          </cell>
          <cell r="K154">
            <v>116.16666666666669</v>
          </cell>
          <cell r="L154">
            <v>222.83333333333337</v>
          </cell>
          <cell r="M154">
            <v>222.83333333333337</v>
          </cell>
          <cell r="N154">
            <v>222.83333333333337</v>
          </cell>
          <cell r="O154">
            <v>1714.0000000000009</v>
          </cell>
          <cell r="Q154">
            <v>1714.0000000000009</v>
          </cell>
          <cell r="S154">
            <v>1714.0000000000009</v>
          </cell>
          <cell r="U154" t="str">
            <v>Alloc. NSC (STL)</v>
          </cell>
          <cell r="V154">
            <v>116.16666666666669</v>
          </cell>
          <cell r="W154">
            <v>232.33333333333337</v>
          </cell>
          <cell r="X154">
            <v>348.50000000000006</v>
          </cell>
          <cell r="Y154">
            <v>464.66666666666674</v>
          </cell>
          <cell r="Z154">
            <v>580.83333333333348</v>
          </cell>
          <cell r="AA154">
            <v>697.00000000000023</v>
          </cell>
          <cell r="AB154">
            <v>813.16666666666697</v>
          </cell>
          <cell r="AC154">
            <v>929.33333333333371</v>
          </cell>
          <cell r="AD154">
            <v>1045.5000000000005</v>
          </cell>
          <cell r="AE154">
            <v>1268.3333333333339</v>
          </cell>
          <cell r="AF154">
            <v>1491.1666666666674</v>
          </cell>
          <cell r="AI154" t="str">
            <v>Alloc. NSC (STL)</v>
          </cell>
          <cell r="AJ154">
            <v>348.50000000000006</v>
          </cell>
          <cell r="AK154">
            <v>348.50000000000006</v>
          </cell>
          <cell r="AL154">
            <v>348.50000000000006</v>
          </cell>
          <cell r="AM154">
            <v>668.50000000000011</v>
          </cell>
        </row>
        <row r="155">
          <cell r="A155" t="str">
            <v>COGS</v>
          </cell>
          <cell r="C155">
            <v>759.61616666666646</v>
          </cell>
          <cell r="D155">
            <v>399.62414521011766</v>
          </cell>
          <cell r="E155">
            <v>1424.4445425926849</v>
          </cell>
          <cell r="F155">
            <v>671.98629669793036</v>
          </cell>
          <cell r="G155">
            <v>3018.6696305830105</v>
          </cell>
          <cell r="H155">
            <v>3449.1862767041644</v>
          </cell>
          <cell r="I155">
            <v>1178.0309869680816</v>
          </cell>
          <cell r="J155">
            <v>470.72438120519377</v>
          </cell>
          <cell r="K155">
            <v>1527.5811411658881</v>
          </cell>
          <cell r="L155">
            <v>2258.4034110211824</v>
          </cell>
          <cell r="M155">
            <v>651.62840433513782</v>
          </cell>
          <cell r="N155">
            <v>663.52445531538024</v>
          </cell>
          <cell r="O155">
            <v>16473.419838465437</v>
          </cell>
          <cell r="Q155">
            <v>16473.423355727435</v>
          </cell>
          <cell r="S155">
            <v>16473.423355727435</v>
          </cell>
          <cell r="U155" t="str">
            <v>COGS</v>
          </cell>
          <cell r="V155">
            <v>759.61616666666646</v>
          </cell>
          <cell r="W155">
            <v>1159.2403118767843</v>
          </cell>
          <cell r="X155">
            <v>2583.684854469469</v>
          </cell>
          <cell r="Y155">
            <v>3255.6711511673993</v>
          </cell>
          <cell r="Z155">
            <v>6274.3407817504103</v>
          </cell>
          <cell r="AA155">
            <v>9723.5270584545742</v>
          </cell>
          <cell r="AB155">
            <v>10901.558045422658</v>
          </cell>
          <cell r="AC155">
            <v>11372.282426627849</v>
          </cell>
          <cell r="AD155">
            <v>12899.863567793738</v>
          </cell>
          <cell r="AE155">
            <v>15158.266978814921</v>
          </cell>
          <cell r="AF155">
            <v>15809.895383150058</v>
          </cell>
          <cell r="AI155" t="str">
            <v>COGS</v>
          </cell>
          <cell r="AJ155">
            <v>2583.684854469469</v>
          </cell>
          <cell r="AK155">
            <v>7139.8422039851048</v>
          </cell>
          <cell r="AL155">
            <v>3176.3365093391631</v>
          </cell>
          <cell r="AM155">
            <v>3573.5562706717005</v>
          </cell>
        </row>
        <row r="157">
          <cell r="A157" t="str">
            <v>Gross Profit</v>
          </cell>
          <cell r="C157">
            <v>438.52969603236807</v>
          </cell>
          <cell r="D157">
            <v>102.1246480633551</v>
          </cell>
          <cell r="E157">
            <v>1488.475013077684</v>
          </cell>
          <cell r="F157">
            <v>512.83780174875301</v>
          </cell>
          <cell r="G157">
            <v>3915.1579574725297</v>
          </cell>
          <cell r="H157">
            <v>5538.0546448537079</v>
          </cell>
          <cell r="I157">
            <v>820.57840529711166</v>
          </cell>
          <cell r="J157">
            <v>-24.746942513095746</v>
          </cell>
          <cell r="K157">
            <v>2640.7104776630449</v>
          </cell>
          <cell r="L157">
            <v>1982.138880618556</v>
          </cell>
          <cell r="M157">
            <v>437.23213207545962</v>
          </cell>
          <cell r="N157">
            <v>225.95867742101962</v>
          </cell>
          <cell r="O157">
            <v>18077.051391810492</v>
          </cell>
          <cell r="Q157">
            <v>17677.047874548487</v>
          </cell>
          <cell r="S157">
            <v>17677.047874548494</v>
          </cell>
          <cell r="U157" t="str">
            <v>Gross Profit</v>
          </cell>
          <cell r="V157">
            <v>397.8702337509792</v>
          </cell>
          <cell r="W157">
            <v>540.65434409572299</v>
          </cell>
          <cell r="X157">
            <v>2029.1293571734072</v>
          </cell>
          <cell r="Y157">
            <v>2541.9671589221607</v>
          </cell>
          <cell r="Z157">
            <v>6457.125116394689</v>
          </cell>
          <cell r="AA157">
            <v>11995.179761248399</v>
          </cell>
          <cell r="AB157">
            <v>12815.758166545507</v>
          </cell>
          <cell r="AC157">
            <v>12791.011224032414</v>
          </cell>
          <cell r="AD157">
            <v>15431.721701695456</v>
          </cell>
          <cell r="AE157">
            <v>17280.527248980678</v>
          </cell>
          <cell r="AF157">
            <v>17584.426047722805</v>
          </cell>
          <cell r="AI157" t="str">
            <v>Gross Profit</v>
          </cell>
          <cell r="AJ157">
            <v>2029.1293571734072</v>
          </cell>
          <cell r="AK157">
            <v>9966.0504040749893</v>
          </cell>
          <cell r="AL157">
            <v>3436.5419404470604</v>
          </cell>
          <cell r="AM157">
            <v>2645.3296901150347</v>
          </cell>
        </row>
        <row r="158">
          <cell r="A158" t="str">
            <v>% of Sales</v>
          </cell>
          <cell r="C158">
            <v>0.36600693595394362</v>
          </cell>
          <cell r="D158">
            <v>0.20353740643217283</v>
          </cell>
          <cell r="E158">
            <v>0.5109907721894269</v>
          </cell>
          <cell r="F158">
            <v>0.43283876688623119</v>
          </cell>
          <cell r="G158">
            <v>0.56464599209488864</v>
          </cell>
          <cell r="H158">
            <v>0.61621299497707549</v>
          </cell>
          <cell r="I158">
            <v>0.41057467680919918</v>
          </cell>
          <cell r="J158">
            <v>-5.5489225162757588E-2</v>
          </cell>
          <cell r="K158">
            <v>0.6335234477680195</v>
          </cell>
          <cell r="L158">
            <v>0.46742580177218324</v>
          </cell>
          <cell r="M158">
            <v>0.40155016868990845</v>
          </cell>
          <cell r="N158">
            <v>0.25403368440037966</v>
          </cell>
          <cell r="O158">
            <v>0.52320708656413084</v>
          </cell>
          <cell r="Q158">
            <v>0.51762237057733462</v>
          </cell>
          <cell r="S158">
            <v>0.51762237057733473</v>
          </cell>
          <cell r="U158" t="str">
            <v>% of Sales</v>
          </cell>
          <cell r="V158">
            <v>0.34373642196350573</v>
          </cell>
          <cell r="W158">
            <v>0.31805167584718091</v>
          </cell>
          <cell r="X158">
            <v>0.43988967777020505</v>
          </cell>
          <cell r="Y158">
            <v>0.4384487308389704</v>
          </cell>
          <cell r="Z158">
            <v>0.50717844811063384</v>
          </cell>
          <cell r="AA158">
            <v>0.55229714461482127</v>
          </cell>
          <cell r="AB158">
            <v>0.5403544841249136</v>
          </cell>
          <cell r="AC158">
            <v>0.52935710706321271</v>
          </cell>
          <cell r="AD158">
            <v>0.5446826061764416</v>
          </cell>
          <cell r="AE158">
            <v>0.5327117625775879</v>
          </cell>
          <cell r="AF158">
            <v>0.52656934754979334</v>
          </cell>
          <cell r="AI158" t="str">
            <v>% of Sales</v>
          </cell>
          <cell r="AJ158">
            <v>0.43988967777020505</v>
          </cell>
          <cell r="AK158">
            <v>0.58260919978996617</v>
          </cell>
          <cell r="AL158">
            <v>0.51967414289282066</v>
          </cell>
          <cell r="AM158">
            <v>0.4253703487723034</v>
          </cell>
        </row>
        <row r="160">
          <cell r="A160" t="str">
            <v>Marketing</v>
          </cell>
          <cell r="C160">
            <v>225.37848932281307</v>
          </cell>
          <cell r="D160">
            <v>284.50072215748293</v>
          </cell>
          <cell r="E160">
            <v>355.69565814510105</v>
          </cell>
          <cell r="F160">
            <v>340.2052520093298</v>
          </cell>
          <cell r="G160">
            <v>497.0111704253672</v>
          </cell>
          <cell r="H160">
            <v>455.7756815912814</v>
          </cell>
          <cell r="I160">
            <v>402.92505770992267</v>
          </cell>
          <cell r="J160">
            <v>222.67037668658537</v>
          </cell>
          <cell r="K160">
            <v>328.30916670871636</v>
          </cell>
          <cell r="L160">
            <v>185.51000342040479</v>
          </cell>
          <cell r="M160">
            <v>185.5858507935022</v>
          </cell>
          <cell r="N160">
            <v>254.07483583366727</v>
          </cell>
          <cell r="O160">
            <v>3737.6422648041744</v>
          </cell>
          <cell r="Q160">
            <v>3737.6422648041744</v>
          </cell>
          <cell r="S160">
            <v>3737.6422648041744</v>
          </cell>
          <cell r="U160" t="str">
            <v>Marketing</v>
          </cell>
          <cell r="V160">
            <v>225.37848932281307</v>
          </cell>
          <cell r="W160">
            <v>509.87921148029602</v>
          </cell>
          <cell r="X160">
            <v>865.57486962539701</v>
          </cell>
          <cell r="Y160">
            <v>1205.7801216347268</v>
          </cell>
          <cell r="Z160">
            <v>1702.7912920600941</v>
          </cell>
          <cell r="AA160">
            <v>2158.5669736513755</v>
          </cell>
          <cell r="AB160">
            <v>2561.4920313612984</v>
          </cell>
          <cell r="AC160">
            <v>2784.1624080478837</v>
          </cell>
          <cell r="AD160">
            <v>3112.4715747566001</v>
          </cell>
          <cell r="AE160">
            <v>3297.9815781770048</v>
          </cell>
          <cell r="AF160">
            <v>3483.5674289705071</v>
          </cell>
          <cell r="AI160" t="str">
            <v>Marketing</v>
          </cell>
          <cell r="AJ160">
            <v>865.57486962539701</v>
          </cell>
          <cell r="AK160">
            <v>1292.9921040259785</v>
          </cell>
          <cell r="AL160">
            <v>953.9046011052244</v>
          </cell>
          <cell r="AM160">
            <v>625.17069004757423</v>
          </cell>
        </row>
        <row r="161">
          <cell r="A161" t="str">
            <v>Administration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Q161">
            <v>0</v>
          </cell>
          <cell r="S161">
            <v>0</v>
          </cell>
          <cell r="U161" t="str">
            <v>Administration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I161" t="str">
            <v>Administration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</row>
        <row r="162">
          <cell r="A162" t="str">
            <v>Technology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Q162">
            <v>0</v>
          </cell>
          <cell r="S162">
            <v>0</v>
          </cell>
          <cell r="U162" t="str">
            <v>Technology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I162" t="str">
            <v>Technology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</row>
        <row r="163">
          <cell r="A163" t="str">
            <v>Bad Debt Reserve</v>
          </cell>
          <cell r="C163">
            <v>17.916666666666668</v>
          </cell>
          <cell r="D163">
            <v>17.916666666666668</v>
          </cell>
          <cell r="E163">
            <v>17.916666666666668</v>
          </cell>
          <cell r="F163">
            <v>17.916666666666668</v>
          </cell>
          <cell r="G163">
            <v>17.916666666666668</v>
          </cell>
          <cell r="H163">
            <v>17.916666666666668</v>
          </cell>
          <cell r="I163">
            <v>17.916666666666668</v>
          </cell>
          <cell r="J163">
            <v>17.916666666666668</v>
          </cell>
          <cell r="K163">
            <v>17.916666666666668</v>
          </cell>
          <cell r="L163">
            <v>17.916666666666668</v>
          </cell>
          <cell r="M163">
            <v>17.916666666666668</v>
          </cell>
          <cell r="N163">
            <v>17.916666666666668</v>
          </cell>
          <cell r="O163">
            <v>214.99999999999997</v>
          </cell>
          <cell r="Q163">
            <v>214.99999999999997</v>
          </cell>
          <cell r="S163">
            <v>214.99999999999997</v>
          </cell>
          <cell r="U163" t="str">
            <v>Bad Debt Reserve</v>
          </cell>
          <cell r="V163">
            <v>17.916666666666668</v>
          </cell>
          <cell r="W163">
            <v>35.833333333333336</v>
          </cell>
          <cell r="X163">
            <v>53.75</v>
          </cell>
          <cell r="Y163">
            <v>71.666666666666671</v>
          </cell>
          <cell r="Z163">
            <v>89.583333333333343</v>
          </cell>
          <cell r="AA163">
            <v>107.50000000000001</v>
          </cell>
          <cell r="AB163">
            <v>125.41666666666669</v>
          </cell>
          <cell r="AC163">
            <v>143.33333333333334</v>
          </cell>
          <cell r="AD163">
            <v>161.25</v>
          </cell>
          <cell r="AE163">
            <v>179.16666666666666</v>
          </cell>
          <cell r="AF163">
            <v>197.08333333333331</v>
          </cell>
          <cell r="AI163" t="str">
            <v>Bad Debt Reserve</v>
          </cell>
          <cell r="AJ163">
            <v>53.75</v>
          </cell>
          <cell r="AK163">
            <v>53.75</v>
          </cell>
          <cell r="AL163">
            <v>53.75</v>
          </cell>
          <cell r="AM163">
            <v>53.75</v>
          </cell>
        </row>
        <row r="164">
          <cell r="A164" t="str">
            <v>Total Direct MAT</v>
          </cell>
          <cell r="C164">
            <v>243.29515598947972</v>
          </cell>
          <cell r="D164">
            <v>302.41738882414961</v>
          </cell>
          <cell r="E164">
            <v>373.61232481176773</v>
          </cell>
          <cell r="F164">
            <v>358.12191867599648</v>
          </cell>
          <cell r="G164">
            <v>514.92783709203388</v>
          </cell>
          <cell r="H164">
            <v>473.69234825794808</v>
          </cell>
          <cell r="I164">
            <v>420.84172437658935</v>
          </cell>
          <cell r="J164">
            <v>240.58704335325203</v>
          </cell>
          <cell r="K164">
            <v>346.22583337538305</v>
          </cell>
          <cell r="L164">
            <v>203.42667008707144</v>
          </cell>
          <cell r="M164">
            <v>203.50251746016886</v>
          </cell>
          <cell r="N164">
            <v>271.99150250033392</v>
          </cell>
          <cell r="O164">
            <v>3952.6422648041744</v>
          </cell>
          <cell r="Q164">
            <v>3952.6422648041744</v>
          </cell>
          <cell r="S164">
            <v>3952.6422648041744</v>
          </cell>
          <cell r="U164" t="str">
            <v>Total Direct MAT</v>
          </cell>
          <cell r="V164">
            <v>243.29515598947972</v>
          </cell>
          <cell r="W164">
            <v>545.71254481362939</v>
          </cell>
          <cell r="X164">
            <v>919.32486962539701</v>
          </cell>
          <cell r="Y164">
            <v>1277.4467883013936</v>
          </cell>
          <cell r="Z164">
            <v>1792.3746253934273</v>
          </cell>
          <cell r="AA164">
            <v>2266.0669736513755</v>
          </cell>
          <cell r="AB164">
            <v>2686.9086980279649</v>
          </cell>
          <cell r="AC164">
            <v>2927.4957413812172</v>
          </cell>
          <cell r="AD164">
            <v>3273.7215747566001</v>
          </cell>
          <cell r="AE164">
            <v>3477.1482448436714</v>
          </cell>
          <cell r="AF164">
            <v>3680.6507623038406</v>
          </cell>
          <cell r="AI164" t="str">
            <v>Total Direct MAT</v>
          </cell>
          <cell r="AJ164">
            <v>919.32486962539701</v>
          </cell>
          <cell r="AK164">
            <v>1346.7421040259785</v>
          </cell>
          <cell r="AL164">
            <v>1007.6546011052244</v>
          </cell>
          <cell r="AM164">
            <v>678.92069004757423</v>
          </cell>
        </row>
        <row r="166">
          <cell r="A166" t="str">
            <v>Marketing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Q166">
            <v>0</v>
          </cell>
          <cell r="S166">
            <v>0</v>
          </cell>
          <cell r="U166" t="str">
            <v>Marketing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I166" t="str">
            <v>Marketing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</row>
        <row r="171">
          <cell r="A171" t="str">
            <v>Amort of Intangible  Assets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Q171">
            <v>0</v>
          </cell>
          <cell r="S171">
            <v>0</v>
          </cell>
          <cell r="U171" t="str">
            <v>Amort of Intangible  Assets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I171" t="str">
            <v>Amort of Intangible  Assets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</row>
        <row r="173">
          <cell r="A173" t="str">
            <v>Interest (Expense)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Q173">
            <v>0</v>
          </cell>
          <cell r="S173">
            <v>0</v>
          </cell>
          <cell r="U173" t="str">
            <v>Interest (Expense)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I173" t="str">
            <v>Interest Expense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</row>
        <row r="174">
          <cell r="A174" t="str">
            <v>Interest Income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Q174">
            <v>0</v>
          </cell>
          <cell r="S174">
            <v>0</v>
          </cell>
          <cell r="U174" t="str">
            <v>Interest Income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I174" t="str">
            <v>Interest Income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</row>
        <row r="175">
          <cell r="A175" t="str">
            <v>Other Income/Exp.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Q175">
            <v>0</v>
          </cell>
          <cell r="S175">
            <v>0</v>
          </cell>
          <cell r="U175" t="str">
            <v>Other Income/Exp.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I175" t="str">
            <v>Other Income/Exp.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</row>
        <row r="177">
          <cell r="A177" t="str">
            <v>Income Before Tax</v>
          </cell>
          <cell r="C177">
            <v>195.23454004288834</v>
          </cell>
          <cell r="D177">
            <v>-200.29274076079452</v>
          </cell>
          <cell r="E177">
            <v>1114.8626882659164</v>
          </cell>
          <cell r="F177">
            <v>154.71588307275653</v>
          </cell>
          <cell r="G177">
            <v>3400.2301203804959</v>
          </cell>
          <cell r="H177">
            <v>5064.3622965957602</v>
          </cell>
          <cell r="I177">
            <v>399.7366809205223</v>
          </cell>
          <cell r="J177">
            <v>-265.3339858663478</v>
          </cell>
          <cell r="K177">
            <v>2294.4846442876619</v>
          </cell>
          <cell r="L177">
            <v>1778.7122105314845</v>
          </cell>
          <cell r="M177">
            <v>233.72961461529076</v>
          </cell>
          <cell r="N177">
            <v>-46.032825079314307</v>
          </cell>
          <cell r="O177">
            <v>14124.409127006318</v>
          </cell>
          <cell r="Q177">
            <v>13724.405609744314</v>
          </cell>
          <cell r="S177">
            <v>13724.405609744321</v>
          </cell>
          <cell r="U177" t="str">
            <v>Income Before Tax</v>
          </cell>
          <cell r="V177">
            <v>154.57507776149947</v>
          </cell>
          <cell r="W177">
            <v>-5.0582007179064021</v>
          </cell>
          <cell r="X177">
            <v>1109.8044875480102</v>
          </cell>
          <cell r="Y177">
            <v>1264.5203706207672</v>
          </cell>
          <cell r="Z177">
            <v>4664.7504910012613</v>
          </cell>
          <cell r="AA177">
            <v>9729.1127875970233</v>
          </cell>
          <cell r="AB177">
            <v>10128.849468517543</v>
          </cell>
          <cell r="AC177">
            <v>9863.5154826511971</v>
          </cell>
          <cell r="AD177">
            <v>12158.000126938856</v>
          </cell>
          <cell r="AE177">
            <v>13803.379004137007</v>
          </cell>
          <cell r="AF177">
            <v>13903.775285418964</v>
          </cell>
          <cell r="AI177" t="str">
            <v>Income Before Tax</v>
          </cell>
          <cell r="AJ177">
            <v>1109.8044875480102</v>
          </cell>
          <cell r="AK177">
            <v>8619.3083000490115</v>
          </cell>
          <cell r="AL177">
            <v>2428.8873393418362</v>
          </cell>
          <cell r="AM177">
            <v>1966.4090000674605</v>
          </cell>
        </row>
        <row r="178">
          <cell r="A178" t="str">
            <v>Privision for Taxes</v>
          </cell>
          <cell r="C178">
            <v>60.52270741329523</v>
          </cell>
          <cell r="D178">
            <v>-62.090749635846272</v>
          </cell>
          <cell r="E178">
            <v>345.65625175561433</v>
          </cell>
          <cell r="F178">
            <v>47.961923752554597</v>
          </cell>
          <cell r="G178">
            <v>1054.0713373179537</v>
          </cell>
          <cell r="H178">
            <v>1569.9730239578498</v>
          </cell>
          <cell r="I178">
            <v>123.9183710853619</v>
          </cell>
          <cell r="J178">
            <v>-82.253535618567781</v>
          </cell>
          <cell r="K178">
            <v>711.29023972917491</v>
          </cell>
          <cell r="L178">
            <v>543.13411859809332</v>
          </cell>
          <cell r="M178">
            <v>64.189513864073433</v>
          </cell>
          <cell r="N178">
            <v>-22.536842441254116</v>
          </cell>
          <cell r="O178">
            <v>4353.8363597783036</v>
          </cell>
          <cell r="Q178">
            <v>4230.5356367650747</v>
          </cell>
          <cell r="S178">
            <v>4230.5356367650775</v>
          </cell>
          <cell r="U178" t="str">
            <v>Privision for Taxes</v>
          </cell>
          <cell r="V178">
            <v>60.52270741329523</v>
          </cell>
          <cell r="W178">
            <v>-1.5680422225510426</v>
          </cell>
          <cell r="X178">
            <v>344.08820953306326</v>
          </cell>
          <cell r="Y178">
            <v>392.05013328561785</v>
          </cell>
          <cell r="Z178">
            <v>1446.1214706035717</v>
          </cell>
          <cell r="AA178">
            <v>3016.0944945614215</v>
          </cell>
          <cell r="AB178">
            <v>3140.0128656467832</v>
          </cell>
          <cell r="AC178">
            <v>3057.7593300282156</v>
          </cell>
          <cell r="AD178">
            <v>3769.0495697573906</v>
          </cell>
          <cell r="AE178">
            <v>4312.1836883554843</v>
          </cell>
          <cell r="AF178">
            <v>4376.3732022195582</v>
          </cell>
          <cell r="AI178" t="str">
            <v>Privision for Taxes</v>
          </cell>
          <cell r="AJ178">
            <v>344.08820953306326</v>
          </cell>
          <cell r="AK178">
            <v>2672.0062850283584</v>
          </cell>
          <cell r="AL178">
            <v>752.95507519596902</v>
          </cell>
          <cell r="AM178">
            <v>584.78679002091269</v>
          </cell>
        </row>
        <row r="179">
          <cell r="A179" t="str">
            <v>Tax rate %</v>
          </cell>
          <cell r="C179">
            <v>0.30999999999999922</v>
          </cell>
          <cell r="D179">
            <v>0.30999999999999989</v>
          </cell>
          <cell r="E179">
            <v>0.31004378870482802</v>
          </cell>
          <cell r="F179">
            <v>0.3100000000000005</v>
          </cell>
          <cell r="G179">
            <v>0.31</v>
          </cell>
          <cell r="H179">
            <v>0.31000408975739713</v>
          </cell>
          <cell r="I179">
            <v>0.30999999999999994</v>
          </cell>
          <cell r="J179">
            <v>0.30999999999999983</v>
          </cell>
          <cell r="K179">
            <v>0.30999999999999989</v>
          </cell>
          <cell r="L179">
            <v>0.30535244284166868</v>
          </cell>
          <cell r="M179">
            <v>0.27463149661084546</v>
          </cell>
          <cell r="N179">
            <v>0.48958199724703533</v>
          </cell>
          <cell r="O179">
            <v>0.30824909705097897</v>
          </cell>
          <cell r="Q179">
            <v>0.30824909705097897</v>
          </cell>
          <cell r="S179">
            <v>0.30824909705097897</v>
          </cell>
          <cell r="U179" t="str">
            <v>Tax rate %</v>
          </cell>
          <cell r="V179">
            <v>0.39154246783998592</v>
          </cell>
          <cell r="W179">
            <v>0.31000000000001149</v>
          </cell>
          <cell r="X179">
            <v>0.31004398828237573</v>
          </cell>
          <cell r="Y179">
            <v>0.31003860625286411</v>
          </cell>
          <cell r="Z179">
            <v>0.31001046538143356</v>
          </cell>
          <cell r="AA179">
            <v>0.31000714663380541</v>
          </cell>
          <cell r="AB179">
            <v>0.31000686459074756</v>
          </cell>
          <cell r="AC179">
            <v>0.31000704925201028</v>
          </cell>
          <cell r="AD179">
            <v>0.31000571890159723</v>
          </cell>
          <cell r="AE179">
            <v>0.31240058590458764</v>
          </cell>
          <cell r="AF179">
            <v>0.31476150271279968</v>
          </cell>
          <cell r="AI179" t="str">
            <v>Tax rate %</v>
          </cell>
          <cell r="AJ179">
            <v>0.31004398828237573</v>
          </cell>
          <cell r="AK179">
            <v>0.31000240297857368</v>
          </cell>
          <cell r="AL179">
            <v>0.30999999999999994</v>
          </cell>
          <cell r="AM179">
            <v>0.29738817814648466</v>
          </cell>
        </row>
        <row r="181">
          <cell r="A181" t="str">
            <v>Net Income</v>
          </cell>
          <cell r="C181">
            <v>134.71183262959312</v>
          </cell>
          <cell r="D181">
            <v>-138.20199112494825</v>
          </cell>
          <cell r="E181">
            <v>769.20643651030207</v>
          </cell>
          <cell r="F181">
            <v>106.75395932020193</v>
          </cell>
          <cell r="G181">
            <v>2346.1587830625422</v>
          </cell>
          <cell r="H181">
            <v>3494.3892726379104</v>
          </cell>
          <cell r="I181">
            <v>275.81830983516039</v>
          </cell>
          <cell r="J181">
            <v>-183.08045024778002</v>
          </cell>
          <cell r="K181">
            <v>1583.1944045584869</v>
          </cell>
          <cell r="L181">
            <v>1235.5780919333911</v>
          </cell>
          <cell r="M181">
            <v>169.54010075121732</v>
          </cell>
          <cell r="N181">
            <v>-23.495982638060191</v>
          </cell>
          <cell r="O181">
            <v>9770.5727672280154</v>
          </cell>
          <cell r="Q181">
            <v>9493.8699729792388</v>
          </cell>
          <cell r="S181">
            <v>9493.8699729792424</v>
          </cell>
          <cell r="U181" t="str">
            <v>Net Income</v>
          </cell>
          <cell r="V181">
            <v>94.052370348204249</v>
          </cell>
          <cell r="W181">
            <v>-3.4901584953553595</v>
          </cell>
          <cell r="X181">
            <v>765.71627801494697</v>
          </cell>
          <cell r="Y181">
            <v>872.47023733514925</v>
          </cell>
          <cell r="Z181">
            <v>3218.6290203976896</v>
          </cell>
          <cell r="AA181">
            <v>6713.0182930356023</v>
          </cell>
          <cell r="AB181">
            <v>6988.8366028707596</v>
          </cell>
          <cell r="AC181">
            <v>6805.756152622982</v>
          </cell>
          <cell r="AD181">
            <v>8388.9505571814661</v>
          </cell>
          <cell r="AE181">
            <v>9491.1953157815224</v>
          </cell>
          <cell r="AF181">
            <v>9527.4020831994058</v>
          </cell>
          <cell r="AI181" t="str">
            <v>Net Income</v>
          </cell>
          <cell r="AJ181">
            <v>765.71627801494697</v>
          </cell>
          <cell r="AK181">
            <v>5947.302015020653</v>
          </cell>
          <cell r="AL181">
            <v>1675.9322641458671</v>
          </cell>
          <cell r="AM181">
            <v>1381.6222100465479</v>
          </cell>
        </row>
        <row r="182">
          <cell r="A182" t="str">
            <v>% Sales</v>
          </cell>
          <cell r="C182">
            <v>0.11243358327518738</v>
          </cell>
          <cell r="D182">
            <v>-0.27544060489573063</v>
          </cell>
          <cell r="E182">
            <v>0.26406717446520067</v>
          </cell>
          <cell r="F182">
            <v>9.0101104003672342E-2</v>
          </cell>
          <cell r="G182">
            <v>0.33836416514078305</v>
          </cell>
          <cell r="H182">
            <v>0.38881669058808138</v>
          </cell>
          <cell r="I182">
            <v>0.13800511040456592</v>
          </cell>
          <cell r="J182">
            <v>-0.4105150493367859</v>
          </cell>
          <cell r="K182">
            <v>0.37981853222718615</v>
          </cell>
          <cell r="L182">
            <v>0.29137266107906595</v>
          </cell>
          <cell r="M182">
            <v>0.15570414674968586</v>
          </cell>
          <cell r="N182">
            <v>-2.6415321182963088E-2</v>
          </cell>
          <cell r="O182">
            <v>0.28279130267451302</v>
          </cell>
          <cell r="Q182">
            <v>0.27800114115445934</v>
          </cell>
          <cell r="S182">
            <v>0.2780011411544594</v>
          </cell>
          <cell r="U182" t="str">
            <v>% Sales</v>
          </cell>
          <cell r="V182">
            <v>8.1255702282349199E-2</v>
          </cell>
          <cell r="W182">
            <v>-2.0531616374537308E-3</v>
          </cell>
          <cell r="X182">
            <v>0.16599764111076856</v>
          </cell>
          <cell r="Y182">
            <v>0.15048717954978319</v>
          </cell>
          <cell r="Z182">
            <v>0.25280898885859054</v>
          </cell>
          <cell r="AA182">
            <v>0.3090892265715206</v>
          </cell>
          <cell r="AB182">
            <v>0.29467232044340974</v>
          </cell>
          <cell r="AC182">
            <v>0.28165680767766582</v>
          </cell>
          <cell r="AD182">
            <v>0.29609887612662755</v>
          </cell>
          <cell r="AE182">
            <v>0.29258779623962933</v>
          </cell>
          <cell r="AF182">
            <v>0.2853000652497576</v>
          </cell>
          <cell r="AI182" t="str">
            <v>% Sales</v>
          </cell>
          <cell r="AJ182">
            <v>0.16599764111076856</v>
          </cell>
          <cell r="AK182">
            <v>0.34767563150831166</v>
          </cell>
          <cell r="AL182">
            <v>0.25343460897879433</v>
          </cell>
          <cell r="AM182">
            <v>0.22216554842111344</v>
          </cell>
        </row>
        <row r="184">
          <cell r="A184" t="str">
            <v>EBIT</v>
          </cell>
          <cell r="C184">
            <v>195.23454004288834</v>
          </cell>
          <cell r="D184">
            <v>-200.29274076079452</v>
          </cell>
          <cell r="E184">
            <v>1114.8626882659164</v>
          </cell>
          <cell r="F184">
            <v>154.71588307275653</v>
          </cell>
          <cell r="G184">
            <v>3400.2301203804959</v>
          </cell>
          <cell r="H184">
            <v>5064.3622965957602</v>
          </cell>
          <cell r="I184">
            <v>399.7366809205223</v>
          </cell>
          <cell r="J184">
            <v>-265.3339858663478</v>
          </cell>
          <cell r="K184">
            <v>2294.4846442876619</v>
          </cell>
          <cell r="L184">
            <v>1778.7122105314845</v>
          </cell>
          <cell r="M184">
            <v>233.72961461529076</v>
          </cell>
          <cell r="N184">
            <v>-46.032825079314307</v>
          </cell>
          <cell r="O184">
            <v>14124.409127006318</v>
          </cell>
          <cell r="Q184">
            <v>13724.405609744314</v>
          </cell>
          <cell r="S184">
            <v>13724.405609744321</v>
          </cell>
          <cell r="U184" t="str">
            <v>EBIT</v>
          </cell>
          <cell r="V184">
            <v>195.23454004288834</v>
          </cell>
          <cell r="W184">
            <v>-5.0582007179061748</v>
          </cell>
          <cell r="X184">
            <v>1109.8044875480102</v>
          </cell>
          <cell r="Y184">
            <v>1264.5203706207667</v>
          </cell>
          <cell r="Z184">
            <v>4664.7504910012631</v>
          </cell>
          <cell r="AA184">
            <v>9729.1127875970233</v>
          </cell>
          <cell r="AB184">
            <v>10128.849468517546</v>
          </cell>
          <cell r="AC184">
            <v>9863.5154826511989</v>
          </cell>
          <cell r="AD184">
            <v>12158.000126938861</v>
          </cell>
          <cell r="AE184">
            <v>13936.712337470346</v>
          </cell>
          <cell r="AF184">
            <v>14170.441952085637</v>
          </cell>
          <cell r="AI184" t="str">
            <v>EBIT</v>
          </cell>
          <cell r="AJ184">
            <v>1109.8044875480102</v>
          </cell>
          <cell r="AK184">
            <v>8619.3083000490133</v>
          </cell>
          <cell r="AL184">
            <v>2428.8873393418362</v>
          </cell>
          <cell r="AM184">
            <v>1966.409000067461</v>
          </cell>
        </row>
        <row r="185">
          <cell r="A185" t="str">
            <v>EBITDA</v>
          </cell>
          <cell r="C185">
            <v>195.23454004288834</v>
          </cell>
          <cell r="D185">
            <v>-200.29274076079452</v>
          </cell>
          <cell r="E185">
            <v>1114.8626882659164</v>
          </cell>
          <cell r="F185">
            <v>154.71588307275653</v>
          </cell>
          <cell r="G185">
            <v>3400.2301203804959</v>
          </cell>
          <cell r="H185">
            <v>5064.3622965957602</v>
          </cell>
          <cell r="I185">
            <v>399.7366809205223</v>
          </cell>
          <cell r="J185">
            <v>-265.3339858663478</v>
          </cell>
          <cell r="K185">
            <v>2294.4846442876619</v>
          </cell>
          <cell r="L185">
            <v>1778.7122105314845</v>
          </cell>
          <cell r="M185">
            <v>233.72961461529076</v>
          </cell>
          <cell r="N185">
            <v>-46.032825079314307</v>
          </cell>
          <cell r="O185">
            <v>14124.409127006318</v>
          </cell>
          <cell r="Q185">
            <v>13724.405609744314</v>
          </cell>
          <cell r="S185">
            <v>13724.405609744321</v>
          </cell>
          <cell r="U185" t="str">
            <v>EBITDA</v>
          </cell>
          <cell r="V185">
            <v>195.23454004288834</v>
          </cell>
          <cell r="W185">
            <v>-5.0582007179061748</v>
          </cell>
          <cell r="X185">
            <v>1109.8044875480102</v>
          </cell>
          <cell r="Y185">
            <v>1264.5203706207667</v>
          </cell>
          <cell r="Z185">
            <v>4664.7504910012631</v>
          </cell>
          <cell r="AA185">
            <v>9729.1127875970233</v>
          </cell>
          <cell r="AB185">
            <v>10128.849468517546</v>
          </cell>
          <cell r="AC185">
            <v>9863.5154826511989</v>
          </cell>
          <cell r="AD185">
            <v>12158.000126938861</v>
          </cell>
          <cell r="AE185">
            <v>13936.712337470346</v>
          </cell>
          <cell r="AF185">
            <v>14170.441952085637</v>
          </cell>
          <cell r="AI185" t="str">
            <v>EBITDA</v>
          </cell>
          <cell r="AJ185">
            <v>1109.8044875480102</v>
          </cell>
          <cell r="AK185">
            <v>8619.3083000490133</v>
          </cell>
          <cell r="AL185">
            <v>2428.8873393418362</v>
          </cell>
          <cell r="AM185">
            <v>1966.409000067461</v>
          </cell>
        </row>
        <row r="188">
          <cell r="A188" t="str">
            <v>MEX Forecast '01</v>
          </cell>
          <cell r="U188" t="str">
            <v>MEX Forecast YTD '00</v>
          </cell>
          <cell r="AI188" t="str">
            <v>MEX Forecast Qtr.'00</v>
          </cell>
        </row>
        <row r="189">
          <cell r="A189" t="str">
            <v>Acetanilides</v>
          </cell>
          <cell r="C189" t="str">
            <v>Jan</v>
          </cell>
          <cell r="D189" t="str">
            <v>Feb</v>
          </cell>
          <cell r="E189" t="str">
            <v>Mar</v>
          </cell>
          <cell r="F189" t="str">
            <v>Apr</v>
          </cell>
          <cell r="G189" t="str">
            <v>May</v>
          </cell>
          <cell r="H189" t="str">
            <v>Jun</v>
          </cell>
          <cell r="I189" t="str">
            <v>Jul</v>
          </cell>
          <cell r="J189" t="str">
            <v>Aug</v>
          </cell>
          <cell r="K189" t="str">
            <v>Sep</v>
          </cell>
          <cell r="L189" t="str">
            <v>Oct</v>
          </cell>
          <cell r="M189" t="str">
            <v>Nov</v>
          </cell>
          <cell r="N189" t="str">
            <v>Dec</v>
          </cell>
          <cell r="O189" t="str">
            <v>Total</v>
          </cell>
          <cell r="Q189" t="str">
            <v>Changes</v>
          </cell>
          <cell r="S189" t="str">
            <v>Changes</v>
          </cell>
          <cell r="U189" t="str">
            <v>Acetanilides</v>
          </cell>
          <cell r="V189" t="str">
            <v>Jan</v>
          </cell>
          <cell r="W189" t="str">
            <v>Feb</v>
          </cell>
          <cell r="X189" t="str">
            <v>Mar</v>
          </cell>
          <cell r="Y189" t="str">
            <v>Apr</v>
          </cell>
          <cell r="Z189" t="str">
            <v>May</v>
          </cell>
          <cell r="AA189" t="str">
            <v>Jun</v>
          </cell>
          <cell r="AB189" t="str">
            <v>Jul</v>
          </cell>
          <cell r="AC189" t="str">
            <v>Aug</v>
          </cell>
          <cell r="AD189" t="str">
            <v>Sep</v>
          </cell>
          <cell r="AE189" t="str">
            <v>Oct</v>
          </cell>
          <cell r="AF189" t="str">
            <v>Nov</v>
          </cell>
          <cell r="AI189" t="str">
            <v>Acetanilides</v>
          </cell>
          <cell r="AJ189" t="str">
            <v>1st Qtr.</v>
          </cell>
          <cell r="AK189" t="str">
            <v>2nd Qtr.</v>
          </cell>
          <cell r="AL189" t="str">
            <v>3er Qtr.</v>
          </cell>
          <cell r="AM189" t="str">
            <v>4 Qtr.</v>
          </cell>
        </row>
        <row r="191">
          <cell r="A191" t="str">
            <v>Harness Volume (K Galls)</v>
          </cell>
          <cell r="B191">
            <v>1</v>
          </cell>
          <cell r="C191">
            <v>0.31598414795244384</v>
          </cell>
          <cell r="D191">
            <v>0.12787318361955086</v>
          </cell>
          <cell r="E191">
            <v>14.471334214002642</v>
          </cell>
          <cell r="F191">
            <v>3.7059445178335535</v>
          </cell>
          <cell r="G191">
            <v>9.8081902245706711</v>
          </cell>
          <cell r="H191">
            <v>4.6425363276089824</v>
          </cell>
          <cell r="I191">
            <v>1.1498018494055484</v>
          </cell>
          <cell r="J191">
            <v>-0.14240422721268164</v>
          </cell>
          <cell r="K191">
            <v>1.7447820343461031</v>
          </cell>
          <cell r="L191">
            <v>0</v>
          </cell>
          <cell r="M191">
            <v>0</v>
          </cell>
          <cell r="N191">
            <v>0</v>
          </cell>
          <cell r="O191">
            <v>35.82404227212681</v>
          </cell>
          <cell r="Q191">
            <v>35.82404227212681</v>
          </cell>
          <cell r="S191">
            <v>35.82404227212681</v>
          </cell>
          <cell r="U191" t="str">
            <v>Harness Volume (K Galls)</v>
          </cell>
          <cell r="V191">
            <v>0.31598414795244384</v>
          </cell>
          <cell r="W191">
            <v>0.4438573315719947</v>
          </cell>
          <cell r="X191">
            <v>14.915191545574636</v>
          </cell>
          <cell r="Y191">
            <v>18.621136063408191</v>
          </cell>
          <cell r="Z191">
            <v>28.42932628797886</v>
          </cell>
          <cell r="AA191">
            <v>33.07186261558784</v>
          </cell>
          <cell r="AB191">
            <v>34.221664464993388</v>
          </cell>
          <cell r="AC191">
            <v>34.079260237780709</v>
          </cell>
          <cell r="AD191">
            <v>35.82404227212681</v>
          </cell>
          <cell r="AE191">
            <v>35.82404227212681</v>
          </cell>
          <cell r="AF191">
            <v>35.82404227212681</v>
          </cell>
          <cell r="AI191" t="str">
            <v>Harness Volume (K Galls)</v>
          </cell>
          <cell r="AJ191">
            <v>14.915191545574636</v>
          </cell>
          <cell r="AK191">
            <v>18.156671070013207</v>
          </cell>
          <cell r="AL191">
            <v>2.7521796565389698</v>
          </cell>
          <cell r="AM191">
            <v>0</v>
          </cell>
        </row>
        <row r="192">
          <cell r="A192" t="str">
            <v>Harness Netback (K Galls)</v>
          </cell>
          <cell r="C192">
            <v>3.4328615615088602</v>
          </cell>
          <cell r="D192">
            <v>40.579890379087779</v>
          </cell>
          <cell r="E192">
            <v>35.932699940405648</v>
          </cell>
          <cell r="F192">
            <v>37.698430650822324</v>
          </cell>
          <cell r="G192">
            <v>38.783786562305636</v>
          </cell>
          <cell r="H192">
            <v>42.056639970660953</v>
          </cell>
          <cell r="I192">
            <v>45.033654305126738</v>
          </cell>
          <cell r="J192">
            <v>12.860500573774219</v>
          </cell>
          <cell r="K192">
            <v>49.100501910015808</v>
          </cell>
          <cell r="L192">
            <v>0</v>
          </cell>
          <cell r="M192">
            <v>0</v>
          </cell>
          <cell r="N192">
            <v>0</v>
          </cell>
          <cell r="O192">
            <v>38.444642837365869</v>
          </cell>
          <cell r="Q192">
            <v>38.444642837365869</v>
          </cell>
          <cell r="S192">
            <v>38.444642837365869</v>
          </cell>
          <cell r="U192" t="str">
            <v>Harness Netback (K Galls)</v>
          </cell>
          <cell r="V192">
            <v>3.4328615615088602</v>
          </cell>
          <cell r="W192">
            <v>14.13474367323993</v>
          </cell>
          <cell r="X192">
            <v>35.284020191781302</v>
          </cell>
          <cell r="Y192">
            <v>35.764531755308617</v>
          </cell>
          <cell r="Z192">
            <v>36.806182379860985</v>
          </cell>
          <cell r="AA192">
            <v>37.543227050891105</v>
          </cell>
          <cell r="AB192">
            <v>37.794895321397583</v>
          </cell>
          <cell r="AC192">
            <v>37.899086644515414</v>
          </cell>
          <cell r="AD192">
            <v>38.444642837365869</v>
          </cell>
          <cell r="AE192">
            <v>38.444642837365869</v>
          </cell>
          <cell r="AF192">
            <v>38.444642837365869</v>
          </cell>
          <cell r="AI192" t="str">
            <v>Harness Netback (K Galls)</v>
          </cell>
          <cell r="AJ192">
            <v>35.284020191781302</v>
          </cell>
          <cell r="AK192">
            <v>39.399101561959952</v>
          </cell>
          <cell r="AL192">
            <v>49.2766025093973</v>
          </cell>
          <cell r="AM192">
            <v>0</v>
          </cell>
        </row>
        <row r="193">
          <cell r="A193" t="str">
            <v>Harness Unit COGS (K Galls)</v>
          </cell>
          <cell r="C193">
            <v>21.255116889632102</v>
          </cell>
          <cell r="D193">
            <v>10.539415469519888</v>
          </cell>
          <cell r="E193">
            <v>20.035812818020219</v>
          </cell>
          <cell r="F193">
            <v>31.67255329008341</v>
          </cell>
          <cell r="G193">
            <v>13.17244210694378</v>
          </cell>
          <cell r="H193">
            <v>13.364524256668501</v>
          </cell>
          <cell r="I193">
            <v>14.720044725357827</v>
          </cell>
          <cell r="J193">
            <v>13.933376530612243</v>
          </cell>
          <cell r="K193">
            <v>12.622136901877649</v>
          </cell>
          <cell r="L193">
            <v>0</v>
          </cell>
          <cell r="M193">
            <v>0</v>
          </cell>
          <cell r="N193">
            <v>0</v>
          </cell>
          <cell r="O193">
            <v>17.965382030123784</v>
          </cell>
          <cell r="Q193">
            <v>17.965382030123784</v>
          </cell>
          <cell r="S193">
            <v>17.965382030123784</v>
          </cell>
          <cell r="U193" t="str">
            <v>Harness Unit COGS (K Galls)</v>
          </cell>
          <cell r="V193">
            <v>21.255116889632102</v>
          </cell>
          <cell r="W193">
            <v>18.167974337647394</v>
          </cell>
          <cell r="X193">
            <v>19.98022829527557</v>
          </cell>
          <cell r="Y193">
            <v>22.307213478547226</v>
          </cell>
          <cell r="Z193">
            <v>19.155694010126556</v>
          </cell>
          <cell r="AA193">
            <v>18.34274566572012</v>
          </cell>
          <cell r="AB193">
            <v>18.22102779178875</v>
          </cell>
          <cell r="AC193">
            <v>18.238944250659777</v>
          </cell>
          <cell r="AD193">
            <v>17.965382030123788</v>
          </cell>
          <cell r="AE193">
            <v>17.965382030123788</v>
          </cell>
          <cell r="AF193">
            <v>17.965382030123788</v>
          </cell>
          <cell r="AI193" t="str">
            <v>Harness Unit COGS (K Galls)</v>
          </cell>
          <cell r="AJ193">
            <v>19.98022829527557</v>
          </cell>
          <cell r="AK193">
            <v>16.997600017699458</v>
          </cell>
          <cell r="AL193">
            <v>13.430751348253555</v>
          </cell>
          <cell r="AM193">
            <v>0</v>
          </cell>
        </row>
        <row r="194">
          <cell r="A194" t="str">
            <v xml:space="preserve">Factor de conversión </v>
          </cell>
          <cell r="B194">
            <v>7.0010326672823</v>
          </cell>
        </row>
        <row r="195">
          <cell r="A195" t="str">
            <v>Harness Volume (K Te Lbs)</v>
          </cell>
          <cell r="C195">
            <v>2.212215342158423</v>
          </cell>
          <cell r="D195">
            <v>0.8952443357898634</v>
          </cell>
          <cell r="E195">
            <v>101.31428357139252</v>
          </cell>
          <cell r="F195">
            <v>25.945438632488461</v>
          </cell>
          <cell r="G195">
            <v>68.667460169138181</v>
          </cell>
          <cell r="H195">
            <v>32.502548488635284</v>
          </cell>
          <cell r="I195">
            <v>8.0498003085898482</v>
          </cell>
          <cell r="J195">
            <v>-0.99697664667507524</v>
          </cell>
          <cell r="K195">
            <v>12.215276019744335</v>
          </cell>
          <cell r="L195">
            <v>0</v>
          </cell>
          <cell r="M195">
            <v>0</v>
          </cell>
          <cell r="N195">
            <v>0</v>
          </cell>
          <cell r="O195">
            <v>250.8052902212618</v>
          </cell>
          <cell r="Q195">
            <v>250.80529022126183</v>
          </cell>
          <cell r="S195">
            <v>250.80529022126183</v>
          </cell>
          <cell r="U195" t="str">
            <v>Harness Volume (K Te Lbs)</v>
          </cell>
          <cell r="V195">
            <v>2.212215342158423</v>
          </cell>
          <cell r="W195">
            <v>3.1074596779482864</v>
          </cell>
          <cell r="X195">
            <v>104.42174324934081</v>
          </cell>
          <cell r="Y195">
            <v>130.36718188182925</v>
          </cell>
          <cell r="Z195">
            <v>199.03464205096742</v>
          </cell>
          <cell r="AA195">
            <v>231.5371905396027</v>
          </cell>
          <cell r="AB195">
            <v>239.58699084819256</v>
          </cell>
          <cell r="AC195">
            <v>238.59001420151748</v>
          </cell>
          <cell r="AD195">
            <v>250.8052902212618</v>
          </cell>
          <cell r="AE195">
            <v>250.8052902212618</v>
          </cell>
          <cell r="AF195">
            <v>250.8052902212618</v>
          </cell>
          <cell r="AI195" t="str">
            <v>Harness Volume (K Te Lbs)</v>
          </cell>
          <cell r="AJ195">
            <v>104.42174324934081</v>
          </cell>
          <cell r="AK195">
            <v>127.11544729026193</v>
          </cell>
          <cell r="AL195">
            <v>19.268099681659109</v>
          </cell>
          <cell r="AM195">
            <v>0</v>
          </cell>
        </row>
        <row r="196">
          <cell r="A196" t="str">
            <v>Harness Netback (K TE Lbs)</v>
          </cell>
          <cell r="C196">
            <v>0.49033645815588628</v>
          </cell>
          <cell r="D196">
            <v>5.7962721083603093</v>
          </cell>
          <cell r="E196">
            <v>5.1324856843375084</v>
          </cell>
          <cell r="F196">
            <v>5.3846957216750582</v>
          </cell>
          <cell r="G196">
            <v>5.5397236958417082</v>
          </cell>
          <cell r="H196">
            <v>6.0072052180534579</v>
          </cell>
          <cell r="I196">
            <v>6.4324302492660923</v>
          </cell>
          <cell r="J196">
            <v>1.8369433746359707</v>
          </cell>
          <cell r="K196">
            <v>7.0133227830053695</v>
          </cell>
          <cell r="L196">
            <v>0</v>
          </cell>
          <cell r="M196">
            <v>0</v>
          </cell>
          <cell r="N196">
            <v>0</v>
          </cell>
          <cell r="O196">
            <v>5.4912817386252133</v>
          </cell>
          <cell r="Q196">
            <v>5.4912817386252142</v>
          </cell>
          <cell r="S196">
            <v>5.4912817386252142</v>
          </cell>
          <cell r="U196" t="str">
            <v>Harness Netback (K TE Lbs)</v>
          </cell>
          <cell r="V196">
            <v>0.49033645815588628</v>
          </cell>
          <cell r="W196">
            <v>2.0189512526195412</v>
          </cell>
          <cell r="X196">
            <v>5.0398308176268021</v>
          </cell>
          <cell r="Y196">
            <v>5.1084652014903247</v>
          </cell>
          <cell r="Z196">
            <v>5.2572504841844445</v>
          </cell>
          <cell r="AA196">
            <v>5.362527049236701</v>
          </cell>
          <cell r="AB196">
            <v>5.3984743562222244</v>
          </cell>
          <cell r="AC196">
            <v>5.4133566354615068</v>
          </cell>
          <cell r="AD196">
            <v>5.4912817386252133</v>
          </cell>
          <cell r="AE196">
            <v>5.4912817386252133</v>
          </cell>
          <cell r="AF196">
            <v>5.4912817386252133</v>
          </cell>
          <cell r="AI196" t="str">
            <v>Harness Netback (K TE Lbs)</v>
          </cell>
          <cell r="AJ196">
            <v>5.0398308176268021</v>
          </cell>
          <cell r="AK196">
            <v>5.6276128728955221</v>
          </cell>
          <cell r="AL196">
            <v>7.0384763007434676</v>
          </cell>
          <cell r="AM196">
            <v>0</v>
          </cell>
        </row>
        <row r="197">
          <cell r="A197" t="str">
            <v>Harness Unit COGS (K TE Lbs)</v>
          </cell>
          <cell r="C197">
            <v>3.035997387780085</v>
          </cell>
          <cell r="D197">
            <v>1.5054086976016263</v>
          </cell>
          <cell r="E197">
            <v>2.8618367846864845</v>
          </cell>
          <cell r="F197">
            <v>4.5239830743966856</v>
          </cell>
          <cell r="G197">
            <v>1.8814998776540679</v>
          </cell>
          <cell r="H197">
            <v>1.9089361372536513</v>
          </cell>
          <cell r="I197">
            <v>2.1025533553283555</v>
          </cell>
          <cell r="J197">
            <v>1.9901887611132913</v>
          </cell>
          <cell r="K197">
            <v>1.8028964442437576</v>
          </cell>
          <cell r="L197">
            <v>0</v>
          </cell>
          <cell r="M197">
            <v>0</v>
          </cell>
          <cell r="N197">
            <v>0</v>
          </cell>
          <cell r="O197">
            <v>2.5661045854107818</v>
          </cell>
          <cell r="Q197">
            <v>2.5661045854107813</v>
          </cell>
          <cell r="S197">
            <v>2.5661045854107813</v>
          </cell>
          <cell r="U197" t="str">
            <v>Harness Unit COGS (K TE Lbs)</v>
          </cell>
          <cell r="V197">
            <v>3.035997387780085</v>
          </cell>
          <cell r="W197">
            <v>2.5950420746572433</v>
          </cell>
          <cell r="X197">
            <v>2.8538973098423792</v>
          </cell>
          <cell r="Y197">
            <v>3.1862747309828752</v>
          </cell>
          <cell r="Z197">
            <v>2.7361240720452922</v>
          </cell>
          <cell r="AA197">
            <v>2.6200057245041406</v>
          </cell>
          <cell r="AB197">
            <v>2.6026200216063105</v>
          </cell>
          <cell r="AC197">
            <v>2.6051791381998899</v>
          </cell>
          <cell r="AD197">
            <v>2.5661045854107818</v>
          </cell>
          <cell r="AE197">
            <v>2.5661045854107818</v>
          </cell>
          <cell r="AF197">
            <v>2.5661045854107818</v>
          </cell>
          <cell r="AI197" t="str">
            <v>Harness Unit COGS (K TE Lbs)</v>
          </cell>
          <cell r="AJ197">
            <v>2.8538973098423792</v>
          </cell>
          <cell r="AK197">
            <v>2.4278704050523565</v>
          </cell>
          <cell r="AL197">
            <v>1.9183957548175783</v>
          </cell>
          <cell r="AM197">
            <v>0</v>
          </cell>
        </row>
        <row r="199">
          <cell r="A199" t="str">
            <v>Net Sales</v>
          </cell>
          <cell r="C199">
            <v>1.0847298355520731</v>
          </cell>
          <cell r="D199">
            <v>5.1890797737063368</v>
          </cell>
          <cell r="E199">
            <v>519.99411004908291</v>
          </cell>
          <cell r="F199">
            <v>139.70829240134339</v>
          </cell>
          <cell r="G199">
            <v>380.39875623224151</v>
          </cell>
          <cell r="H199">
            <v>195.24947888096546</v>
          </cell>
          <cell r="I199">
            <v>51.779779005524858</v>
          </cell>
          <cell r="J199">
            <v>-1.8313896457765666</v>
          </cell>
          <cell r="K199">
            <v>85.669673609972108</v>
          </cell>
          <cell r="L199">
            <v>0</v>
          </cell>
          <cell r="M199">
            <v>0</v>
          </cell>
          <cell r="N199">
            <v>0</v>
          </cell>
          <cell r="O199">
            <v>1377.242510142612</v>
          </cell>
          <cell r="Q199">
            <v>1377.242510142612</v>
          </cell>
          <cell r="S199">
            <v>1377.242510142612</v>
          </cell>
          <cell r="U199" t="str">
            <v>Net Sales</v>
          </cell>
          <cell r="V199">
            <v>1.0847298355520731</v>
          </cell>
          <cell r="W199">
            <v>6.2738096092584099</v>
          </cell>
          <cell r="X199">
            <v>526.26791965834127</v>
          </cell>
          <cell r="Y199">
            <v>665.97621205968471</v>
          </cell>
          <cell r="Z199">
            <v>1046.3749682919263</v>
          </cell>
          <cell r="AA199">
            <v>1241.6244471728917</v>
          </cell>
          <cell r="AB199">
            <v>1293.4042261784166</v>
          </cell>
          <cell r="AC199">
            <v>1291.5728365326399</v>
          </cell>
          <cell r="AD199">
            <v>1377.242510142612</v>
          </cell>
          <cell r="AE199">
            <v>1377.242510142612</v>
          </cell>
          <cell r="AF199">
            <v>1377.242510142612</v>
          </cell>
          <cell r="AI199" t="str">
            <v>Net Sales</v>
          </cell>
          <cell r="AJ199">
            <v>526.26791965834127</v>
          </cell>
          <cell r="AK199">
            <v>715.35652751455041</v>
          </cell>
          <cell r="AL199">
            <v>135.6180629697204</v>
          </cell>
          <cell r="AM199">
            <v>0</v>
          </cell>
        </row>
        <row r="201">
          <cell r="A201" t="str">
            <v>Inventory Cost</v>
          </cell>
          <cell r="C201">
            <v>6.7162799999999985</v>
          </cell>
          <cell r="D201">
            <v>1.3477086095766515</v>
          </cell>
          <cell r="E201">
            <v>289.94494353876865</v>
          </cell>
          <cell r="F201">
            <v>117.3767252311757</v>
          </cell>
          <cell r="G201">
            <v>129.19781790704909</v>
          </cell>
          <cell r="H201">
            <v>62.045289362794946</v>
          </cell>
          <cell r="I201">
            <v>16.925134648548816</v>
          </cell>
          <cell r="J201">
            <v>-1.9841717173051518</v>
          </cell>
          <cell r="K201">
            <v>22.022877701453105</v>
          </cell>
          <cell r="L201">
            <v>0</v>
          </cell>
          <cell r="M201">
            <v>0</v>
          </cell>
          <cell r="N201">
            <v>0</v>
          </cell>
          <cell r="O201">
            <v>643.59260528206187</v>
          </cell>
          <cell r="Q201">
            <v>643.59260528206187</v>
          </cell>
          <cell r="S201">
            <v>643.59260528206187</v>
          </cell>
          <cell r="U201" t="str">
            <v>Inventory Cost</v>
          </cell>
          <cell r="V201">
            <v>6.7162799999999985</v>
          </cell>
          <cell r="W201">
            <v>8.0639886095766506</v>
          </cell>
          <cell r="X201">
            <v>298.00893214834531</v>
          </cell>
          <cell r="Y201">
            <v>415.38565737952104</v>
          </cell>
          <cell r="Z201">
            <v>544.58347528657009</v>
          </cell>
          <cell r="AA201">
            <v>606.62876464936505</v>
          </cell>
          <cell r="AB201">
            <v>623.55389929791386</v>
          </cell>
          <cell r="AC201">
            <v>621.56972758060874</v>
          </cell>
          <cell r="AD201">
            <v>643.59260528206187</v>
          </cell>
          <cell r="AE201">
            <v>643.59260528206187</v>
          </cell>
          <cell r="AF201">
            <v>643.59260528206187</v>
          </cell>
          <cell r="AI201" t="str">
            <v>Inventory Cost</v>
          </cell>
          <cell r="AJ201">
            <v>298.00893214834531</v>
          </cell>
          <cell r="AK201">
            <v>308.61983250101974</v>
          </cell>
          <cell r="AL201">
            <v>36.963840632696773</v>
          </cell>
          <cell r="AM201">
            <v>0</v>
          </cell>
        </row>
        <row r="202">
          <cell r="A202" t="str">
            <v>Non Std. Cost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Q202">
            <v>0</v>
          </cell>
          <cell r="S202">
            <v>0</v>
          </cell>
          <cell r="U202" t="str">
            <v>Non Std. Cost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I202" t="str">
            <v>Non Std. Cost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</row>
        <row r="203">
          <cell r="A203" t="str">
            <v>Alloc. NSC (STL)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Q203">
            <v>0</v>
          </cell>
          <cell r="S203">
            <v>0</v>
          </cell>
          <cell r="U203" t="str">
            <v>Alloc. NSC (STL)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I203" t="str">
            <v>Alloc. NSC (STL)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</row>
        <row r="204">
          <cell r="A204" t="str">
            <v>COGS</v>
          </cell>
          <cell r="C204">
            <v>6.7162799999999985</v>
          </cell>
          <cell r="D204">
            <v>1.3477086095766515</v>
          </cell>
          <cell r="E204">
            <v>289.94494353876865</v>
          </cell>
          <cell r="F204">
            <v>117.3767252311757</v>
          </cell>
          <cell r="G204">
            <v>129.19781790704909</v>
          </cell>
          <cell r="H204">
            <v>62.045289362794946</v>
          </cell>
          <cell r="I204">
            <v>16.925134648548816</v>
          </cell>
          <cell r="J204">
            <v>-1.9841717173051518</v>
          </cell>
          <cell r="K204">
            <v>22.022877701453105</v>
          </cell>
          <cell r="L204">
            <v>0</v>
          </cell>
          <cell r="M204">
            <v>0</v>
          </cell>
          <cell r="N204">
            <v>0</v>
          </cell>
          <cell r="O204">
            <v>643.59260528206187</v>
          </cell>
          <cell r="Q204">
            <v>643.59260528206187</v>
          </cell>
          <cell r="S204">
            <v>643.59260528206187</v>
          </cell>
          <cell r="U204" t="str">
            <v>COGS</v>
          </cell>
          <cell r="V204">
            <v>6.7162799999999985</v>
          </cell>
          <cell r="W204">
            <v>8.0639886095766506</v>
          </cell>
          <cell r="X204">
            <v>298.00893214834531</v>
          </cell>
          <cell r="Y204">
            <v>415.38565737952104</v>
          </cell>
          <cell r="Z204">
            <v>544.58347528657009</v>
          </cell>
          <cell r="AA204">
            <v>606.62876464936505</v>
          </cell>
          <cell r="AB204">
            <v>623.55389929791386</v>
          </cell>
          <cell r="AC204">
            <v>621.56972758060874</v>
          </cell>
          <cell r="AD204">
            <v>643.59260528206187</v>
          </cell>
          <cell r="AE204">
            <v>643.59260528206187</v>
          </cell>
          <cell r="AF204">
            <v>643.59260528206187</v>
          </cell>
          <cell r="AI204" t="str">
            <v>COGS</v>
          </cell>
          <cell r="AJ204">
            <v>298.00893214834531</v>
          </cell>
          <cell r="AK204">
            <v>308.61983250101974</v>
          </cell>
          <cell r="AL204">
            <v>36.963840632696773</v>
          </cell>
          <cell r="AM204">
            <v>0</v>
          </cell>
        </row>
        <row r="206">
          <cell r="A206" t="str">
            <v>Gross Profit</v>
          </cell>
          <cell r="C206">
            <v>-5.6315501644479253</v>
          </cell>
          <cell r="D206">
            <v>3.8413711641296855</v>
          </cell>
          <cell r="E206">
            <v>230.04916651031425</v>
          </cell>
          <cell r="F206">
            <v>22.331567170167688</v>
          </cell>
          <cell r="G206">
            <v>251.20093832519242</v>
          </cell>
          <cell r="H206">
            <v>133.20418951817049</v>
          </cell>
          <cell r="I206">
            <v>34.854644356976038</v>
          </cell>
          <cell r="J206">
            <v>0.15278207152858525</v>
          </cell>
          <cell r="K206">
            <v>63.646795908519003</v>
          </cell>
          <cell r="L206">
            <v>0</v>
          </cell>
          <cell r="M206">
            <v>0</v>
          </cell>
          <cell r="N206">
            <v>0</v>
          </cell>
          <cell r="O206">
            <v>733.64990486055012</v>
          </cell>
          <cell r="Q206">
            <v>733.64990486055012</v>
          </cell>
          <cell r="S206">
            <v>733.64990486055012</v>
          </cell>
          <cell r="U206" t="str">
            <v>Gross Profit</v>
          </cell>
          <cell r="V206">
            <v>-5.6315501644479253</v>
          </cell>
          <cell r="W206">
            <v>-1.7901790003182407</v>
          </cell>
          <cell r="X206">
            <v>228.25898750999596</v>
          </cell>
          <cell r="Y206">
            <v>250.59055468016368</v>
          </cell>
          <cell r="Z206">
            <v>501.79149300535619</v>
          </cell>
          <cell r="AA206">
            <v>634.99568252352663</v>
          </cell>
          <cell r="AB206">
            <v>669.85032688050273</v>
          </cell>
          <cell r="AC206">
            <v>670.0031089520312</v>
          </cell>
          <cell r="AD206">
            <v>733.64990486055012</v>
          </cell>
          <cell r="AE206">
            <v>733.64990486055012</v>
          </cell>
          <cell r="AF206">
            <v>733.64990486055012</v>
          </cell>
          <cell r="AI206" t="str">
            <v>Gross Profit</v>
          </cell>
          <cell r="AJ206">
            <v>228.25898750999596</v>
          </cell>
          <cell r="AK206">
            <v>406.73669501353066</v>
          </cell>
          <cell r="AL206">
            <v>98.654222337023626</v>
          </cell>
          <cell r="AM206">
            <v>0</v>
          </cell>
        </row>
        <row r="207">
          <cell r="A207" t="str">
            <v>% of Sales</v>
          </cell>
          <cell r="C207">
            <v>-5.1916615362402645</v>
          </cell>
          <cell r="D207">
            <v>0.74027984375849343</v>
          </cell>
          <cell r="E207">
            <v>0.44240725436024575</v>
          </cell>
          <cell r="F207">
            <v>0.15984424965996474</v>
          </cell>
          <cell r="G207">
            <v>0.66036214422275585</v>
          </cell>
          <cell r="H207">
            <v>0.682225582785698</v>
          </cell>
          <cell r="I207">
            <v>0.67313235062778232</v>
          </cell>
          <cell r="J207">
            <v>-8.3424121066164952E-2</v>
          </cell>
          <cell r="K207">
            <v>0.74293262979246832</v>
          </cell>
          <cell r="L207">
            <v>0</v>
          </cell>
          <cell r="M207">
            <v>0</v>
          </cell>
          <cell r="N207">
            <v>0</v>
          </cell>
          <cell r="O207">
            <v>0.53269478647197832</v>
          </cell>
          <cell r="Q207">
            <v>0.53269478647197832</v>
          </cell>
          <cell r="S207">
            <v>0.53269478647197832</v>
          </cell>
          <cell r="U207" t="str">
            <v>% of Sales</v>
          </cell>
          <cell r="V207">
            <v>-5.1916615362402645</v>
          </cell>
          <cell r="W207">
            <v>-0.28534162045281564</v>
          </cell>
          <cell r="X207">
            <v>0.43373152530023895</v>
          </cell>
          <cell r="Y207">
            <v>0.37627553378393908</v>
          </cell>
          <cell r="Z207">
            <v>0.47955227161489422</v>
          </cell>
          <cell r="AA207">
            <v>0.51142330836782068</v>
          </cell>
          <cell r="AB207">
            <v>0.51789712243301522</v>
          </cell>
          <cell r="AC207">
            <v>0.51874976772562309</v>
          </cell>
          <cell r="AD207">
            <v>0.53269478647197832</v>
          </cell>
          <cell r="AE207">
            <v>0.53269478647197832</v>
          </cell>
          <cell r="AF207">
            <v>0.53269478647197832</v>
          </cell>
          <cell r="AI207" t="str">
            <v>% of Sales</v>
          </cell>
          <cell r="AJ207">
            <v>0.43373152530023895</v>
          </cell>
          <cell r="AK207">
            <v>0.56857899434664427</v>
          </cell>
          <cell r="AL207">
            <v>0.72744161195585189</v>
          </cell>
          <cell r="AM207">
            <v>0</v>
          </cell>
        </row>
        <row r="209">
          <cell r="A209" t="str">
            <v>Marketing</v>
          </cell>
          <cell r="C209">
            <v>9.4251918134211081</v>
          </cell>
          <cell r="D209">
            <v>11.897658827940798</v>
          </cell>
          <cell r="E209">
            <v>14.875001231812295</v>
          </cell>
          <cell r="F209">
            <v>14.22719893518204</v>
          </cell>
          <cell r="G209">
            <v>20.784756767094102</v>
          </cell>
          <cell r="H209">
            <v>19.060305895034251</v>
          </cell>
          <cell r="I209">
            <v>16.850114940155109</v>
          </cell>
          <cell r="J209">
            <v>9.3119396772340153</v>
          </cell>
          <cell r="K209">
            <v>13.729709630440636</v>
          </cell>
          <cell r="L209">
            <v>7.7579084314115034</v>
          </cell>
          <cell r="M209">
            <v>7.7610803367866907</v>
          </cell>
          <cell r="N209">
            <v>10.625261005390259</v>
          </cell>
          <cell r="O209">
            <v>156.30612749190277</v>
          </cell>
          <cell r="Q209">
            <v>156.30612749190277</v>
          </cell>
          <cell r="S209">
            <v>156.30612749190277</v>
          </cell>
          <cell r="U209" t="str">
            <v>Marketing</v>
          </cell>
          <cell r="V209">
            <v>9.4251918134211081</v>
          </cell>
          <cell r="W209">
            <v>21.322850641361907</v>
          </cell>
          <cell r="X209">
            <v>36.197851873174201</v>
          </cell>
          <cell r="Y209">
            <v>50.425050808356239</v>
          </cell>
          <cell r="Z209">
            <v>71.209807575450341</v>
          </cell>
          <cell r="AA209">
            <v>90.270113470484588</v>
          </cell>
          <cell r="AB209">
            <v>107.1202284106397</v>
          </cell>
          <cell r="AC209">
            <v>116.43216808787372</v>
          </cell>
          <cell r="AD209">
            <v>130.16187771831434</v>
          </cell>
          <cell r="AE209">
            <v>137.91978614972584</v>
          </cell>
          <cell r="AF209">
            <v>145.68086648651251</v>
          </cell>
          <cell r="AI209" t="str">
            <v>Marketing</v>
          </cell>
          <cell r="AJ209">
            <v>36.197851873174201</v>
          </cell>
          <cell r="AK209">
            <v>54.072261597310387</v>
          </cell>
          <cell r="AL209">
            <v>39.891764247829762</v>
          </cell>
          <cell r="AM209">
            <v>26.144249773588456</v>
          </cell>
        </row>
        <row r="210">
          <cell r="A210" t="str">
            <v>Administration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Q210">
            <v>0</v>
          </cell>
          <cell r="S210">
            <v>0</v>
          </cell>
          <cell r="U210" t="str">
            <v>Administration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I210" t="str">
            <v>Administration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</row>
        <row r="211">
          <cell r="A211" t="str">
            <v>Technology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Q211">
            <v>0</v>
          </cell>
          <cell r="S211">
            <v>0</v>
          </cell>
          <cell r="U211" t="str">
            <v>Technology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I211" t="str">
            <v>Technology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</row>
        <row r="212">
          <cell r="A212" t="str">
            <v>Bad Debt Reserve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Q212">
            <v>0</v>
          </cell>
          <cell r="S212">
            <v>0</v>
          </cell>
          <cell r="U212" t="str">
            <v>Bad Debt Reserve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I212" t="str">
            <v>Bad Debt Reserve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</row>
        <row r="213">
          <cell r="A213" t="str">
            <v>Total Direct MAT</v>
          </cell>
          <cell r="C213">
            <v>9.4251918134211081</v>
          </cell>
          <cell r="D213">
            <v>11.897658827940798</v>
          </cell>
          <cell r="E213">
            <v>14.875001231812295</v>
          </cell>
          <cell r="F213">
            <v>14.22719893518204</v>
          </cell>
          <cell r="G213">
            <v>20.784756767094102</v>
          </cell>
          <cell r="H213">
            <v>19.060305895034251</v>
          </cell>
          <cell r="I213">
            <v>16.850114940155109</v>
          </cell>
          <cell r="J213">
            <v>9.3119396772340153</v>
          </cell>
          <cell r="K213">
            <v>13.729709630440636</v>
          </cell>
          <cell r="L213">
            <v>7.7579084314115034</v>
          </cell>
          <cell r="M213">
            <v>7.7610803367866907</v>
          </cell>
          <cell r="N213">
            <v>10.625261005390259</v>
          </cell>
          <cell r="O213">
            <v>156.30612749190277</v>
          </cell>
          <cell r="Q213">
            <v>156.30612749190277</v>
          </cell>
          <cell r="S213">
            <v>156.30612749190277</v>
          </cell>
          <cell r="U213" t="str">
            <v>Total Direct MAT</v>
          </cell>
          <cell r="V213">
            <v>9.4251918134211081</v>
          </cell>
          <cell r="W213">
            <v>21.322850641361907</v>
          </cell>
          <cell r="X213">
            <v>36.197851873174201</v>
          </cell>
          <cell r="Y213">
            <v>50.425050808356239</v>
          </cell>
          <cell r="Z213">
            <v>71.209807575450341</v>
          </cell>
          <cell r="AA213">
            <v>90.270113470484588</v>
          </cell>
          <cell r="AB213">
            <v>107.1202284106397</v>
          </cell>
          <cell r="AC213">
            <v>116.43216808787372</v>
          </cell>
          <cell r="AD213">
            <v>130.16187771831434</v>
          </cell>
          <cell r="AE213">
            <v>137.91978614972584</v>
          </cell>
          <cell r="AF213">
            <v>145.68086648651251</v>
          </cell>
          <cell r="AI213" t="str">
            <v>Total Direct MAT</v>
          </cell>
          <cell r="AJ213">
            <v>36.197851873174201</v>
          </cell>
          <cell r="AK213">
            <v>54.072261597310387</v>
          </cell>
          <cell r="AL213">
            <v>39.891764247829762</v>
          </cell>
          <cell r="AM213">
            <v>26.144249773588456</v>
          </cell>
        </row>
        <row r="215">
          <cell r="A215" t="str">
            <v>Marketing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Q215">
            <v>0</v>
          </cell>
          <cell r="S215">
            <v>0</v>
          </cell>
          <cell r="U215" t="str">
            <v>Marketing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I215" t="str">
            <v>Marketing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</row>
        <row r="220">
          <cell r="A220" t="str">
            <v>Amort of Intangible  Assets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Q220">
            <v>0</v>
          </cell>
          <cell r="S220">
            <v>0</v>
          </cell>
          <cell r="U220" t="str">
            <v>Amort of Intangible  Assets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I220" t="str">
            <v>Amort of Intangible  Assets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</row>
        <row r="222">
          <cell r="A222" t="str">
            <v>Interest Expense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Q222">
            <v>0</v>
          </cell>
          <cell r="S222">
            <v>0</v>
          </cell>
          <cell r="U222" t="str">
            <v>Interest Expense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I222" t="str">
            <v>Interest Expense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</row>
        <row r="223">
          <cell r="A223" t="str">
            <v>Interest Income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Q223">
            <v>0</v>
          </cell>
          <cell r="S223">
            <v>0</v>
          </cell>
          <cell r="U223" t="str">
            <v>Interest Income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I223" t="str">
            <v>Interest Income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</row>
        <row r="224">
          <cell r="A224" t="str">
            <v>Other Income/Exp.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Q224">
            <v>0</v>
          </cell>
          <cell r="S224">
            <v>0</v>
          </cell>
          <cell r="U224" t="str">
            <v>Other Income/Exp.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I224" t="str">
            <v>Other Income/Exp.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</row>
        <row r="226">
          <cell r="A226" t="str">
            <v>Income Before Tax</v>
          </cell>
          <cell r="C226">
            <v>-15.056741977869034</v>
          </cell>
          <cell r="D226">
            <v>-8.0562876638111121</v>
          </cell>
          <cell r="E226">
            <v>215.17416527850196</v>
          </cell>
          <cell r="F226">
            <v>8.1043682349856478</v>
          </cell>
          <cell r="G226">
            <v>230.41618155809832</v>
          </cell>
          <cell r="H226">
            <v>114.14388362313625</v>
          </cell>
          <cell r="I226">
            <v>18.00452941682093</v>
          </cell>
          <cell r="J226">
            <v>-9.1591576057054294</v>
          </cell>
          <cell r="K226">
            <v>49.917086278078365</v>
          </cell>
          <cell r="L226">
            <v>-7.7579084314115034</v>
          </cell>
          <cell r="M226">
            <v>-7.7610803367866907</v>
          </cell>
          <cell r="N226">
            <v>-10.625261005390259</v>
          </cell>
          <cell r="O226">
            <v>577.34377736864735</v>
          </cell>
          <cell r="Q226">
            <v>577.34377736864735</v>
          </cell>
          <cell r="S226">
            <v>577.34377736864735</v>
          </cell>
          <cell r="U226" t="str">
            <v>Income Before Tax</v>
          </cell>
          <cell r="V226">
            <v>-15.056741977869034</v>
          </cell>
          <cell r="W226">
            <v>-23.113029641680146</v>
          </cell>
          <cell r="X226">
            <v>192.06113563682175</v>
          </cell>
          <cell r="Y226">
            <v>200.16550387180743</v>
          </cell>
          <cell r="Z226">
            <v>430.58168542990586</v>
          </cell>
          <cell r="AA226">
            <v>544.72556905304202</v>
          </cell>
          <cell r="AB226">
            <v>562.73009846986304</v>
          </cell>
          <cell r="AC226">
            <v>553.57094086415748</v>
          </cell>
          <cell r="AD226">
            <v>603.48802714223575</v>
          </cell>
          <cell r="AE226">
            <v>595.73011871082429</v>
          </cell>
          <cell r="AF226">
            <v>587.96903837403761</v>
          </cell>
          <cell r="AI226" t="str">
            <v>Income Before Tax</v>
          </cell>
          <cell r="AJ226">
            <v>192.06113563682175</v>
          </cell>
          <cell r="AK226">
            <v>352.66443341622028</v>
          </cell>
          <cell r="AL226">
            <v>58.762458089193863</v>
          </cell>
          <cell r="AM226">
            <v>-26.144249773588456</v>
          </cell>
        </row>
        <row r="227">
          <cell r="A227" t="str">
            <v>Privision for Taxes</v>
          </cell>
          <cell r="C227">
            <v>-4.6675900131394004</v>
          </cell>
          <cell r="D227">
            <v>-2.4974491757814445</v>
          </cell>
          <cell r="E227">
            <v>66.703991236335611</v>
          </cell>
          <cell r="F227">
            <v>2.5123541528455506</v>
          </cell>
          <cell r="G227">
            <v>71.429016283010483</v>
          </cell>
          <cell r="H227">
            <v>35.384603923172236</v>
          </cell>
          <cell r="I227">
            <v>5.5814041192144881</v>
          </cell>
          <cell r="J227">
            <v>-2.8393388577686829</v>
          </cell>
          <cell r="K227">
            <v>15.474296746204294</v>
          </cell>
          <cell r="L227">
            <v>-2.4049516137375662</v>
          </cell>
          <cell r="M227">
            <v>-2.4059349044038743</v>
          </cell>
          <cell r="N227">
            <v>-3.2938309116709803</v>
          </cell>
          <cell r="O227">
            <v>178.97657098428073</v>
          </cell>
          <cell r="Q227">
            <v>178.97657098428076</v>
          </cell>
          <cell r="S227">
            <v>178.97657098428076</v>
          </cell>
          <cell r="U227" t="str">
            <v>Privision for Taxes</v>
          </cell>
          <cell r="V227">
            <v>-4.6675900131394004</v>
          </cell>
          <cell r="W227">
            <v>-7.1650391889208453</v>
          </cell>
          <cell r="X227">
            <v>59.538952047414767</v>
          </cell>
          <cell r="Y227">
            <v>62.051306200260321</v>
          </cell>
          <cell r="Z227">
            <v>133.48032248327081</v>
          </cell>
          <cell r="AA227">
            <v>168.86492640644303</v>
          </cell>
          <cell r="AB227">
            <v>174.44633052565752</v>
          </cell>
          <cell r="AC227">
            <v>171.60699166788882</v>
          </cell>
          <cell r="AD227">
            <v>187.08128841409311</v>
          </cell>
          <cell r="AE227">
            <v>184.67633680035556</v>
          </cell>
          <cell r="AF227">
            <v>182.27040189595169</v>
          </cell>
          <cell r="AI227" t="str">
            <v>Privision for Taxes</v>
          </cell>
          <cell r="AJ227">
            <v>59.538952047414767</v>
          </cell>
          <cell r="AK227">
            <v>109.32597435902827</v>
          </cell>
          <cell r="AL227">
            <v>18.216362007650098</v>
          </cell>
          <cell r="AM227">
            <v>-8.1047174298124212</v>
          </cell>
        </row>
        <row r="228">
          <cell r="A228" t="str">
            <v>Tax rate %</v>
          </cell>
          <cell r="C228">
            <v>0.31</v>
          </cell>
          <cell r="D228">
            <v>0.31</v>
          </cell>
          <cell r="E228">
            <v>0.31</v>
          </cell>
          <cell r="F228">
            <v>0.31</v>
          </cell>
          <cell r="G228">
            <v>0.31</v>
          </cell>
          <cell r="H228">
            <v>0.31</v>
          </cell>
          <cell r="I228">
            <v>0.31</v>
          </cell>
          <cell r="J228">
            <v>0.31</v>
          </cell>
          <cell r="K228">
            <v>0.31</v>
          </cell>
          <cell r="L228">
            <v>0.31</v>
          </cell>
          <cell r="M228">
            <v>0.31</v>
          </cell>
          <cell r="N228">
            <v>0.31</v>
          </cell>
          <cell r="O228">
            <v>0.31000000000000011</v>
          </cell>
          <cell r="Q228">
            <v>0.31000000000000011</v>
          </cell>
          <cell r="S228">
            <v>0.31000000000000011</v>
          </cell>
          <cell r="U228" t="str">
            <v>Tax rate %</v>
          </cell>
          <cell r="V228">
            <v>0.31</v>
          </cell>
          <cell r="W228">
            <v>0.31</v>
          </cell>
          <cell r="X228">
            <v>0.31000000000000011</v>
          </cell>
          <cell r="Y228">
            <v>0.31000000000000011</v>
          </cell>
          <cell r="Z228">
            <v>0.31</v>
          </cell>
          <cell r="AA228">
            <v>0.31</v>
          </cell>
          <cell r="AB228">
            <v>0.30999999999999994</v>
          </cell>
          <cell r="AC228">
            <v>0.31</v>
          </cell>
          <cell r="AD228">
            <v>0.31000000000000005</v>
          </cell>
          <cell r="AE228">
            <v>0.31000000000000005</v>
          </cell>
          <cell r="AF228">
            <v>0.31000000000000005</v>
          </cell>
          <cell r="AI228" t="str">
            <v>Tax rate %</v>
          </cell>
          <cell r="AJ228">
            <v>0.31000000000000011</v>
          </cell>
          <cell r="AK228">
            <v>0.30999999999999994</v>
          </cell>
          <cell r="AL228">
            <v>0.31</v>
          </cell>
          <cell r="AM228">
            <v>0.31</v>
          </cell>
        </row>
        <row r="230">
          <cell r="A230" t="str">
            <v>Net Income</v>
          </cell>
          <cell r="C230">
            <v>-10.389151964729635</v>
          </cell>
          <cell r="D230">
            <v>-5.558838488029668</v>
          </cell>
          <cell r="E230">
            <v>148.47017404216635</v>
          </cell>
          <cell r="F230">
            <v>5.5920140821400972</v>
          </cell>
          <cell r="G230">
            <v>158.98716527508782</v>
          </cell>
          <cell r="H230">
            <v>78.759279699964011</v>
          </cell>
          <cell r="I230">
            <v>12.423125297606441</v>
          </cell>
          <cell r="J230">
            <v>-6.3198187479367469</v>
          </cell>
          <cell r="K230">
            <v>34.44278953187407</v>
          </cell>
          <cell r="L230">
            <v>-5.3529568176739373</v>
          </cell>
          <cell r="M230">
            <v>-5.355145432382816</v>
          </cell>
          <cell r="N230">
            <v>-7.3314300937192787</v>
          </cell>
          <cell r="O230">
            <v>398.36720638436663</v>
          </cell>
          <cell r="Q230">
            <v>398.36720638436657</v>
          </cell>
          <cell r="S230">
            <v>398.36720638436657</v>
          </cell>
          <cell r="U230" t="str">
            <v>Net Income</v>
          </cell>
          <cell r="V230">
            <v>-10.389151964729635</v>
          </cell>
          <cell r="W230">
            <v>-15.947990452759301</v>
          </cell>
          <cell r="X230">
            <v>132.52218358940698</v>
          </cell>
          <cell r="Y230">
            <v>138.11419767154712</v>
          </cell>
          <cell r="Z230">
            <v>297.10136294663505</v>
          </cell>
          <cell r="AA230">
            <v>375.86064264659899</v>
          </cell>
          <cell r="AB230">
            <v>388.28376794420552</v>
          </cell>
          <cell r="AC230">
            <v>381.96394919626869</v>
          </cell>
          <cell r="AD230">
            <v>416.40673872814261</v>
          </cell>
          <cell r="AE230">
            <v>411.05378191046873</v>
          </cell>
          <cell r="AF230">
            <v>405.69863647808592</v>
          </cell>
          <cell r="AI230" t="str">
            <v>Net Income</v>
          </cell>
          <cell r="AJ230">
            <v>132.52218358940698</v>
          </cell>
          <cell r="AK230">
            <v>243.33845905719201</v>
          </cell>
          <cell r="AL230">
            <v>40.546096081543766</v>
          </cell>
          <cell r="AM230">
            <v>-18.039532343776035</v>
          </cell>
        </row>
        <row r="231">
          <cell r="A231" t="str">
            <v>% Sales</v>
          </cell>
          <cell r="C231">
            <v>-9.5776400945421365</v>
          </cell>
          <cell r="D231">
            <v>-1.0712570880480468</v>
          </cell>
          <cell r="E231">
            <v>0.28552279953354098</v>
          </cell>
          <cell r="F231">
            <v>4.002635767729365E-2</v>
          </cell>
          <cell r="G231">
            <v>0.41794869901736159</v>
          </cell>
          <cell r="H231">
            <v>0.4033776691817953</v>
          </cell>
          <cell r="I231">
            <v>0.23992233138501623</v>
          </cell>
          <cell r="J231">
            <v>3.4508324116121916</v>
          </cell>
          <cell r="K231">
            <v>0.40204179706206872</v>
          </cell>
          <cell r="L231">
            <v>0</v>
          </cell>
          <cell r="M231">
            <v>0</v>
          </cell>
          <cell r="N231">
            <v>0</v>
          </cell>
          <cell r="O231">
            <v>0.28924986227960398</v>
          </cell>
          <cell r="Q231">
            <v>0.28924986227960398</v>
          </cell>
          <cell r="S231">
            <v>0.28924986227960398</v>
          </cell>
          <cell r="U231" t="str">
            <v>% Sales</v>
          </cell>
          <cell r="V231">
            <v>-9.5776400945421365</v>
          </cell>
          <cell r="W231">
            <v>-2.5419946485504554</v>
          </cell>
          <cell r="X231">
            <v>0.25181505206595489</v>
          </cell>
          <cell r="Y231">
            <v>0.207386082521472</v>
          </cell>
          <cell r="Z231">
            <v>0.28393393568236358</v>
          </cell>
          <cell r="AA231">
            <v>0.30271685089836331</v>
          </cell>
          <cell r="AB231">
            <v>0.30020295286297011</v>
          </cell>
          <cell r="AC231">
            <v>0.29573550820539873</v>
          </cell>
          <cell r="AD231">
            <v>0.30234815993664338</v>
          </cell>
          <cell r="AE231">
            <v>0.2984614393494901</v>
          </cell>
          <cell r="AF231">
            <v>0.29457312963428367</v>
          </cell>
          <cell r="AI231" t="str">
            <v>% Sales</v>
          </cell>
          <cell r="AJ231">
            <v>0.25181505206595489</v>
          </cell>
          <cell r="AK231">
            <v>0.34016388988949636</v>
          </cell>
          <cell r="AL231">
            <v>0.29897268250023995</v>
          </cell>
          <cell r="AM231">
            <v>0</v>
          </cell>
        </row>
        <row r="233">
          <cell r="A233" t="str">
            <v>EBIT</v>
          </cell>
          <cell r="C233">
            <v>-15.056741977869034</v>
          </cell>
          <cell r="D233">
            <v>-8.0562876638111121</v>
          </cell>
          <cell r="E233">
            <v>215.17416527850196</v>
          </cell>
          <cell r="F233">
            <v>8.1043682349856478</v>
          </cell>
          <cell r="G233">
            <v>230.41618155809832</v>
          </cell>
          <cell r="H233">
            <v>114.14388362313625</v>
          </cell>
          <cell r="I233">
            <v>18.00452941682093</v>
          </cell>
          <cell r="J233">
            <v>-9.1591576057054294</v>
          </cell>
          <cell r="K233">
            <v>49.917086278078365</v>
          </cell>
          <cell r="L233">
            <v>-7.7579084314115034</v>
          </cell>
          <cell r="M233">
            <v>-7.7610803367866907</v>
          </cell>
          <cell r="N233">
            <v>-10.625261005390259</v>
          </cell>
          <cell r="O233">
            <v>577.34377736864735</v>
          </cell>
          <cell r="Q233">
            <v>577.34377736864735</v>
          </cell>
          <cell r="S233">
            <v>577.34377736864735</v>
          </cell>
          <cell r="U233" t="str">
            <v>EBIT</v>
          </cell>
          <cell r="V233">
            <v>-15.056741977869034</v>
          </cell>
          <cell r="W233">
            <v>-23.113029641680146</v>
          </cell>
          <cell r="X233">
            <v>192.0611356368218</v>
          </cell>
          <cell r="Y233">
            <v>200.16550387180746</v>
          </cell>
          <cell r="Z233">
            <v>430.58168542990575</v>
          </cell>
          <cell r="AA233">
            <v>544.72556905304202</v>
          </cell>
          <cell r="AB233">
            <v>562.73009846986292</v>
          </cell>
          <cell r="AC233">
            <v>553.57094086415748</v>
          </cell>
          <cell r="AD233">
            <v>603.48802714223586</v>
          </cell>
          <cell r="AE233">
            <v>595.7301187108244</v>
          </cell>
          <cell r="AF233">
            <v>587.96903837403772</v>
          </cell>
          <cell r="AI233" t="str">
            <v>EBIT</v>
          </cell>
          <cell r="AJ233">
            <v>192.0611356368218</v>
          </cell>
          <cell r="AK233">
            <v>352.66443341622022</v>
          </cell>
          <cell r="AL233">
            <v>58.762458089193863</v>
          </cell>
          <cell r="AM233">
            <v>-26.144249773588456</v>
          </cell>
        </row>
        <row r="234">
          <cell r="A234" t="str">
            <v>EBITDA</v>
          </cell>
          <cell r="C234">
            <v>-15.056741977869034</v>
          </cell>
          <cell r="D234">
            <v>-8.0562876638111121</v>
          </cell>
          <cell r="E234">
            <v>215.17416527850196</v>
          </cell>
          <cell r="F234">
            <v>8.1043682349856478</v>
          </cell>
          <cell r="G234">
            <v>230.41618155809832</v>
          </cell>
          <cell r="H234">
            <v>114.14388362313625</v>
          </cell>
          <cell r="I234">
            <v>18.00452941682093</v>
          </cell>
          <cell r="J234">
            <v>-9.1591576057054294</v>
          </cell>
          <cell r="K234">
            <v>49.917086278078365</v>
          </cell>
          <cell r="L234">
            <v>-7.7579084314115034</v>
          </cell>
          <cell r="M234">
            <v>-7.7610803367866907</v>
          </cell>
          <cell r="N234">
            <v>-10.625261005390259</v>
          </cell>
          <cell r="O234">
            <v>577.34377736864735</v>
          </cell>
          <cell r="Q234">
            <v>577.34377736864735</v>
          </cell>
          <cell r="S234">
            <v>577.34377736864735</v>
          </cell>
          <cell r="U234" t="str">
            <v>EBITDA</v>
          </cell>
          <cell r="V234">
            <v>-15.056741977869034</v>
          </cell>
          <cell r="W234">
            <v>-23.113029641680146</v>
          </cell>
          <cell r="X234">
            <v>192.0611356368218</v>
          </cell>
          <cell r="Y234">
            <v>200.16550387180746</v>
          </cell>
          <cell r="Z234">
            <v>430.58168542990575</v>
          </cell>
          <cell r="AA234">
            <v>544.72556905304202</v>
          </cell>
          <cell r="AB234">
            <v>562.73009846986292</v>
          </cell>
          <cell r="AC234">
            <v>553.57094086415748</v>
          </cell>
          <cell r="AD234">
            <v>603.48802714223586</v>
          </cell>
          <cell r="AE234">
            <v>595.7301187108244</v>
          </cell>
          <cell r="AF234">
            <v>587.96903837403772</v>
          </cell>
          <cell r="AI234" t="str">
            <v>EBITDA</v>
          </cell>
          <cell r="AJ234">
            <v>192.0611356368218</v>
          </cell>
          <cell r="AK234">
            <v>352.66443341622022</v>
          </cell>
          <cell r="AL234">
            <v>58.762458089193863</v>
          </cell>
          <cell r="AM234">
            <v>-26.144249773588456</v>
          </cell>
        </row>
        <row r="237">
          <cell r="A237" t="str">
            <v>MEX Forecast '01</v>
          </cell>
          <cell r="U237" t="str">
            <v>MEX Forecast YTD '00</v>
          </cell>
          <cell r="AI237" t="str">
            <v>MEX Forecast Qtr.'00</v>
          </cell>
        </row>
        <row r="238">
          <cell r="A238" t="str">
            <v>Acetanilides Others</v>
          </cell>
          <cell r="C238" t="str">
            <v>Jan</v>
          </cell>
          <cell r="D238" t="str">
            <v>Feb</v>
          </cell>
          <cell r="E238" t="str">
            <v>Mar</v>
          </cell>
          <cell r="F238" t="str">
            <v>Apr</v>
          </cell>
          <cell r="G238" t="str">
            <v>May</v>
          </cell>
          <cell r="H238" t="str">
            <v>Jun</v>
          </cell>
          <cell r="I238" t="str">
            <v>Jul</v>
          </cell>
          <cell r="J238" t="str">
            <v>Aug</v>
          </cell>
          <cell r="K238" t="str">
            <v>Sep</v>
          </cell>
          <cell r="L238" t="str">
            <v>Oct</v>
          </cell>
          <cell r="M238" t="str">
            <v>Nov</v>
          </cell>
          <cell r="N238" t="str">
            <v>Dec</v>
          </cell>
          <cell r="O238" t="str">
            <v>Total</v>
          </cell>
          <cell r="Q238" t="str">
            <v>Changes</v>
          </cell>
          <cell r="S238" t="str">
            <v>Changes</v>
          </cell>
          <cell r="U238" t="str">
            <v>Acetanilides Others</v>
          </cell>
          <cell r="V238" t="str">
            <v>Jan</v>
          </cell>
          <cell r="W238" t="str">
            <v>Feb</v>
          </cell>
          <cell r="X238" t="str">
            <v>Mar</v>
          </cell>
          <cell r="Y238" t="str">
            <v>Apr</v>
          </cell>
          <cell r="Z238" t="str">
            <v>May</v>
          </cell>
          <cell r="AA238" t="str">
            <v>Jun</v>
          </cell>
          <cell r="AB238" t="str">
            <v>Jul</v>
          </cell>
          <cell r="AC238" t="str">
            <v>Aug</v>
          </cell>
          <cell r="AD238" t="str">
            <v>Sep</v>
          </cell>
          <cell r="AE238" t="str">
            <v>Oct</v>
          </cell>
          <cell r="AF238" t="str">
            <v>Nov</v>
          </cell>
          <cell r="AI238" t="str">
            <v>Acetanilides Others</v>
          </cell>
          <cell r="AJ238" t="str">
            <v>1st Qtr.</v>
          </cell>
          <cell r="AK238" t="str">
            <v>2nd Qtr.</v>
          </cell>
          <cell r="AL238" t="str">
            <v>3er Qtr.</v>
          </cell>
          <cell r="AM238" t="str">
            <v>4 Qtr.</v>
          </cell>
        </row>
        <row r="240">
          <cell r="A240" t="str">
            <v>Lazo Volume (K Galls)</v>
          </cell>
          <cell r="B240">
            <v>1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1.321003963011889</v>
          </cell>
          <cell r="I240">
            <v>1.321003963011889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2.6420079260237781</v>
          </cell>
          <cell r="Q240">
            <v>2.6420079260237781</v>
          </cell>
          <cell r="S240">
            <v>2.6420079260237781</v>
          </cell>
          <cell r="U240" t="str">
            <v>Lazo Volume (K Galls)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1.321003963011889</v>
          </cell>
          <cell r="AB240">
            <v>2.6420079260237781</v>
          </cell>
          <cell r="AC240">
            <v>2.6420079260237781</v>
          </cell>
          <cell r="AD240">
            <v>2.6420079260237781</v>
          </cell>
          <cell r="AE240">
            <v>2.6420079260237781</v>
          </cell>
          <cell r="AF240">
            <v>2.6420079260237781</v>
          </cell>
          <cell r="AI240" t="str">
            <v>Lazo Volume (K Galls)</v>
          </cell>
          <cell r="AJ240">
            <v>0</v>
          </cell>
          <cell r="AK240">
            <v>1.321003963011889</v>
          </cell>
          <cell r="AL240">
            <v>1.321003963011889</v>
          </cell>
          <cell r="AM240">
            <v>0</v>
          </cell>
        </row>
        <row r="241">
          <cell r="A241" t="str">
            <v>Lazo Netback (K Galls)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15.779484366428962</v>
          </cell>
          <cell r="I241">
            <v>15.892817679558009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15.836151022993485</v>
          </cell>
          <cell r="Q241">
            <v>15.836151022993485</v>
          </cell>
          <cell r="S241">
            <v>15.836151022993485</v>
          </cell>
          <cell r="U241" t="str">
            <v>Lazo Netback (K Galls)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15.779484366428962</v>
          </cell>
          <cell r="AB241">
            <v>15.836151022993485</v>
          </cell>
          <cell r="AC241">
            <v>15.836151022993485</v>
          </cell>
          <cell r="AD241">
            <v>15.836151022993485</v>
          </cell>
          <cell r="AE241">
            <v>15.836151022993485</v>
          </cell>
          <cell r="AF241">
            <v>15.836151022993485</v>
          </cell>
          <cell r="AI241" t="str">
            <v>Lazo Netback (K Galls)</v>
          </cell>
          <cell r="AJ241">
            <v>0</v>
          </cell>
          <cell r="AK241">
            <v>15.779484366428962</v>
          </cell>
          <cell r="AL241">
            <v>15.892817679558009</v>
          </cell>
          <cell r="AM241">
            <v>0</v>
          </cell>
        </row>
        <row r="242">
          <cell r="A242" t="str">
            <v>Lazo Unit COGS (K Galls)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5.0286944596818417</v>
          </cell>
          <cell r="I242">
            <v>5.1043946257706674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5.0665445427262545</v>
          </cell>
          <cell r="Q242">
            <v>5.0665445427262545</v>
          </cell>
          <cell r="S242">
            <v>5.0665445427262545</v>
          </cell>
          <cell r="U242" t="str">
            <v>Lazo Unit COGS (K Galls)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5.0286944596818417</v>
          </cell>
          <cell r="AB242">
            <v>5.0665445427262545</v>
          </cell>
          <cell r="AC242">
            <v>5.0665445427262545</v>
          </cell>
          <cell r="AD242">
            <v>5.0665445427262545</v>
          </cell>
          <cell r="AE242">
            <v>5.0665445427262545</v>
          </cell>
          <cell r="AF242">
            <v>5.0665445427262545</v>
          </cell>
          <cell r="AI242" t="str">
            <v>Lazo Unit COGS (K Galls)</v>
          </cell>
          <cell r="AJ242">
            <v>0</v>
          </cell>
          <cell r="AK242">
            <v>5.0286944596818417</v>
          </cell>
          <cell r="AL242">
            <v>5.1043946257706674</v>
          </cell>
          <cell r="AM242">
            <v>0</v>
          </cell>
        </row>
        <row r="243">
          <cell r="A243" t="str">
            <v>Factor de conversión</v>
          </cell>
          <cell r="B243">
            <v>4.0053583793748553</v>
          </cell>
        </row>
        <row r="244">
          <cell r="A244" t="str">
            <v>Lazo Volume (K Te Lbs)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5.2910942924370614</v>
          </cell>
          <cell r="I244">
            <v>5.2910942924370614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10.582188584874123</v>
          </cell>
          <cell r="Q244">
            <v>10.582188584874123</v>
          </cell>
          <cell r="S244">
            <v>10.582188584874123</v>
          </cell>
          <cell r="U244" t="str">
            <v>Lazo Volume (K Te Lbs)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5.2910942924370614</v>
          </cell>
          <cell r="AB244">
            <v>10.582188584874123</v>
          </cell>
          <cell r="AC244">
            <v>10.582188584874123</v>
          </cell>
          <cell r="AD244">
            <v>10.582188584874123</v>
          </cell>
          <cell r="AE244">
            <v>10.582188584874123</v>
          </cell>
          <cell r="AF244">
            <v>10.582188584874123</v>
          </cell>
          <cell r="AI244" t="str">
            <v>Lazo Volume (K Te Lbs)</v>
          </cell>
          <cell r="AJ244">
            <v>0</v>
          </cell>
          <cell r="AK244">
            <v>5.2910942924370614</v>
          </cell>
          <cell r="AL244">
            <v>5.2910942924370614</v>
          </cell>
          <cell r="AM244">
            <v>0</v>
          </cell>
        </row>
        <row r="245">
          <cell r="A245" t="str">
            <v>Lazo Netback (K Te Lbs)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3.9395936322910954</v>
          </cell>
          <cell r="I245">
            <v>3.9678890561694291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3.953741344230262</v>
          </cell>
          <cell r="Q245">
            <v>3.953741344230262</v>
          </cell>
          <cell r="S245">
            <v>3.953741344230262</v>
          </cell>
          <cell r="U245" t="str">
            <v>Lazo Netback (K Te Lbs)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3.9395936322910954</v>
          </cell>
          <cell r="AB245">
            <v>3.953741344230262</v>
          </cell>
          <cell r="AC245">
            <v>3.953741344230262</v>
          </cell>
          <cell r="AD245">
            <v>3.953741344230262</v>
          </cell>
          <cell r="AE245">
            <v>3.953741344230262</v>
          </cell>
          <cell r="AF245">
            <v>3.953741344230262</v>
          </cell>
          <cell r="AI245" t="str">
            <v>Lazo Netback (K Te Lbs)</v>
          </cell>
          <cell r="AJ245">
            <v>0</v>
          </cell>
          <cell r="AK245">
            <v>3.9395936322910954</v>
          </cell>
          <cell r="AL245">
            <v>3.9678890561694291</v>
          </cell>
          <cell r="AM245">
            <v>0</v>
          </cell>
        </row>
        <row r="246">
          <cell r="A246" t="str">
            <v>Lazo Unit COGS (K Te Lbs)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1.255491764626242</v>
          </cell>
          <cell r="I246">
            <v>1.2743914881762333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1.2649416264012376</v>
          </cell>
          <cell r="Q246">
            <v>1.2649416264012376</v>
          </cell>
          <cell r="S246">
            <v>1.2649416264012376</v>
          </cell>
          <cell r="U246" t="str">
            <v>Lazo Unit COGS (K Te Lbs)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1.255491764626242</v>
          </cell>
          <cell r="AB246">
            <v>1.2649416264012376</v>
          </cell>
          <cell r="AC246">
            <v>1.2649416264012376</v>
          </cell>
          <cell r="AD246">
            <v>1.2649416264012376</v>
          </cell>
          <cell r="AE246">
            <v>1.2649416264012376</v>
          </cell>
          <cell r="AF246">
            <v>1.2649416264012376</v>
          </cell>
          <cell r="AI246" t="str">
            <v>Lazo Unit COGS (K Te Lbs)</v>
          </cell>
          <cell r="AJ246">
            <v>0</v>
          </cell>
          <cell r="AK246">
            <v>1.255491764626242</v>
          </cell>
          <cell r="AL246">
            <v>1.2743914881762333</v>
          </cell>
          <cell r="AM246">
            <v>0</v>
          </cell>
        </row>
        <row r="248">
          <cell r="A248" t="str">
            <v>Boxer Volume (K Galls)</v>
          </cell>
          <cell r="B248">
            <v>1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Q248">
            <v>0</v>
          </cell>
          <cell r="S248">
            <v>0</v>
          </cell>
          <cell r="U248" t="str">
            <v>Boxer Volume (K Galls)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I248" t="str">
            <v>Boxer Volume (K Galls)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</row>
        <row r="249">
          <cell r="A249" t="str">
            <v>Boxer Netback (K Galls)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Q249">
            <v>0</v>
          </cell>
          <cell r="S249">
            <v>0</v>
          </cell>
          <cell r="U249" t="str">
            <v>Boxer Netback (K Galls)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I249" t="str">
            <v>Boxer Netback (K Galls)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</row>
        <row r="250">
          <cell r="A250" t="str">
            <v>Boxer Unit COGS (K Galls)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Q250">
            <v>0</v>
          </cell>
          <cell r="S250">
            <v>0</v>
          </cell>
          <cell r="U250" t="str">
            <v>Boxer Unit COGS (K Galls)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I250" t="str">
            <v>Boxer Unit COGS (K Galls)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</row>
        <row r="251">
          <cell r="A251" t="str">
            <v>Factor de conversión</v>
          </cell>
          <cell r="B251">
            <v>2.5033489871092849</v>
          </cell>
        </row>
        <row r="252">
          <cell r="A252" t="str">
            <v>Boxer Volume (K Te Lbs)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Q252">
            <v>0</v>
          </cell>
          <cell r="S252">
            <v>0</v>
          </cell>
          <cell r="U252" t="str">
            <v>Boxer Volume (K Te Lbs)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I252" t="str">
            <v>Boxer Volume (K Te Lbs)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</row>
        <row r="253">
          <cell r="A253" t="str">
            <v>Boxer Netback (K Te Lbs)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Q253">
            <v>0</v>
          </cell>
          <cell r="S253">
            <v>0</v>
          </cell>
          <cell r="U253" t="str">
            <v>Boxer Netback (K Te Lbs)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I253" t="str">
            <v>Boxer Netback (K Te Lbs)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</row>
        <row r="254">
          <cell r="A254" t="str">
            <v>Boxer Unit COGS (K Te Lbs)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Q254">
            <v>0</v>
          </cell>
          <cell r="S254">
            <v>0</v>
          </cell>
          <cell r="U254" t="str">
            <v>Boxer Unit COGS (K Te Lbs)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I254" t="str">
            <v>Boxer Unit COGS (K Te Lbs)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</row>
        <row r="256">
          <cell r="A256" t="str">
            <v>Total Volume (K Galls)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1.321003963011889</v>
          </cell>
          <cell r="I256">
            <v>1.321003963011889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2.6420079260237781</v>
          </cell>
          <cell r="Q256">
            <v>2.6420079260237781</v>
          </cell>
          <cell r="S256">
            <v>2.6420079260237781</v>
          </cell>
          <cell r="U256" t="str">
            <v>Total Volume (K Galls)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1.321003963011889</v>
          </cell>
          <cell r="AB256">
            <v>2.6420079260237781</v>
          </cell>
          <cell r="AC256">
            <v>2.6420079260237781</v>
          </cell>
          <cell r="AD256">
            <v>2.6420079260237781</v>
          </cell>
          <cell r="AE256">
            <v>2.6420079260237781</v>
          </cell>
          <cell r="AF256">
            <v>2.6420079260237781</v>
          </cell>
          <cell r="AI256" t="str">
            <v>Total Volume (K Galls)</v>
          </cell>
          <cell r="AJ256">
            <v>0</v>
          </cell>
          <cell r="AK256">
            <v>1.321003963011889</v>
          </cell>
          <cell r="AL256">
            <v>1.321003963011889</v>
          </cell>
          <cell r="AM256">
            <v>0</v>
          </cell>
        </row>
        <row r="257">
          <cell r="A257" t="str">
            <v>Total Netback (K Galls)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15.779484366428962</v>
          </cell>
          <cell r="I257">
            <v>15.892817679558009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15.836151022993485</v>
          </cell>
          <cell r="Q257">
            <v>15.836151022993485</v>
          </cell>
          <cell r="S257">
            <v>15.836151022993485</v>
          </cell>
          <cell r="U257" t="str">
            <v>Total Netback (K Galls)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15.779484366428962</v>
          </cell>
          <cell r="AB257">
            <v>15.836151022993485</v>
          </cell>
          <cell r="AC257">
            <v>15.836151022993485</v>
          </cell>
          <cell r="AD257">
            <v>15.836151022993485</v>
          </cell>
          <cell r="AE257">
            <v>15.836151022993485</v>
          </cell>
          <cell r="AF257">
            <v>15.836151022993485</v>
          </cell>
          <cell r="AI257" t="str">
            <v>Total Netback (K Galls)</v>
          </cell>
          <cell r="AJ257">
            <v>0</v>
          </cell>
          <cell r="AK257">
            <v>15.779484366428962</v>
          </cell>
          <cell r="AL257">
            <v>15.892817679558009</v>
          </cell>
          <cell r="AM257">
            <v>0</v>
          </cell>
        </row>
        <row r="258">
          <cell r="A258" t="str">
            <v>Total Unit COGS (K Galls)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5.0286944596818417</v>
          </cell>
          <cell r="I258">
            <v>5.1043946257706674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5.0665445427262545</v>
          </cell>
          <cell r="Q258">
            <v>5.0665445427262545</v>
          </cell>
          <cell r="S258">
            <v>5.0665445427262545</v>
          </cell>
          <cell r="U258" t="str">
            <v>Total Unit COGS (K Galls)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5.0286944596818417</v>
          </cell>
          <cell r="AB258">
            <v>5.0665445427262545</v>
          </cell>
          <cell r="AC258">
            <v>5.0665445427262545</v>
          </cell>
          <cell r="AD258">
            <v>5.0665445427262545</v>
          </cell>
          <cell r="AE258">
            <v>5.0665445427262545</v>
          </cell>
          <cell r="AF258">
            <v>5.0665445427262545</v>
          </cell>
          <cell r="AI258" t="str">
            <v>Total Unit COGS (K Galls)</v>
          </cell>
          <cell r="AJ258">
            <v>0</v>
          </cell>
          <cell r="AK258">
            <v>5.0286944596818417</v>
          </cell>
          <cell r="AL258">
            <v>5.1043946257706674</v>
          </cell>
          <cell r="AM258">
            <v>0</v>
          </cell>
        </row>
        <row r="259">
          <cell r="A259" t="str">
            <v>Total Unit COGS (K Galls) Check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5.0286944596818417</v>
          </cell>
          <cell r="I259">
            <v>5.1043946257706674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5.0665445427262545</v>
          </cell>
          <cell r="Q259">
            <v>5.0665445427262545</v>
          </cell>
          <cell r="S259">
            <v>5.0665445427262545</v>
          </cell>
          <cell r="U259" t="str">
            <v>Total Unit COGS (K Galls) Check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5.0286944596818417</v>
          </cell>
          <cell r="AB259">
            <v>5.0665445427262545</v>
          </cell>
          <cell r="AC259">
            <v>5.0665445427262545</v>
          </cell>
          <cell r="AD259">
            <v>5.0665445427262545</v>
          </cell>
          <cell r="AE259">
            <v>5.0665445427262545</v>
          </cell>
          <cell r="AF259">
            <v>5.0665445427262545</v>
          </cell>
          <cell r="AI259" t="str">
            <v xml:space="preserve"> Total Unit COGS (K Galls) Check</v>
          </cell>
          <cell r="AJ259">
            <v>0</v>
          </cell>
          <cell r="AK259">
            <v>5.0286944596818417</v>
          </cell>
          <cell r="AL259">
            <v>5.1043946257706674</v>
          </cell>
          <cell r="AM259">
            <v>0</v>
          </cell>
        </row>
        <row r="261">
          <cell r="A261" t="str">
            <v>Total Volume (K TE Lbs)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5.2910942924370614</v>
          </cell>
          <cell r="I261">
            <v>5.2910942924370614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10.582188584874123</v>
          </cell>
          <cell r="Q261">
            <v>10.582188584874123</v>
          </cell>
          <cell r="S261">
            <v>10.582188584874123</v>
          </cell>
          <cell r="U261" t="str">
            <v>Total Volume (K TE Lbs)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5.2910942924370614</v>
          </cell>
          <cell r="AB261">
            <v>10.582188584874123</v>
          </cell>
          <cell r="AC261">
            <v>10.582188584874123</v>
          </cell>
          <cell r="AD261">
            <v>10.582188584874123</v>
          </cell>
          <cell r="AE261">
            <v>10.582188584874123</v>
          </cell>
          <cell r="AF261">
            <v>10.582188584874123</v>
          </cell>
          <cell r="AI261" t="str">
            <v>Total Volume (K TE Lbs)</v>
          </cell>
          <cell r="AJ261">
            <v>0</v>
          </cell>
          <cell r="AK261">
            <v>5.2910942924370614</v>
          </cell>
          <cell r="AL261">
            <v>5.2910942924370614</v>
          </cell>
          <cell r="AM261">
            <v>0</v>
          </cell>
        </row>
        <row r="262">
          <cell r="A262" t="str">
            <v>Total Netback (K TE Lbs)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3.9395936322910954</v>
          </cell>
          <cell r="I262">
            <v>3.9678890561694291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3.953741344230262</v>
          </cell>
          <cell r="Q262">
            <v>3.953741344230262</v>
          </cell>
          <cell r="S262">
            <v>3.953741344230262</v>
          </cell>
          <cell r="U262" t="str">
            <v>Total Netback (K TE Lbs)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3.9395936322910954</v>
          </cell>
          <cell r="AB262">
            <v>3.953741344230262</v>
          </cell>
          <cell r="AC262">
            <v>3.953741344230262</v>
          </cell>
          <cell r="AD262">
            <v>3.953741344230262</v>
          </cell>
          <cell r="AE262">
            <v>3.953741344230262</v>
          </cell>
          <cell r="AF262">
            <v>3.953741344230262</v>
          </cell>
          <cell r="AI262" t="str">
            <v>Total Netback (K TE Lbs)</v>
          </cell>
          <cell r="AJ262">
            <v>0</v>
          </cell>
          <cell r="AK262">
            <v>3.9395936322910954</v>
          </cell>
          <cell r="AL262">
            <v>3.9678890561694291</v>
          </cell>
          <cell r="AM262">
            <v>0</v>
          </cell>
        </row>
        <row r="263">
          <cell r="A263" t="str">
            <v>Total Unit COGS (K TE Lbs)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1.255491764626242</v>
          </cell>
          <cell r="I263">
            <v>1.2743914881762333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1.2649416264012376</v>
          </cell>
          <cell r="Q263">
            <v>13.385850839435284</v>
          </cell>
          <cell r="S263">
            <v>13.385850839435284</v>
          </cell>
          <cell r="U263" t="str">
            <v>Total Unit COGS (K TE Lbs)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1.255491764626242</v>
          </cell>
          <cell r="AB263">
            <v>1.2649416264012376</v>
          </cell>
          <cell r="AC263">
            <v>1.2649416264012376</v>
          </cell>
          <cell r="AD263">
            <v>1.2649416264012376</v>
          </cell>
          <cell r="AE263">
            <v>1.2649416264012376</v>
          </cell>
          <cell r="AF263">
            <v>1.2649416264012376</v>
          </cell>
          <cell r="AI263" t="str">
            <v>Total Unit COGS (K TE Lbs)</v>
          </cell>
          <cell r="AJ263">
            <v>0</v>
          </cell>
          <cell r="AK263">
            <v>1.255491764626242</v>
          </cell>
          <cell r="AL263">
            <v>1.2743914881762333</v>
          </cell>
          <cell r="AM263">
            <v>0</v>
          </cell>
        </row>
        <row r="265">
          <cell r="A265" t="str">
            <v>Net Sales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20.844761382336806</v>
          </cell>
          <cell r="I265">
            <v>20.994475138121544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41.83923652045835</v>
          </cell>
          <cell r="Q265">
            <v>41.83923652045835</v>
          </cell>
          <cell r="S265">
            <v>41.83923652045835</v>
          </cell>
          <cell r="U265" t="str">
            <v>Net Sales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20.844761382336806</v>
          </cell>
          <cell r="AB265">
            <v>41.83923652045835</v>
          </cell>
          <cell r="AC265">
            <v>41.83923652045835</v>
          </cell>
          <cell r="AD265">
            <v>41.83923652045835</v>
          </cell>
          <cell r="AE265">
            <v>41.83923652045835</v>
          </cell>
          <cell r="AF265">
            <v>41.83923652045835</v>
          </cell>
          <cell r="AI265" t="str">
            <v>Net Sales</v>
          </cell>
          <cell r="AJ265">
            <v>0</v>
          </cell>
          <cell r="AK265">
            <v>20.844761382336806</v>
          </cell>
          <cell r="AL265">
            <v>20.994475138121544</v>
          </cell>
          <cell r="AM265">
            <v>0</v>
          </cell>
        </row>
        <row r="267">
          <cell r="A267" t="str">
            <v>Inventory Cost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6.6429253100156433</v>
          </cell>
          <cell r="I267">
            <v>6.7429255294196402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13.385850839435284</v>
          </cell>
          <cell r="Q267">
            <v>13.385850839435284</v>
          </cell>
          <cell r="S267">
            <v>13.385850839435284</v>
          </cell>
          <cell r="U267" t="str">
            <v>Inventory Cost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6.6429253100156433</v>
          </cell>
          <cell r="AB267">
            <v>13.385850839435284</v>
          </cell>
          <cell r="AC267">
            <v>13.385850839435284</v>
          </cell>
          <cell r="AD267">
            <v>13.385850839435284</v>
          </cell>
          <cell r="AE267">
            <v>13.385850839435284</v>
          </cell>
          <cell r="AF267">
            <v>13.385850839435284</v>
          </cell>
          <cell r="AI267" t="str">
            <v>Inventory Cost</v>
          </cell>
          <cell r="AJ267">
            <v>0</v>
          </cell>
          <cell r="AK267">
            <v>6.6429253100156433</v>
          </cell>
          <cell r="AL267">
            <v>6.7429255294196402</v>
          </cell>
          <cell r="AM267">
            <v>0</v>
          </cell>
        </row>
        <row r="268">
          <cell r="A268" t="str">
            <v>Non Std. Cost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Q268">
            <v>0</v>
          </cell>
          <cell r="S268">
            <v>0</v>
          </cell>
          <cell r="U268" t="str">
            <v>Non Std. Cost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I268" t="str">
            <v>Non Std. Cost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</row>
        <row r="269">
          <cell r="A269" t="str">
            <v>Alloc. NSC (STL)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Q269">
            <v>0</v>
          </cell>
          <cell r="S269">
            <v>0</v>
          </cell>
          <cell r="U269" t="str">
            <v>Alloc. NSC (STL)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I269" t="str">
            <v>Alloc. NSC (STL)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</row>
        <row r="270">
          <cell r="A270" t="str">
            <v>COGS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6.6429253100156433</v>
          </cell>
          <cell r="I270">
            <v>6.7429255294196402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13.385850839435284</v>
          </cell>
          <cell r="Q270">
            <v>13.385850839435284</v>
          </cell>
          <cell r="S270">
            <v>13.385850839435284</v>
          </cell>
          <cell r="U270" t="str">
            <v>COGS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6.6429253100156433</v>
          </cell>
          <cell r="AB270">
            <v>13.385850839435284</v>
          </cell>
          <cell r="AC270">
            <v>13.385850839435284</v>
          </cell>
          <cell r="AD270">
            <v>13.385850839435284</v>
          </cell>
          <cell r="AE270">
            <v>13.385850839435284</v>
          </cell>
          <cell r="AF270">
            <v>13.385850839435284</v>
          </cell>
          <cell r="AI270" t="str">
            <v>COGS</v>
          </cell>
          <cell r="AJ270">
            <v>0</v>
          </cell>
          <cell r="AK270">
            <v>6.6429253100156433</v>
          </cell>
          <cell r="AL270">
            <v>6.7429255294196402</v>
          </cell>
          <cell r="AM270">
            <v>0</v>
          </cell>
        </row>
        <row r="272">
          <cell r="A272" t="str">
            <v>Gross Profit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14.201836072321163</v>
          </cell>
          <cell r="I272">
            <v>14.251549608701904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28.453385681023065</v>
          </cell>
          <cell r="Q272">
            <v>28.453385681023065</v>
          </cell>
          <cell r="S272">
            <v>28.453385681023065</v>
          </cell>
          <cell r="U272" t="str">
            <v>Gross Profit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14.201836072321163</v>
          </cell>
          <cell r="AB272">
            <v>28.453385681023065</v>
          </cell>
          <cell r="AC272">
            <v>28.453385681023065</v>
          </cell>
          <cell r="AD272">
            <v>28.453385681023065</v>
          </cell>
          <cell r="AE272">
            <v>28.453385681023065</v>
          </cell>
          <cell r="AF272">
            <v>28.453385681023065</v>
          </cell>
          <cell r="AI272" t="str">
            <v>Gross Profit</v>
          </cell>
          <cell r="AJ272">
            <v>0</v>
          </cell>
          <cell r="AK272">
            <v>14.201836072321163</v>
          </cell>
          <cell r="AL272">
            <v>14.251549608701904</v>
          </cell>
          <cell r="AM272">
            <v>0</v>
          </cell>
        </row>
        <row r="273">
          <cell r="A273" t="str">
            <v>% of Sales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0.6813143989431969</v>
          </cell>
          <cell r="I273">
            <v>0.67882381030922234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0.68006464857718096</v>
          </cell>
          <cell r="Q273">
            <v>0.68006464857718096</v>
          </cell>
          <cell r="S273">
            <v>0.68006464857718096</v>
          </cell>
          <cell r="U273" t="str">
            <v>% of Sales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0.6813143989431969</v>
          </cell>
          <cell r="AB273">
            <v>0.68006464857718096</v>
          </cell>
          <cell r="AC273">
            <v>0.68006464857718096</v>
          </cell>
          <cell r="AD273">
            <v>0.68006464857718096</v>
          </cell>
          <cell r="AE273">
            <v>0.68006464857718096</v>
          </cell>
          <cell r="AF273">
            <v>0.68006464857718096</v>
          </cell>
          <cell r="AI273" t="str">
            <v>% of Sales</v>
          </cell>
          <cell r="AJ273">
            <v>0</v>
          </cell>
          <cell r="AK273">
            <v>0.6813143989431969</v>
          </cell>
          <cell r="AL273">
            <v>0.67882381030922234</v>
          </cell>
          <cell r="AM273">
            <v>0</v>
          </cell>
        </row>
        <row r="275">
          <cell r="A275" t="str">
            <v>Marketing</v>
          </cell>
          <cell r="C275">
            <v>0.18829444013794777</v>
          </cell>
          <cell r="D275">
            <v>0.23768885050905558</v>
          </cell>
          <cell r="E275">
            <v>0.2971695520304462</v>
          </cell>
          <cell r="F275">
            <v>0.28422789809080123</v>
          </cell>
          <cell r="G275">
            <v>0.41523336780165188</v>
          </cell>
          <cell r="H275">
            <v>0.38078266187145121</v>
          </cell>
          <cell r="I275">
            <v>0.33662794579932637</v>
          </cell>
          <cell r="J275">
            <v>0.18603191349658971</v>
          </cell>
          <cell r="K275">
            <v>0.27428916453871477</v>
          </cell>
          <cell r="L275">
            <v>0.15498581393898131</v>
          </cell>
          <cell r="M275">
            <v>0.15504918157739275</v>
          </cell>
          <cell r="N275">
            <v>0.21226916246740352</v>
          </cell>
          <cell r="O275">
            <v>3.1226499522597622</v>
          </cell>
          <cell r="Q275">
            <v>3.1226499522597622</v>
          </cell>
          <cell r="S275">
            <v>3.1226499522597622</v>
          </cell>
          <cell r="U275" t="str">
            <v>Marketing</v>
          </cell>
          <cell r="V275">
            <v>0.18829444013794777</v>
          </cell>
          <cell r="W275">
            <v>0.42598329064700335</v>
          </cell>
          <cell r="X275">
            <v>0.72315284267744961</v>
          </cell>
          <cell r="Y275">
            <v>1.0073807407682509</v>
          </cell>
          <cell r="Z275">
            <v>1.4226141085699027</v>
          </cell>
          <cell r="AA275">
            <v>1.8033967704413538</v>
          </cell>
          <cell r="AB275">
            <v>2.14002471624068</v>
          </cell>
          <cell r="AC275">
            <v>2.3260566297372698</v>
          </cell>
          <cell r="AD275">
            <v>2.6003457942759844</v>
          </cell>
          <cell r="AE275">
            <v>2.7553316082149659</v>
          </cell>
          <cell r="AF275">
            <v>2.9103807897923586</v>
          </cell>
          <cell r="AI275" t="str">
            <v>Marketing</v>
          </cell>
          <cell r="AJ275">
            <v>0.72315284267744961</v>
          </cell>
          <cell r="AK275">
            <v>1.0802439277639042</v>
          </cell>
          <cell r="AL275">
            <v>0.79694902383463084</v>
          </cell>
          <cell r="AM275">
            <v>0.5223041579837775</v>
          </cell>
        </row>
        <row r="276">
          <cell r="A276" t="str">
            <v>Administration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Q276">
            <v>0</v>
          </cell>
          <cell r="S276">
            <v>0</v>
          </cell>
          <cell r="U276" t="str">
            <v>Administration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I276" t="str">
            <v>Administration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</row>
        <row r="277">
          <cell r="A277" t="str">
            <v>Technology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Q277">
            <v>0</v>
          </cell>
          <cell r="S277">
            <v>0</v>
          </cell>
          <cell r="U277" t="str">
            <v>Technology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I277" t="str">
            <v>Technology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</row>
        <row r="278">
          <cell r="A278" t="str">
            <v>Bad Debt Reserve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Q278">
            <v>0</v>
          </cell>
          <cell r="S278">
            <v>0</v>
          </cell>
          <cell r="U278" t="str">
            <v>Bad Debt Reserve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I278" t="str">
            <v>Bad Debt Reserve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</row>
        <row r="279">
          <cell r="A279" t="str">
            <v>Total Direct MAT</v>
          </cell>
          <cell r="C279">
            <v>0.18829444013794777</v>
          </cell>
          <cell r="D279">
            <v>0.23768885050905558</v>
          </cell>
          <cell r="E279">
            <v>0.2971695520304462</v>
          </cell>
          <cell r="F279">
            <v>0.28422789809080123</v>
          </cell>
          <cell r="G279">
            <v>0.41523336780165188</v>
          </cell>
          <cell r="H279">
            <v>0.38078266187145121</v>
          </cell>
          <cell r="I279">
            <v>0.33662794579932637</v>
          </cell>
          <cell r="J279">
            <v>0.18603191349658971</v>
          </cell>
          <cell r="K279">
            <v>0.27428916453871477</v>
          </cell>
          <cell r="L279">
            <v>0.15498581393898131</v>
          </cell>
          <cell r="M279">
            <v>0.15504918157739275</v>
          </cell>
          <cell r="N279">
            <v>0.21226916246740352</v>
          </cell>
          <cell r="O279">
            <v>3.1226499522597622</v>
          </cell>
          <cell r="Q279">
            <v>3.1226499522597622</v>
          </cell>
          <cell r="S279">
            <v>3.1226499522597622</v>
          </cell>
          <cell r="U279" t="str">
            <v>Total Direct MAT</v>
          </cell>
          <cell r="V279">
            <v>0.18829444013794777</v>
          </cell>
          <cell r="W279">
            <v>0.42598329064700335</v>
          </cell>
          <cell r="X279">
            <v>0.72315284267744961</v>
          </cell>
          <cell r="Y279">
            <v>1.0073807407682509</v>
          </cell>
          <cell r="Z279">
            <v>1.4226141085699027</v>
          </cell>
          <cell r="AA279">
            <v>1.8033967704413538</v>
          </cell>
          <cell r="AB279">
            <v>2.14002471624068</v>
          </cell>
          <cell r="AC279">
            <v>2.3260566297372698</v>
          </cell>
          <cell r="AD279">
            <v>2.6003457942759844</v>
          </cell>
          <cell r="AE279">
            <v>2.7553316082149659</v>
          </cell>
          <cell r="AF279">
            <v>2.9103807897923586</v>
          </cell>
          <cell r="AI279" t="str">
            <v>Total Direct MAT</v>
          </cell>
          <cell r="AJ279">
            <v>0.72315284267744961</v>
          </cell>
          <cell r="AK279">
            <v>1.0802439277639042</v>
          </cell>
          <cell r="AL279">
            <v>0.79694902383463084</v>
          </cell>
          <cell r="AM279">
            <v>0.5223041579837775</v>
          </cell>
        </row>
        <row r="281">
          <cell r="A281" t="str">
            <v>Marketing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Q281">
            <v>0</v>
          </cell>
          <cell r="S281">
            <v>0</v>
          </cell>
          <cell r="U281" t="str">
            <v>Marketing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I281" t="str">
            <v>Marketing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</row>
        <row r="286">
          <cell r="A286" t="str">
            <v>Amort of Intangible  Assets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Q286">
            <v>0</v>
          </cell>
          <cell r="S286">
            <v>0</v>
          </cell>
          <cell r="U286" t="str">
            <v>Amort of Intangible  Assets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I286" t="str">
            <v>Amort of Intangible  Assets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</row>
        <row r="288">
          <cell r="A288" t="str">
            <v>Interest Expense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Q288">
            <v>0</v>
          </cell>
          <cell r="S288">
            <v>0</v>
          </cell>
          <cell r="U288" t="str">
            <v>Interest Expense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I288" t="str">
            <v>Interest Expense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</row>
        <row r="289">
          <cell r="A289" t="str">
            <v>Interest Income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Q289">
            <v>0</v>
          </cell>
          <cell r="S289">
            <v>0</v>
          </cell>
          <cell r="U289" t="str">
            <v>Interest Income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I289" t="str">
            <v>Interest Income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</row>
        <row r="290">
          <cell r="A290" t="str">
            <v>Other Income/Exp.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Q290">
            <v>0</v>
          </cell>
          <cell r="S290">
            <v>0</v>
          </cell>
          <cell r="U290" t="str">
            <v>Other Income/Exp.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I290" t="str">
            <v>Other Income/Exp.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</row>
        <row r="292">
          <cell r="A292" t="str">
            <v>Income Before Tax</v>
          </cell>
          <cell r="C292">
            <v>-0.18829444013794777</v>
          </cell>
          <cell r="D292">
            <v>-0.23768885050905558</v>
          </cell>
          <cell r="E292">
            <v>-0.2971695520304462</v>
          </cell>
          <cell r="F292">
            <v>-0.28422789809080123</v>
          </cell>
          <cell r="G292">
            <v>-0.41523336780165188</v>
          </cell>
          <cell r="H292">
            <v>13.821053410449711</v>
          </cell>
          <cell r="I292">
            <v>13.914921662902577</v>
          </cell>
          <cell r="J292">
            <v>-0.18603191349658971</v>
          </cell>
          <cell r="K292">
            <v>-0.27428916453871477</v>
          </cell>
          <cell r="L292">
            <v>-0.15498581393898131</v>
          </cell>
          <cell r="M292">
            <v>-0.15504918157739275</v>
          </cell>
          <cell r="N292">
            <v>-0.21226916246740352</v>
          </cell>
          <cell r="O292">
            <v>25.330735728763301</v>
          </cell>
          <cell r="Q292">
            <v>25.330735728763301</v>
          </cell>
          <cell r="S292">
            <v>25.330735728763301</v>
          </cell>
          <cell r="U292" t="str">
            <v>Income Before Tax</v>
          </cell>
          <cell r="V292">
            <v>-0.18829444013794777</v>
          </cell>
          <cell r="W292">
            <v>-0.42598329064700335</v>
          </cell>
          <cell r="X292">
            <v>-0.72315284267744961</v>
          </cell>
          <cell r="Y292">
            <v>-1.0073807407682509</v>
          </cell>
          <cell r="Z292">
            <v>-1.4226141085699027</v>
          </cell>
          <cell r="AA292">
            <v>12.398439301879808</v>
          </cell>
          <cell r="AB292">
            <v>26.313360964782383</v>
          </cell>
          <cell r="AC292">
            <v>26.127329051285795</v>
          </cell>
          <cell r="AD292">
            <v>25.85303988674708</v>
          </cell>
          <cell r="AE292">
            <v>25.698054072808098</v>
          </cell>
          <cell r="AF292">
            <v>25.543004891230705</v>
          </cell>
          <cell r="AI292" t="str">
            <v>Income Before Tax</v>
          </cell>
          <cell r="AJ292">
            <v>-0.72315284267744961</v>
          </cell>
          <cell r="AK292">
            <v>13.121592144557258</v>
          </cell>
          <cell r="AL292">
            <v>13.454600584867272</v>
          </cell>
          <cell r="AM292">
            <v>-0.5223041579837775</v>
          </cell>
        </row>
        <row r="293">
          <cell r="A293" t="str">
            <v>Privision for Taxes</v>
          </cell>
          <cell r="C293">
            <v>-5.8371276442763811E-2</v>
          </cell>
          <cell r="D293">
            <v>-7.3683543657807229E-2</v>
          </cell>
          <cell r="E293">
            <v>-9.2122561129438327E-2</v>
          </cell>
          <cell r="F293">
            <v>-8.8110648408148376E-2</v>
          </cell>
          <cell r="G293">
            <v>-0.12872234401851207</v>
          </cell>
          <cell r="H293">
            <v>4.2845265572394107</v>
          </cell>
          <cell r="I293">
            <v>4.313625715499799</v>
          </cell>
          <cell r="J293">
            <v>-5.7669893183942812E-2</v>
          </cell>
          <cell r="K293">
            <v>-8.5029641007001583E-2</v>
          </cell>
          <cell r="L293">
            <v>-4.8045602321084208E-2</v>
          </cell>
          <cell r="M293">
            <v>-4.8065246288991753E-2</v>
          </cell>
          <cell r="N293">
            <v>-6.5803440364895091E-2</v>
          </cell>
          <cell r="O293">
            <v>7.8525280759166236</v>
          </cell>
          <cell r="Q293">
            <v>7.8525280759166236</v>
          </cell>
          <cell r="S293">
            <v>7.8525280759166236</v>
          </cell>
          <cell r="U293" t="str">
            <v>Privision for Taxes</v>
          </cell>
          <cell r="V293">
            <v>-5.8371276442763811E-2</v>
          </cell>
          <cell r="W293">
            <v>-0.13205482010057104</v>
          </cell>
          <cell r="X293">
            <v>-0.22417738123000935</v>
          </cell>
          <cell r="Y293">
            <v>-0.31228802963815772</v>
          </cell>
          <cell r="Z293">
            <v>-0.44101037365666979</v>
          </cell>
          <cell r="AA293">
            <v>3.8435161835827407</v>
          </cell>
          <cell r="AB293">
            <v>8.1571418990825393</v>
          </cell>
          <cell r="AC293">
            <v>8.0994720058985958</v>
          </cell>
          <cell r="AD293">
            <v>8.014442364891595</v>
          </cell>
          <cell r="AE293">
            <v>7.9663967625705112</v>
          </cell>
          <cell r="AF293">
            <v>7.9183315162815191</v>
          </cell>
          <cell r="AI293" t="str">
            <v>Privision for Taxes</v>
          </cell>
          <cell r="AJ293">
            <v>-0.22417738123000935</v>
          </cell>
          <cell r="AK293">
            <v>4.0676935648127506</v>
          </cell>
          <cell r="AL293">
            <v>4.1709261813088547</v>
          </cell>
          <cell r="AM293">
            <v>-0.16191428897497107</v>
          </cell>
        </row>
        <row r="294">
          <cell r="A294" t="str">
            <v>Tax rate %</v>
          </cell>
          <cell r="C294">
            <v>0.31</v>
          </cell>
          <cell r="D294">
            <v>0.31</v>
          </cell>
          <cell r="E294">
            <v>0.31</v>
          </cell>
          <cell r="F294">
            <v>0.31</v>
          </cell>
          <cell r="G294">
            <v>0.31</v>
          </cell>
          <cell r="H294">
            <v>0.31000000000000005</v>
          </cell>
          <cell r="I294">
            <v>0.31</v>
          </cell>
          <cell r="J294">
            <v>0.31</v>
          </cell>
          <cell r="K294">
            <v>0.31</v>
          </cell>
          <cell r="L294">
            <v>0.31</v>
          </cell>
          <cell r="M294">
            <v>0.31</v>
          </cell>
          <cell r="N294">
            <v>0.31</v>
          </cell>
          <cell r="O294">
            <v>0.31</v>
          </cell>
          <cell r="Q294">
            <v>0.31</v>
          </cell>
          <cell r="S294">
            <v>0.31</v>
          </cell>
          <cell r="U294" t="str">
            <v>Tax rate %</v>
          </cell>
          <cell r="V294">
            <v>0.31</v>
          </cell>
          <cell r="W294">
            <v>0.31</v>
          </cell>
          <cell r="X294">
            <v>0.30999999999999994</v>
          </cell>
          <cell r="Y294">
            <v>0.30999999999999994</v>
          </cell>
          <cell r="Z294">
            <v>0.31</v>
          </cell>
          <cell r="AA294">
            <v>0.31</v>
          </cell>
          <cell r="AB294">
            <v>0.31</v>
          </cell>
          <cell r="AC294">
            <v>0.31</v>
          </cell>
          <cell r="AD294">
            <v>0.31</v>
          </cell>
          <cell r="AE294">
            <v>0.31000000000000005</v>
          </cell>
          <cell r="AF294">
            <v>0.31</v>
          </cell>
          <cell r="AI294" t="str">
            <v>Tax rate %</v>
          </cell>
          <cell r="AJ294">
            <v>0.30999999999999994</v>
          </cell>
          <cell r="AK294">
            <v>0.31000000000000005</v>
          </cell>
          <cell r="AL294">
            <v>0.31000000000000005</v>
          </cell>
          <cell r="AM294">
            <v>0.31000000000000005</v>
          </cell>
        </row>
        <row r="296">
          <cell r="A296" t="str">
            <v>Net Income</v>
          </cell>
          <cell r="C296">
            <v>-0.12992316369518397</v>
          </cell>
          <cell r="D296">
            <v>-0.16400530685124837</v>
          </cell>
          <cell r="E296">
            <v>-0.20504699090100786</v>
          </cell>
          <cell r="F296">
            <v>-0.19611724968265287</v>
          </cell>
          <cell r="G296">
            <v>-0.28651102378313981</v>
          </cell>
          <cell r="H296">
            <v>9.5365268532103009</v>
          </cell>
          <cell r="I296">
            <v>9.6012959474027788</v>
          </cell>
          <cell r="J296">
            <v>-0.1283620203126469</v>
          </cell>
          <cell r="K296">
            <v>-0.18925952353171319</v>
          </cell>
          <cell r="L296">
            <v>-0.1069402116178971</v>
          </cell>
          <cell r="M296">
            <v>-0.106983935288401</v>
          </cell>
          <cell r="N296">
            <v>-0.14646572210250841</v>
          </cell>
          <cell r="O296">
            <v>17.478207652846677</v>
          </cell>
          <cell r="Q296">
            <v>17.478207652846677</v>
          </cell>
          <cell r="S296">
            <v>17.478207652846677</v>
          </cell>
          <cell r="U296" t="str">
            <v>Net Income</v>
          </cell>
          <cell r="V296">
            <v>-0.12992316369518397</v>
          </cell>
          <cell r="W296">
            <v>-0.29392847054643234</v>
          </cell>
          <cell r="X296">
            <v>-0.49897546144744026</v>
          </cell>
          <cell r="Y296">
            <v>-0.69509271113009319</v>
          </cell>
          <cell r="Z296">
            <v>-0.98160373491323294</v>
          </cell>
          <cell r="AA296">
            <v>8.5549231182970669</v>
          </cell>
          <cell r="AB296">
            <v>18.156219065699844</v>
          </cell>
          <cell r="AC296">
            <v>18.027857045387201</v>
          </cell>
          <cell r="AD296">
            <v>17.838597521855483</v>
          </cell>
          <cell r="AE296">
            <v>17.731657310237587</v>
          </cell>
          <cell r="AF296">
            <v>17.624673374949186</v>
          </cell>
          <cell r="AI296" t="str">
            <v>Net Income</v>
          </cell>
          <cell r="AJ296">
            <v>-0.49897546144744026</v>
          </cell>
          <cell r="AK296">
            <v>9.0538985797445086</v>
          </cell>
          <cell r="AL296">
            <v>9.2836744035584182</v>
          </cell>
          <cell r="AM296">
            <v>-0.36038986900880643</v>
          </cell>
        </row>
        <row r="297">
          <cell r="A297" t="str">
            <v>% Sales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0.45750232772111527</v>
          </cell>
          <cell r="I297">
            <v>0.45732488591576398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0.4177468115198581</v>
          </cell>
          <cell r="Q297">
            <v>0.4177468115198581</v>
          </cell>
          <cell r="S297">
            <v>0.4177468115198581</v>
          </cell>
          <cell r="U297" t="str">
            <v>% Sales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0.4104111801225146</v>
          </cell>
          <cell r="AB297">
            <v>0.43395196890894278</v>
          </cell>
          <cell r="AC297">
            <v>0.43088398700994518</v>
          </cell>
          <cell r="AD297">
            <v>0.42636049329276959</v>
          </cell>
          <cell r="AE297">
            <v>0.42380451425224375</v>
          </cell>
          <cell r="AF297">
            <v>0.42124749017184282</v>
          </cell>
          <cell r="AI297" t="str">
            <v>% Sales</v>
          </cell>
          <cell r="AJ297">
            <v>0</v>
          </cell>
          <cell r="AK297">
            <v>0.43434887133879579</v>
          </cell>
          <cell r="AL297">
            <v>0.44219607027475633</v>
          </cell>
          <cell r="AM297">
            <v>0</v>
          </cell>
        </row>
        <row r="299">
          <cell r="A299" t="str">
            <v>EBIT</v>
          </cell>
          <cell r="C299">
            <v>-0.18829444013794777</v>
          </cell>
          <cell r="D299">
            <v>-0.23768885050905558</v>
          </cell>
          <cell r="E299">
            <v>-0.2971695520304462</v>
          </cell>
          <cell r="F299">
            <v>-0.28422789809080123</v>
          </cell>
          <cell r="G299">
            <v>-0.41523336780165188</v>
          </cell>
          <cell r="H299">
            <v>13.821053410449711</v>
          </cell>
          <cell r="I299">
            <v>13.914921662902577</v>
          </cell>
          <cell r="J299">
            <v>-0.18603191349658971</v>
          </cell>
          <cell r="K299">
            <v>-0.27428916453871477</v>
          </cell>
          <cell r="L299">
            <v>-0.15498581393898131</v>
          </cell>
          <cell r="M299">
            <v>-0.15504918157739275</v>
          </cell>
          <cell r="N299">
            <v>-0.21226916246740352</v>
          </cell>
          <cell r="O299">
            <v>25.330735728763301</v>
          </cell>
          <cell r="Q299">
            <v>25.330735728763301</v>
          </cell>
          <cell r="S299">
            <v>25.330735728763301</v>
          </cell>
          <cell r="U299" t="str">
            <v>EBIT</v>
          </cell>
          <cell r="V299">
            <v>-0.18829444013794777</v>
          </cell>
          <cell r="W299">
            <v>-0.42598329064700335</v>
          </cell>
          <cell r="X299">
            <v>-0.72315284267744961</v>
          </cell>
          <cell r="Y299">
            <v>-1.0073807407682509</v>
          </cell>
          <cell r="Z299">
            <v>-1.4226141085699027</v>
          </cell>
          <cell r="AA299">
            <v>12.398439301879808</v>
          </cell>
          <cell r="AB299">
            <v>26.313360964782383</v>
          </cell>
          <cell r="AC299">
            <v>26.127329051285795</v>
          </cell>
          <cell r="AD299">
            <v>25.85303988674708</v>
          </cell>
          <cell r="AE299">
            <v>25.698054072808098</v>
          </cell>
          <cell r="AF299">
            <v>25.543004891230705</v>
          </cell>
          <cell r="AI299" t="str">
            <v>EBIT</v>
          </cell>
          <cell r="AJ299">
            <v>-0.72315284267744961</v>
          </cell>
          <cell r="AK299">
            <v>13.121592144557258</v>
          </cell>
          <cell r="AL299">
            <v>13.454600584867272</v>
          </cell>
          <cell r="AM299">
            <v>-0.5223041579837775</v>
          </cell>
        </row>
        <row r="300">
          <cell r="A300" t="str">
            <v>EBITDA</v>
          </cell>
          <cell r="C300">
            <v>-0.18829444013794777</v>
          </cell>
          <cell r="D300">
            <v>-0.23768885050905558</v>
          </cell>
          <cell r="E300">
            <v>-0.2971695520304462</v>
          </cell>
          <cell r="F300">
            <v>-0.28422789809080123</v>
          </cell>
          <cell r="G300">
            <v>-0.41523336780165188</v>
          </cell>
          <cell r="H300">
            <v>13.821053410449711</v>
          </cell>
          <cell r="I300">
            <v>13.914921662902577</v>
          </cell>
          <cell r="J300">
            <v>-0.18603191349658971</v>
          </cell>
          <cell r="K300">
            <v>-0.27428916453871477</v>
          </cell>
          <cell r="L300">
            <v>-0.15498581393898131</v>
          </cell>
          <cell r="M300">
            <v>-0.15504918157739275</v>
          </cell>
          <cell r="N300">
            <v>-0.21226916246740352</v>
          </cell>
          <cell r="O300">
            <v>25.330735728763301</v>
          </cell>
          <cell r="Q300">
            <v>25.330735728763301</v>
          </cell>
          <cell r="S300">
            <v>25.330735728763301</v>
          </cell>
          <cell r="U300" t="str">
            <v>EBITDA</v>
          </cell>
          <cell r="V300">
            <v>-0.18829444013794777</v>
          </cell>
          <cell r="W300">
            <v>-0.42598329064700335</v>
          </cell>
          <cell r="X300">
            <v>-0.72315284267744961</v>
          </cell>
          <cell r="Y300">
            <v>-1.0073807407682509</v>
          </cell>
          <cell r="Z300">
            <v>-1.4226141085699027</v>
          </cell>
          <cell r="AA300">
            <v>12.398439301879808</v>
          </cell>
          <cell r="AB300">
            <v>26.313360964782383</v>
          </cell>
          <cell r="AC300">
            <v>26.127329051285795</v>
          </cell>
          <cell r="AD300">
            <v>25.85303988674708</v>
          </cell>
          <cell r="AE300">
            <v>25.698054072808098</v>
          </cell>
          <cell r="AF300">
            <v>25.543004891230705</v>
          </cell>
          <cell r="AI300" t="str">
            <v>EBITDA</v>
          </cell>
          <cell r="AJ300">
            <v>-0.72315284267744961</v>
          </cell>
          <cell r="AK300">
            <v>13.121592144557258</v>
          </cell>
          <cell r="AL300">
            <v>13.454600584867272</v>
          </cell>
          <cell r="AM300">
            <v>-0.5223041579837775</v>
          </cell>
        </row>
        <row r="303">
          <cell r="A303" t="str">
            <v>MEX Forecast '01</v>
          </cell>
          <cell r="U303" t="str">
            <v>MEX Forecast YTD '00</v>
          </cell>
          <cell r="AI303" t="str">
            <v>MEX Forecast Qtr.'00</v>
          </cell>
        </row>
        <row r="304">
          <cell r="A304" t="str">
            <v>Butachlor</v>
          </cell>
          <cell r="C304" t="str">
            <v>Jan</v>
          </cell>
          <cell r="D304" t="str">
            <v>Feb</v>
          </cell>
          <cell r="E304" t="str">
            <v>Mar</v>
          </cell>
          <cell r="F304" t="str">
            <v>Apr</v>
          </cell>
          <cell r="G304" t="str">
            <v>May</v>
          </cell>
          <cell r="H304" t="str">
            <v>Jun</v>
          </cell>
          <cell r="I304" t="str">
            <v>Jul</v>
          </cell>
          <cell r="J304" t="str">
            <v>Aug</v>
          </cell>
          <cell r="K304" t="str">
            <v>Sep</v>
          </cell>
          <cell r="L304" t="str">
            <v>Oct</v>
          </cell>
          <cell r="M304" t="str">
            <v>Nov</v>
          </cell>
          <cell r="N304" t="str">
            <v>Dec</v>
          </cell>
          <cell r="O304" t="str">
            <v>Total</v>
          </cell>
          <cell r="Q304" t="str">
            <v>Changes</v>
          </cell>
          <cell r="S304" t="str">
            <v>Changes</v>
          </cell>
          <cell r="U304" t="str">
            <v>Butachlor</v>
          </cell>
          <cell r="V304" t="str">
            <v>Jan</v>
          </cell>
          <cell r="W304" t="str">
            <v>Feb</v>
          </cell>
          <cell r="X304" t="str">
            <v>Mar</v>
          </cell>
          <cell r="Y304" t="str">
            <v>Apr</v>
          </cell>
          <cell r="Z304" t="str">
            <v>May</v>
          </cell>
          <cell r="AA304" t="str">
            <v>Jun</v>
          </cell>
          <cell r="AB304" t="str">
            <v>Jul</v>
          </cell>
          <cell r="AC304" t="str">
            <v>Aug</v>
          </cell>
          <cell r="AD304" t="str">
            <v>Sep</v>
          </cell>
          <cell r="AE304" t="str">
            <v>Oct</v>
          </cell>
          <cell r="AF304" t="str">
            <v>Nov</v>
          </cell>
          <cell r="AI304" t="str">
            <v>Butachlor</v>
          </cell>
          <cell r="AJ304" t="str">
            <v>1st Qtr.</v>
          </cell>
          <cell r="AK304" t="str">
            <v>2nd Qtr.</v>
          </cell>
          <cell r="AL304" t="str">
            <v>3er Qtr.</v>
          </cell>
          <cell r="AM304" t="str">
            <v>4 Qtr.</v>
          </cell>
        </row>
        <row r="306">
          <cell r="A306" t="str">
            <v>Butachlor Volume (K Galls)</v>
          </cell>
          <cell r="B306">
            <v>1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Q306">
            <v>0</v>
          </cell>
          <cell r="S306">
            <v>0</v>
          </cell>
          <cell r="U306" t="str">
            <v>Butachlor Volume (K Galls)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I306" t="str">
            <v>Butachlor Volume (K Galls)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</row>
        <row r="307">
          <cell r="A307" t="str">
            <v>Butachlor Netback (K Galls)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Q307">
            <v>0</v>
          </cell>
          <cell r="S307">
            <v>0</v>
          </cell>
          <cell r="U307" t="str">
            <v>Butachlor Netback (K Galls)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I307" t="str">
            <v>Butachlor Netback (K Galls)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</row>
        <row r="308">
          <cell r="A308" t="str">
            <v>Butachlor Unit COGS (K Galls)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Q308">
            <v>0</v>
          </cell>
          <cell r="S308">
            <v>0</v>
          </cell>
          <cell r="U308" t="str">
            <v>Butachlor Unit COGS (K Galls)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I308" t="str">
            <v>Butachlor Unit COGS (K Galls)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</row>
        <row r="309">
          <cell r="A309" t="str">
            <v>Factor de conversión</v>
          </cell>
          <cell r="B309">
            <v>5.0066979742185698</v>
          </cell>
        </row>
        <row r="310">
          <cell r="A310" t="str">
            <v>Butachlor Volume (K TE Lbs)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Q310">
            <v>0</v>
          </cell>
          <cell r="S310">
            <v>0</v>
          </cell>
          <cell r="U310" t="str">
            <v>Butachlor Volume (K TE Lbs)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I310" t="str">
            <v>Butachlor Volume (K TE Lbs)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</row>
        <row r="311">
          <cell r="A311" t="str">
            <v>Butachlor Netback (K TE Lbs)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Q311">
            <v>0</v>
          </cell>
          <cell r="S311">
            <v>0</v>
          </cell>
          <cell r="U311" t="str">
            <v>Butachlor Netback (K TE Lbs)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I311" t="str">
            <v>Butachlor Netback (K TE Lbs)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</row>
        <row r="312">
          <cell r="A312" t="str">
            <v>Butachlor Unit COGS (K TE Lbs)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Q312">
            <v>0</v>
          </cell>
          <cell r="S312">
            <v>0</v>
          </cell>
          <cell r="U312" t="str">
            <v>Butachlor Unit COGS (K TE Lbs)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I312" t="str">
            <v>Butachlor Unit COGS (K TE Lbs)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</row>
        <row r="314">
          <cell r="A314" t="str">
            <v>Net Sales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Q314">
            <v>0</v>
          </cell>
          <cell r="S314">
            <v>0</v>
          </cell>
          <cell r="U314" t="str">
            <v>Net Sales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I314" t="str">
            <v>Net Sales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</row>
        <row r="316">
          <cell r="A316" t="str">
            <v>Inventory Cost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Q316">
            <v>0</v>
          </cell>
          <cell r="S316">
            <v>0</v>
          </cell>
          <cell r="U316" t="str">
            <v>Inventory Cost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I316" t="str">
            <v>Inventory Cost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</row>
        <row r="317">
          <cell r="A317" t="str">
            <v>Non Std. Cost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Q317">
            <v>0</v>
          </cell>
          <cell r="S317">
            <v>0</v>
          </cell>
          <cell r="U317" t="str">
            <v>Non Std. Cost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I317" t="str">
            <v>Non Std. Cost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</row>
        <row r="318">
          <cell r="A318" t="str">
            <v>Alloc. NSC (STL)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Q318">
            <v>0</v>
          </cell>
          <cell r="S318">
            <v>0</v>
          </cell>
          <cell r="U318" t="str">
            <v>Alloc. NSC (STL)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I318" t="str">
            <v>Alloc. NSC (STL)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</row>
        <row r="319">
          <cell r="A319" t="str">
            <v>COGS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Q319">
            <v>0</v>
          </cell>
          <cell r="S319">
            <v>0</v>
          </cell>
          <cell r="U319" t="str">
            <v>COGS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I319" t="str">
            <v>COGS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</row>
        <row r="321">
          <cell r="A321" t="str">
            <v>Gross Profit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Q321">
            <v>0</v>
          </cell>
          <cell r="S321">
            <v>0</v>
          </cell>
          <cell r="U321" t="str">
            <v>Gross Profit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I321" t="str">
            <v>Gross Profit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</row>
        <row r="322">
          <cell r="A322" t="str">
            <v>% of Sales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Q322">
            <v>0</v>
          </cell>
          <cell r="S322">
            <v>0</v>
          </cell>
          <cell r="U322" t="str">
            <v>% of Sales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I322" t="str">
            <v>% of Sales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</row>
        <row r="324">
          <cell r="A324" t="str">
            <v>Marketing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Q324">
            <v>0</v>
          </cell>
          <cell r="S324">
            <v>0</v>
          </cell>
          <cell r="U324" t="str">
            <v>Marketing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I324" t="str">
            <v>Marketing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</row>
        <row r="325">
          <cell r="A325" t="str">
            <v>Administration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Q325">
            <v>0</v>
          </cell>
          <cell r="S325">
            <v>0</v>
          </cell>
          <cell r="U325" t="str">
            <v>Administration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I325" t="str">
            <v>Administration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</row>
        <row r="326">
          <cell r="A326" t="str">
            <v>Technology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Q326">
            <v>0</v>
          </cell>
          <cell r="S326">
            <v>0</v>
          </cell>
          <cell r="U326" t="str">
            <v>Technology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I326" t="str">
            <v>Technology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</row>
        <row r="327">
          <cell r="A327" t="str">
            <v>Bad Debt Reserve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Q327">
            <v>0</v>
          </cell>
          <cell r="S327">
            <v>0</v>
          </cell>
          <cell r="U327" t="str">
            <v>Bad Debt Reserve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I327" t="str">
            <v>Bad Debt Reserve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</row>
        <row r="328">
          <cell r="A328" t="str">
            <v>Total Direct MAT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Q328">
            <v>0</v>
          </cell>
          <cell r="S328">
            <v>0</v>
          </cell>
          <cell r="U328" t="str">
            <v>Total Direct MAT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I328" t="str">
            <v>Total Direct MAT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</row>
        <row r="330">
          <cell r="A330" t="str">
            <v>Marketing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Q330">
            <v>0</v>
          </cell>
          <cell r="S330">
            <v>0</v>
          </cell>
          <cell r="U330" t="str">
            <v>Marketing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I330" t="str">
            <v>Marketing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</row>
        <row r="335">
          <cell r="A335" t="str">
            <v>Amort of Intangible  Assets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Q335">
            <v>0</v>
          </cell>
          <cell r="S335">
            <v>0</v>
          </cell>
          <cell r="U335" t="str">
            <v>Amort of Intangible  Assets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I335" t="str">
            <v>Amort of Intangible  Assets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</row>
        <row r="337">
          <cell r="A337" t="str">
            <v>Interest Expense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Q337">
            <v>0</v>
          </cell>
          <cell r="S337">
            <v>0</v>
          </cell>
          <cell r="U337" t="str">
            <v>Interest Expense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I337" t="str">
            <v>Interest Expense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</row>
        <row r="338">
          <cell r="A338" t="str">
            <v>Interest Income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Q338">
            <v>0</v>
          </cell>
          <cell r="S338">
            <v>0</v>
          </cell>
          <cell r="U338" t="str">
            <v>Interest Income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I338" t="str">
            <v>Interest Income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</row>
        <row r="339">
          <cell r="A339" t="str">
            <v>Other Income/Exp.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Q339">
            <v>0</v>
          </cell>
          <cell r="S339">
            <v>0</v>
          </cell>
          <cell r="U339" t="str">
            <v>Other Income/Exp.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I339" t="str">
            <v>Other Income/Exp.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</row>
        <row r="341">
          <cell r="A341" t="str">
            <v>Income Before Tax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Q341">
            <v>0</v>
          </cell>
          <cell r="S341">
            <v>0</v>
          </cell>
          <cell r="U341" t="str">
            <v>Income Before Tax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I341" t="str">
            <v>Income Before Tax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</row>
        <row r="342">
          <cell r="A342" t="str">
            <v>Privision for Taxes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Q342">
            <v>0</v>
          </cell>
          <cell r="S342">
            <v>0</v>
          </cell>
          <cell r="U342" t="str">
            <v>Privision for Taxes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I342" t="str">
            <v>Privision for Taxes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</row>
        <row r="343">
          <cell r="A343" t="str">
            <v>Tax rate %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Q343">
            <v>0</v>
          </cell>
          <cell r="S343">
            <v>0</v>
          </cell>
          <cell r="U343" t="str">
            <v>Tax rate %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I343" t="str">
            <v>Tax rate %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</row>
        <row r="345">
          <cell r="A345" t="str">
            <v>Net Income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Q345">
            <v>0</v>
          </cell>
          <cell r="S345">
            <v>0</v>
          </cell>
          <cell r="U345" t="str">
            <v>Net Income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I345" t="str">
            <v>Net Income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</row>
        <row r="346">
          <cell r="A346" t="str">
            <v>% Sales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Q346">
            <v>0</v>
          </cell>
          <cell r="S346">
            <v>0</v>
          </cell>
          <cell r="U346" t="str">
            <v>% Sales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I346" t="str">
            <v>% Sales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</row>
        <row r="348">
          <cell r="A348" t="str">
            <v>EBIT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Q348">
            <v>0</v>
          </cell>
          <cell r="S348">
            <v>0</v>
          </cell>
          <cell r="U348" t="str">
            <v>EBIT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I348" t="str">
            <v>EBIT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</row>
        <row r="349">
          <cell r="A349" t="str">
            <v>EBITDA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Q349">
            <v>0</v>
          </cell>
          <cell r="S349">
            <v>0</v>
          </cell>
          <cell r="U349" t="str">
            <v>EBITDA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I349" t="str">
            <v>EBITDA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</row>
        <row r="352">
          <cell r="A352" t="str">
            <v>MEX Forecast '01</v>
          </cell>
          <cell r="U352" t="str">
            <v>MEX Forecast YTD '00</v>
          </cell>
          <cell r="AI352" t="str">
            <v>MEX Forecast Qtr.'00</v>
          </cell>
        </row>
        <row r="353">
          <cell r="A353" t="str">
            <v>Halosulfuron ( Sempra)</v>
          </cell>
          <cell r="C353" t="str">
            <v>Jan</v>
          </cell>
          <cell r="D353" t="str">
            <v>Feb</v>
          </cell>
          <cell r="E353" t="str">
            <v>Mar</v>
          </cell>
          <cell r="F353" t="str">
            <v>Apr</v>
          </cell>
          <cell r="G353" t="str">
            <v>May</v>
          </cell>
          <cell r="H353" t="str">
            <v>Jun</v>
          </cell>
          <cell r="I353" t="str">
            <v>Jul</v>
          </cell>
          <cell r="J353" t="str">
            <v>Aug</v>
          </cell>
          <cell r="K353" t="str">
            <v>Sep</v>
          </cell>
          <cell r="L353" t="str">
            <v>Oct</v>
          </cell>
          <cell r="M353" t="str">
            <v>Nov</v>
          </cell>
          <cell r="N353" t="str">
            <v>Dec</v>
          </cell>
          <cell r="O353" t="str">
            <v>Total</v>
          </cell>
          <cell r="Q353" t="str">
            <v>Changes</v>
          </cell>
          <cell r="S353" t="str">
            <v>Changes</v>
          </cell>
          <cell r="U353" t="str">
            <v>Halosulfuron ( Sempra)</v>
          </cell>
          <cell r="V353" t="str">
            <v>Jan</v>
          </cell>
          <cell r="W353" t="str">
            <v>Feb</v>
          </cell>
          <cell r="X353" t="str">
            <v>Mar</v>
          </cell>
          <cell r="Y353" t="str">
            <v>Apr</v>
          </cell>
          <cell r="Z353" t="str">
            <v>May</v>
          </cell>
          <cell r="AA353" t="str">
            <v>Jun</v>
          </cell>
          <cell r="AB353" t="str">
            <v>Jul</v>
          </cell>
          <cell r="AC353" t="str">
            <v>Aug</v>
          </cell>
          <cell r="AD353" t="str">
            <v>Sep</v>
          </cell>
          <cell r="AE353" t="str">
            <v>Oct</v>
          </cell>
          <cell r="AF353" t="str">
            <v>Nov</v>
          </cell>
          <cell r="AI353" t="str">
            <v>Halosulfuron ( Sempra)</v>
          </cell>
          <cell r="AJ353" t="str">
            <v>1st Qtr.</v>
          </cell>
          <cell r="AK353" t="str">
            <v>2nd Qtr.</v>
          </cell>
          <cell r="AL353" t="str">
            <v>3er Qtr.</v>
          </cell>
          <cell r="AM353" t="str">
            <v>4 Qtr.</v>
          </cell>
        </row>
        <row r="355">
          <cell r="A355" t="str">
            <v>Halosulfuron Volume (K  Kg)</v>
          </cell>
          <cell r="B355">
            <v>1</v>
          </cell>
          <cell r="C355">
            <v>5</v>
          </cell>
          <cell r="D355">
            <v>62</v>
          </cell>
          <cell r="E355">
            <v>33</v>
          </cell>
          <cell r="F355">
            <v>77</v>
          </cell>
          <cell r="G355">
            <v>169</v>
          </cell>
          <cell r="H355">
            <v>312.2</v>
          </cell>
          <cell r="I355">
            <v>246</v>
          </cell>
          <cell r="J355">
            <v>3</v>
          </cell>
          <cell r="K355">
            <v>6.8000000000000007</v>
          </cell>
          <cell r="L355">
            <v>8</v>
          </cell>
          <cell r="M355">
            <v>113</v>
          </cell>
          <cell r="N355">
            <v>0</v>
          </cell>
          <cell r="O355">
            <v>1035</v>
          </cell>
          <cell r="Q355">
            <v>1035</v>
          </cell>
          <cell r="S355">
            <v>1035</v>
          </cell>
          <cell r="U355" t="str">
            <v>Halosulfuron Volume (Kg)</v>
          </cell>
          <cell r="V355">
            <v>5</v>
          </cell>
          <cell r="W355">
            <v>67</v>
          </cell>
          <cell r="X355">
            <v>100</v>
          </cell>
          <cell r="Y355">
            <v>177</v>
          </cell>
          <cell r="Z355">
            <v>346</v>
          </cell>
          <cell r="AA355">
            <v>658.2</v>
          </cell>
          <cell r="AB355">
            <v>904.2</v>
          </cell>
          <cell r="AC355">
            <v>907.2</v>
          </cell>
          <cell r="AD355">
            <v>914</v>
          </cell>
          <cell r="AE355">
            <v>922</v>
          </cell>
          <cell r="AF355">
            <v>1035</v>
          </cell>
          <cell r="AI355" t="str">
            <v>Halosulfuron Volume (K Galls)</v>
          </cell>
          <cell r="AJ355">
            <v>100</v>
          </cell>
          <cell r="AK355">
            <v>558.20000000000005</v>
          </cell>
          <cell r="AL355">
            <v>255.8</v>
          </cell>
          <cell r="AM355">
            <v>121</v>
          </cell>
        </row>
        <row r="356">
          <cell r="A356" t="str">
            <v>Halosulfuron Netback (USD/Kg)</v>
          </cell>
          <cell r="C356">
            <v>0.31152179587575041</v>
          </cell>
          <cell r="D356">
            <v>0.30970052421238387</v>
          </cell>
          <cell r="E356">
            <v>0.30829399653992784</v>
          </cell>
          <cell r="F356">
            <v>0.31312972292191432</v>
          </cell>
          <cell r="G356">
            <v>0.31989524029162947</v>
          </cell>
          <cell r="H356">
            <v>0.31704889793488644</v>
          </cell>
          <cell r="I356">
            <v>0.29859946997260023</v>
          </cell>
          <cell r="J356">
            <v>0.29885558583106264</v>
          </cell>
          <cell r="K356">
            <v>0.35322739888148136</v>
          </cell>
          <cell r="L356">
            <v>0.23039999999999999</v>
          </cell>
          <cell r="M356">
            <v>0.23039999999999999</v>
          </cell>
          <cell r="N356">
            <v>0</v>
          </cell>
          <cell r="O356">
            <v>0.30214596740005351</v>
          </cell>
          <cell r="Q356">
            <v>0.30214596740005351</v>
          </cell>
          <cell r="S356">
            <v>0.30214596740005351</v>
          </cell>
          <cell r="U356" t="str">
            <v>Halosulfuron Netback (Kg)</v>
          </cell>
          <cell r="V356">
            <v>0.31152179587575041</v>
          </cell>
          <cell r="W356">
            <v>0.30983644000815752</v>
          </cell>
          <cell r="X356">
            <v>0.30932743366364174</v>
          </cell>
          <cell r="Y356">
            <v>0.3109815369002914</v>
          </cell>
          <cell r="Z356">
            <v>0.31533534000184094</v>
          </cell>
          <cell r="AA356">
            <v>0.31614812150700167</v>
          </cell>
          <cell r="AB356">
            <v>0.31137377039279823</v>
          </cell>
          <cell r="AC356">
            <v>0.31133237427982952</v>
          </cell>
          <cell r="AD356">
            <v>0.31164406592894461</v>
          </cell>
          <cell r="AE356">
            <v>0.31093912826361758</v>
          </cell>
          <cell r="AF356">
            <v>0.30214596740005351</v>
          </cell>
          <cell r="AI356" t="str">
            <v>Halosulfuron Netback (K Galls)</v>
          </cell>
          <cell r="AJ356">
            <v>0.30932743366364174</v>
          </cell>
          <cell r="AK356">
            <v>0.31737002903895434</v>
          </cell>
          <cell r="AL356">
            <v>0.30005466256116853</v>
          </cell>
          <cell r="AM356">
            <v>0.23039999999999999</v>
          </cell>
        </row>
        <row r="357">
          <cell r="A357" t="str">
            <v>Halosulfuron Unit COGS (USD/Kg)</v>
          </cell>
          <cell r="C357">
            <v>0.17227730775254504</v>
          </cell>
          <cell r="D357">
            <v>0.19260648228878732</v>
          </cell>
          <cell r="E357">
            <v>0.16922754121947972</v>
          </cell>
          <cell r="F357">
            <v>0.15517820779220781</v>
          </cell>
          <cell r="G357">
            <v>0.16139457834312554</v>
          </cell>
          <cell r="H357">
            <v>0.17210262011109384</v>
          </cell>
          <cell r="I357">
            <v>0.17208753440844513</v>
          </cell>
          <cell r="J357">
            <v>0.16265266666666667</v>
          </cell>
          <cell r="K357">
            <v>0.16799482352941178</v>
          </cell>
          <cell r="L357">
            <v>0.19374779149551877</v>
          </cell>
          <cell r="M357">
            <v>0.1937477905289979</v>
          </cell>
          <cell r="N357">
            <v>0</v>
          </cell>
          <cell r="O357">
            <v>0.17270500479787487</v>
          </cell>
          <cell r="Q357">
            <v>0.17270500479787487</v>
          </cell>
          <cell r="S357">
            <v>0.17270500479787487</v>
          </cell>
          <cell r="U357" t="str">
            <v>Halosulfuron Unit COGS (Kg)</v>
          </cell>
          <cell r="V357">
            <v>0.17227730775254504</v>
          </cell>
          <cell r="W357">
            <v>0.19108937971145581</v>
          </cell>
          <cell r="X357">
            <v>0.18387497300910369</v>
          </cell>
          <cell r="Y357">
            <v>0.17139106949666877</v>
          </cell>
          <cell r="Z357">
            <v>0.16650839029161443</v>
          </cell>
          <cell r="AA357">
            <v>0.16916186727374977</v>
          </cell>
          <cell r="AB357">
            <v>0.16995783510734305</v>
          </cell>
          <cell r="AC357">
            <v>0.16993367780429849</v>
          </cell>
          <cell r="AD357">
            <v>0.1699192530678989</v>
          </cell>
          <cell r="AE357">
            <v>0.1701260082820214</v>
          </cell>
          <cell r="AF357">
            <v>0.1727050047978749</v>
          </cell>
          <cell r="AI357" t="str">
            <v>Halosulfuron Unit COGS (K Galls)</v>
          </cell>
          <cell r="AJ357">
            <v>0.18387497300910369</v>
          </cell>
          <cell r="AK357">
            <v>0.16652605470919332</v>
          </cell>
          <cell r="AL357">
            <v>0.17186808547489249</v>
          </cell>
          <cell r="AM357">
            <v>0.19374779059290009</v>
          </cell>
        </row>
        <row r="358">
          <cell r="A358" t="str">
            <v>Factor de conversión</v>
          </cell>
          <cell r="B358">
            <v>1.6534669663865817</v>
          </cell>
        </row>
        <row r="359">
          <cell r="A359" t="str">
            <v>Halosulfuron Volume (K TE Lbs)</v>
          </cell>
          <cell r="C359">
            <v>8.2673348319329083</v>
          </cell>
          <cell r="D359">
            <v>102.51495191596807</v>
          </cell>
          <cell r="E359">
            <v>54.564409890757197</v>
          </cell>
          <cell r="F359">
            <v>127.3169564117668</v>
          </cell>
          <cell r="G359">
            <v>279.4359173193323</v>
          </cell>
          <cell r="H359">
            <v>516.21238690589075</v>
          </cell>
          <cell r="I359">
            <v>406.7528737310991</v>
          </cell>
          <cell r="J359">
            <v>4.9604008991597457</v>
          </cell>
          <cell r="K359">
            <v>11.243575371428758</v>
          </cell>
          <cell r="L359">
            <v>13.227735731092654</v>
          </cell>
          <cell r="M359">
            <v>186.84176720168375</v>
          </cell>
          <cell r="N359">
            <v>0</v>
          </cell>
          <cell r="O359">
            <v>1711.338310210112</v>
          </cell>
          <cell r="Q359">
            <v>1711.338310210112</v>
          </cell>
          <cell r="S359">
            <v>1711.338310210112</v>
          </cell>
          <cell r="U359" t="str">
            <v>Halosulfuron Volume (K TE Lbs)</v>
          </cell>
          <cell r="V359">
            <v>8.2673348319329083</v>
          </cell>
          <cell r="W359">
            <v>110.78228674790098</v>
          </cell>
          <cell r="X359">
            <v>165.34669663865819</v>
          </cell>
          <cell r="Y359">
            <v>292.66365305042495</v>
          </cell>
          <cell r="Z359">
            <v>572.0995703697572</v>
          </cell>
          <cell r="AA359">
            <v>1088.311957275648</v>
          </cell>
          <cell r="AB359">
            <v>1495.064831006747</v>
          </cell>
          <cell r="AC359">
            <v>1500.0252319059068</v>
          </cell>
          <cell r="AD359">
            <v>1511.2688072773356</v>
          </cell>
          <cell r="AE359">
            <v>1524.4965430084283</v>
          </cell>
          <cell r="AF359">
            <v>1711.338310210112</v>
          </cell>
          <cell r="AI359" t="str">
            <v>Halosulfuron Volume (K TE Lbs)</v>
          </cell>
          <cell r="AJ359">
            <v>165.34669663865819</v>
          </cell>
          <cell r="AK359">
            <v>922.9652606369898</v>
          </cell>
          <cell r="AL359">
            <v>422.9568500016876</v>
          </cell>
          <cell r="AM359">
            <v>200.0695029327764</v>
          </cell>
        </row>
        <row r="360">
          <cell r="A360" t="str">
            <v>Halosulfuron Netback (K TE Lbs)</v>
          </cell>
          <cell r="C360">
            <v>0.18840521293058382</v>
          </cell>
          <cell r="D360">
            <v>0.18730372635698345</v>
          </cell>
          <cell r="E360">
            <v>0.18645307272975689</v>
          </cell>
          <cell r="F360">
            <v>0.18937767085012594</v>
          </cell>
          <cell r="G360">
            <v>0.19346938692746629</v>
          </cell>
          <cell r="H360">
            <v>0.19174794802689768</v>
          </cell>
          <cell r="I360">
            <v>0.18058992168748744</v>
          </cell>
          <cell r="J360">
            <v>0.18074481795313352</v>
          </cell>
          <cell r="K360">
            <v>0.21362833734344866</v>
          </cell>
          <cell r="L360">
            <v>0.139343576064</v>
          </cell>
          <cell r="M360">
            <v>0.139343576064</v>
          </cell>
          <cell r="N360">
            <v>0</v>
          </cell>
          <cell r="O360">
            <v>0.18273480725191069</v>
          </cell>
          <cell r="Q360">
            <v>0.18273480725191069</v>
          </cell>
          <cell r="S360">
            <v>0.18273480725191069</v>
          </cell>
          <cell r="U360" t="str">
            <v>Halosulfuron Netback (K TE Lbs)</v>
          </cell>
          <cell r="V360">
            <v>0.18840521293058382</v>
          </cell>
          <cell r="W360">
            <v>0.18738592684755062</v>
          </cell>
          <cell r="X360">
            <v>0.18707808498867867</v>
          </cell>
          <cell r="Y360">
            <v>0.18807846979846082</v>
          </cell>
          <cell r="Z360">
            <v>0.19071160562158779</v>
          </cell>
          <cell r="AA360">
            <v>0.19120316760721187</v>
          </cell>
          <cell r="AB360">
            <v>0.18831568862440695</v>
          </cell>
          <cell r="AC360">
            <v>0.18829065267641992</v>
          </cell>
          <cell r="AD360">
            <v>0.18847916061486172</v>
          </cell>
          <cell r="AE360">
            <v>0.18805282148643779</v>
          </cell>
          <cell r="AF360">
            <v>0.18273480725191074</v>
          </cell>
          <cell r="AI360" t="str">
            <v>Halosulfuron Netback (K TE Lbs)</v>
          </cell>
          <cell r="AJ360">
            <v>0.18707808498867867</v>
          </cell>
          <cell r="AK360">
            <v>0.19194216485166421</v>
          </cell>
          <cell r="AL360">
            <v>0.1814700073608943</v>
          </cell>
          <cell r="AM360">
            <v>0.139343576064</v>
          </cell>
        </row>
        <row r="361">
          <cell r="A361" t="str">
            <v>Halosulfuron Unit COGS (K TE Lbs)</v>
          </cell>
          <cell r="C361">
            <v>0.10419156309426171</v>
          </cell>
          <cell r="D361">
            <v>0.1164864410383121</v>
          </cell>
          <cell r="E361">
            <v>0.10234709532135533</v>
          </cell>
          <cell r="F361">
            <v>9.3850201393093358E-2</v>
          </cell>
          <cell r="G361">
            <v>9.7609799061078653E-2</v>
          </cell>
          <cell r="H361">
            <v>0.10408591378586764</v>
          </cell>
          <cell r="I361">
            <v>0.10407679010637758</v>
          </cell>
          <cell r="J361">
            <v>9.8370678080204457E-2</v>
          </cell>
          <cell r="K361">
            <v>0.10160156020325022</v>
          </cell>
          <cell r="L361">
            <v>0.11717669323562428</v>
          </cell>
          <cell r="M361">
            <v>0.1171766926510823</v>
          </cell>
          <cell r="N361">
            <v>0</v>
          </cell>
          <cell r="O361">
            <v>0.10445022991617259</v>
          </cell>
          <cell r="Q361">
            <v>0.10445022991617259</v>
          </cell>
          <cell r="S361">
            <v>0.10445022991617259</v>
          </cell>
          <cell r="U361" t="str">
            <v>Halosulfuron Unit COGS (K TE Lbs)</v>
          </cell>
          <cell r="V361">
            <v>0.10419156309426171</v>
          </cell>
          <cell r="W361">
            <v>0.11556891283353221</v>
          </cell>
          <cell r="X361">
            <v>0.11120571305451382</v>
          </cell>
          <cell r="Y361">
            <v>0.10365557521310494</v>
          </cell>
          <cell r="Z361">
            <v>0.10070258050301117</v>
          </cell>
          <cell r="AA361">
            <v>0.10230737638710079</v>
          </cell>
          <cell r="AB361">
            <v>0.10278876963521194</v>
          </cell>
          <cell r="AC361">
            <v>0.10277415954409087</v>
          </cell>
          <cell r="AD361">
            <v>0.10276543561026404</v>
          </cell>
          <cell r="AE361">
            <v>0.10289047906037563</v>
          </cell>
          <cell r="AF361">
            <v>0.10445022991617259</v>
          </cell>
          <cell r="AI361" t="str">
            <v>Halosulfuron Unit COGS (K TE Lbs)</v>
          </cell>
          <cell r="AJ361">
            <v>0.11120571305451382</v>
          </cell>
          <cell r="AK361">
            <v>0.10071326376305691</v>
          </cell>
          <cell r="AL361">
            <v>0.1039440696238921</v>
          </cell>
          <cell r="AM361">
            <v>0.1171766926897297</v>
          </cell>
        </row>
        <row r="363">
          <cell r="A363" t="str">
            <v>Net Sales</v>
          </cell>
          <cell r="C363">
            <v>1.557608979378752</v>
          </cell>
          <cell r="D363">
            <v>19.201432501167801</v>
          </cell>
          <cell r="E363">
            <v>10.173701885817618</v>
          </cell>
          <cell r="F363">
            <v>24.110988664987403</v>
          </cell>
          <cell r="G363">
            <v>54.062295609285378</v>
          </cell>
          <cell r="H363">
            <v>98.982665935271541</v>
          </cell>
          <cell r="I363">
            <v>73.455469613259652</v>
          </cell>
          <cell r="J363">
            <v>0.89656675749318793</v>
          </cell>
          <cell r="K363">
            <v>2.4019463123940734</v>
          </cell>
          <cell r="L363">
            <v>1.8431999999999999</v>
          </cell>
          <cell r="M363">
            <v>26.0352</v>
          </cell>
          <cell r="N363">
            <v>0</v>
          </cell>
          <cell r="O363">
            <v>312.72107625905539</v>
          </cell>
          <cell r="Q363">
            <v>312.72107625905539</v>
          </cell>
          <cell r="S363">
            <v>312.72107625905539</v>
          </cell>
          <cell r="U363" t="str">
            <v>Net Sales</v>
          </cell>
          <cell r="V363">
            <v>1.557608979378752</v>
          </cell>
          <cell r="W363">
            <v>20.759041480546554</v>
          </cell>
          <cell r="X363">
            <v>30.932743366364171</v>
          </cell>
          <cell r="Y363">
            <v>55.043732031351574</v>
          </cell>
          <cell r="Z363">
            <v>109.10602764063695</v>
          </cell>
          <cell r="AA363">
            <v>208.08869357590851</v>
          </cell>
          <cell r="AB363">
            <v>281.54416318916816</v>
          </cell>
          <cell r="AC363">
            <v>282.44072994666135</v>
          </cell>
          <cell r="AD363">
            <v>284.84267625905539</v>
          </cell>
          <cell r="AE363">
            <v>286.68587625905542</v>
          </cell>
          <cell r="AF363">
            <v>312.72107625905539</v>
          </cell>
          <cell r="AI363" t="str">
            <v>Net Sales</v>
          </cell>
          <cell r="AJ363">
            <v>30.932743366364171</v>
          </cell>
          <cell r="AK363">
            <v>177.15595020954433</v>
          </cell>
          <cell r="AL363">
            <v>76.753982683146916</v>
          </cell>
          <cell r="AM363">
            <v>27.878399999999999</v>
          </cell>
        </row>
        <row r="365">
          <cell r="A365" t="str">
            <v>Inventory Cost</v>
          </cell>
          <cell r="C365">
            <v>0.76793000000000011</v>
          </cell>
          <cell r="D365">
            <v>10.789515951834746</v>
          </cell>
          <cell r="E365">
            <v>4.9740867470937742</v>
          </cell>
          <cell r="F365">
            <v>11.948722000000002</v>
          </cell>
          <cell r="G365">
            <v>27.275683739988217</v>
          </cell>
          <cell r="H365">
            <v>53.730437998683499</v>
          </cell>
          <cell r="I365">
            <v>42.333533464477497</v>
          </cell>
          <cell r="J365">
            <v>0.487958</v>
          </cell>
          <cell r="K365">
            <v>1.1423648000000002</v>
          </cell>
          <cell r="L365">
            <v>1.5499823319641501</v>
          </cell>
          <cell r="M365">
            <v>21.893500329776764</v>
          </cell>
          <cell r="N365">
            <v>0</v>
          </cell>
          <cell r="O365">
            <v>176.89371536381861</v>
          </cell>
          <cell r="Q365">
            <v>178.74967996580048</v>
          </cell>
          <cell r="S365">
            <v>178.74967996580048</v>
          </cell>
          <cell r="U365" t="str">
            <v>Inventory Cost</v>
          </cell>
          <cell r="V365">
            <v>0.76793000000000011</v>
          </cell>
          <cell r="W365">
            <v>11.557445951834746</v>
          </cell>
          <cell r="X365">
            <v>16.531532698928519</v>
          </cell>
          <cell r="Y365">
            <v>28.480254698928519</v>
          </cell>
          <cell r="Z365">
            <v>55.755938438916736</v>
          </cell>
          <cell r="AA365">
            <v>109.48637643760023</v>
          </cell>
          <cell r="AB365">
            <v>151.81990990207771</v>
          </cell>
          <cell r="AC365">
            <v>152.3078679020777</v>
          </cell>
          <cell r="AD365">
            <v>153.4502327020777</v>
          </cell>
          <cell r="AE365">
            <v>155.00021503404184</v>
          </cell>
          <cell r="AF365">
            <v>176.89371536381861</v>
          </cell>
          <cell r="AI365" t="str">
            <v>Inventory Cost</v>
          </cell>
          <cell r="AJ365">
            <v>16.531532698928519</v>
          </cell>
          <cell r="AK365">
            <v>92.954843738671713</v>
          </cell>
          <cell r="AL365">
            <v>43.963856264477499</v>
          </cell>
          <cell r="AM365">
            <v>23.443482661740912</v>
          </cell>
        </row>
        <row r="366">
          <cell r="A366" t="str">
            <v>Non Std. Cost</v>
          </cell>
          <cell r="C366">
            <v>9.3456538762725111E-2</v>
          </cell>
          <cell r="D366">
            <v>1.152085950070068</v>
          </cell>
          <cell r="E366">
            <v>0.61042211314905703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1.8559646019818501</v>
          </cell>
          <cell r="Q366">
            <v>0</v>
          </cell>
          <cell r="S366">
            <v>0</v>
          </cell>
          <cell r="U366" t="str">
            <v>Non Std. Cost</v>
          </cell>
          <cell r="V366">
            <v>9.3456538762725111E-2</v>
          </cell>
          <cell r="W366">
            <v>1.2455424888327931</v>
          </cell>
          <cell r="X366">
            <v>1.8559646019818501</v>
          </cell>
          <cell r="Y366">
            <v>1.8559646019818501</v>
          </cell>
          <cell r="Z366">
            <v>1.8559646019818501</v>
          </cell>
          <cell r="AA366">
            <v>1.8559646019818501</v>
          </cell>
          <cell r="AB366">
            <v>1.8559646019818501</v>
          </cell>
          <cell r="AC366">
            <v>1.8559646019818501</v>
          </cell>
          <cell r="AD366">
            <v>1.8559646019818501</v>
          </cell>
          <cell r="AE366">
            <v>1.8559646019818501</v>
          </cell>
          <cell r="AF366">
            <v>1.8559646019818501</v>
          </cell>
          <cell r="AI366" t="str">
            <v>Non Std. Cost</v>
          </cell>
          <cell r="AJ366">
            <v>1.8559646019818501</v>
          </cell>
          <cell r="AK366">
            <v>0</v>
          </cell>
          <cell r="AL366">
            <v>0</v>
          </cell>
          <cell r="AM366">
            <v>0</v>
          </cell>
        </row>
        <row r="367">
          <cell r="A367" t="str">
            <v>Alloc. NSC (STL)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Q367">
            <v>0</v>
          </cell>
          <cell r="S367">
            <v>0</v>
          </cell>
          <cell r="U367" t="str">
            <v>Alloc. NSC (STL)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I367" t="str">
            <v>Alloc. NSC (STL)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</row>
        <row r="368">
          <cell r="A368" t="str">
            <v>COGS</v>
          </cell>
          <cell r="C368">
            <v>0.8613865387627252</v>
          </cell>
          <cell r="D368">
            <v>11.941601901904814</v>
          </cell>
          <cell r="E368">
            <v>5.5845088602428312</v>
          </cell>
          <cell r="F368">
            <v>11.948722000000002</v>
          </cell>
          <cell r="G368">
            <v>27.275683739988217</v>
          </cell>
          <cell r="H368">
            <v>53.730437998683499</v>
          </cell>
          <cell r="I368">
            <v>42.333533464477497</v>
          </cell>
          <cell r="J368">
            <v>0.487958</v>
          </cell>
          <cell r="K368">
            <v>1.1423648000000002</v>
          </cell>
          <cell r="L368">
            <v>1.5499823319641501</v>
          </cell>
          <cell r="M368">
            <v>21.893500329776764</v>
          </cell>
          <cell r="N368">
            <v>0</v>
          </cell>
          <cell r="O368">
            <v>178.74967996580045</v>
          </cell>
          <cell r="Q368">
            <v>178.74967996580048</v>
          </cell>
          <cell r="S368">
            <v>178.74967996580048</v>
          </cell>
          <cell r="U368" t="str">
            <v>COGS</v>
          </cell>
          <cell r="V368">
            <v>0.8613865387627252</v>
          </cell>
          <cell r="W368">
            <v>12.802988440667539</v>
          </cell>
          <cell r="X368">
            <v>18.387497300910368</v>
          </cell>
          <cell r="Y368">
            <v>30.336219300910368</v>
          </cell>
          <cell r="Z368">
            <v>57.611903040898589</v>
          </cell>
          <cell r="AA368">
            <v>111.34234103958208</v>
          </cell>
          <cell r="AB368">
            <v>153.67587450405955</v>
          </cell>
          <cell r="AC368">
            <v>154.16383250405954</v>
          </cell>
          <cell r="AD368">
            <v>155.30619730405954</v>
          </cell>
          <cell r="AE368">
            <v>156.85617963602368</v>
          </cell>
          <cell r="AF368">
            <v>178.74967996580045</v>
          </cell>
          <cell r="AI368" t="str">
            <v>COGS</v>
          </cell>
          <cell r="AJ368">
            <v>18.387497300910368</v>
          </cell>
          <cell r="AK368">
            <v>92.954843738671713</v>
          </cell>
          <cell r="AL368">
            <v>43.963856264477499</v>
          </cell>
          <cell r="AM368">
            <v>23.443482661740912</v>
          </cell>
        </row>
        <row r="370">
          <cell r="A370" t="str">
            <v>Gross Profit</v>
          </cell>
          <cell r="C370">
            <v>0.69622244061602678</v>
          </cell>
          <cell r="D370">
            <v>7.2598305992629868</v>
          </cell>
          <cell r="E370">
            <v>4.5891930255747866</v>
          </cell>
          <cell r="F370">
            <v>12.162266664987401</v>
          </cell>
          <cell r="G370">
            <v>26.786611869297161</v>
          </cell>
          <cell r="H370">
            <v>45.252227936588042</v>
          </cell>
          <cell r="I370">
            <v>31.121936148782154</v>
          </cell>
          <cell r="J370">
            <v>0.40860875749318792</v>
          </cell>
          <cell r="K370">
            <v>1.2595815123940732</v>
          </cell>
          <cell r="L370">
            <v>0.29321766803584981</v>
          </cell>
          <cell r="M370">
            <v>4.141699670223236</v>
          </cell>
          <cell r="N370">
            <v>0</v>
          </cell>
          <cell r="O370">
            <v>133.97139629325494</v>
          </cell>
          <cell r="Q370">
            <v>133.97139629325491</v>
          </cell>
          <cell r="S370">
            <v>133.97139629325491</v>
          </cell>
          <cell r="U370" t="str">
            <v>Gross Profit</v>
          </cell>
          <cell r="V370">
            <v>0.69622244061602678</v>
          </cell>
          <cell r="W370">
            <v>7.9560530398790146</v>
          </cell>
          <cell r="X370">
            <v>12.545246065453803</v>
          </cell>
          <cell r="Y370">
            <v>24.707512730441206</v>
          </cell>
          <cell r="Z370">
            <v>51.494124599738363</v>
          </cell>
          <cell r="AA370">
            <v>96.746352536326427</v>
          </cell>
          <cell r="AB370">
            <v>127.86828868510861</v>
          </cell>
          <cell r="AC370">
            <v>128.27689744260181</v>
          </cell>
          <cell r="AD370">
            <v>129.53647895499586</v>
          </cell>
          <cell r="AE370">
            <v>129.82969662303174</v>
          </cell>
          <cell r="AF370">
            <v>133.97139629325494</v>
          </cell>
          <cell r="AI370" t="str">
            <v>Gross Profit</v>
          </cell>
          <cell r="AJ370">
            <v>12.545246065453803</v>
          </cell>
          <cell r="AK370">
            <v>84.201106470872617</v>
          </cell>
          <cell r="AL370">
            <v>32.790126418669416</v>
          </cell>
          <cell r="AM370">
            <v>4.434917338259087</v>
          </cell>
        </row>
        <row r="371">
          <cell r="A371" t="str">
            <v>% of Sales</v>
          </cell>
          <cell r="C371">
            <v>0.44698152734951052</v>
          </cell>
          <cell r="D371">
            <v>0.37808796811495471</v>
          </cell>
          <cell r="E371">
            <v>0.45108389031648655</v>
          </cell>
          <cell r="F371">
            <v>0.50442836807636793</v>
          </cell>
          <cell r="G371">
            <v>0.49547677484669134</v>
          </cell>
          <cell r="H371">
            <v>0.45717325866106862</v>
          </cell>
          <cell r="I371">
            <v>0.42368439426822813</v>
          </cell>
          <cell r="J371">
            <v>0.45574827984439575</v>
          </cell>
          <cell r="K371">
            <v>0.52440036061364759</v>
          </cell>
          <cell r="L371">
            <v>0.15908076607847754</v>
          </cell>
          <cell r="M371">
            <v>0.15908077027344658</v>
          </cell>
          <cell r="N371">
            <v>0</v>
          </cell>
          <cell r="O371">
            <v>0.42840539529952953</v>
          </cell>
          <cell r="Q371">
            <v>0.42840539529952942</v>
          </cell>
          <cell r="S371">
            <v>0.42840539529952942</v>
          </cell>
          <cell r="U371" t="str">
            <v>% of Sales</v>
          </cell>
          <cell r="V371">
            <v>0.44698152734951052</v>
          </cell>
          <cell r="W371">
            <v>0.38325724467262562</v>
          </cell>
          <cell r="X371">
            <v>0.40556525869268117</v>
          </cell>
          <cell r="Y371">
            <v>0.44887059468221385</v>
          </cell>
          <cell r="Z371">
            <v>0.47196406755220538</v>
          </cell>
          <cell r="AA371">
            <v>0.46492844408691719</v>
          </cell>
          <cell r="AB371">
            <v>0.45416778396927565</v>
          </cell>
          <cell r="AC371">
            <v>0.45417280102210034</v>
          </cell>
          <cell r="AD371">
            <v>0.45476499749351651</v>
          </cell>
          <cell r="AE371">
            <v>0.45286394403927621</v>
          </cell>
          <cell r="AF371">
            <v>0.42840539529952953</v>
          </cell>
          <cell r="AI371" t="str">
            <v>% of Sales</v>
          </cell>
          <cell r="AJ371">
            <v>0.40556525869268117</v>
          </cell>
          <cell r="AK371">
            <v>0.47529369671906319</v>
          </cell>
          <cell r="AL371">
            <v>0.42721074884195209</v>
          </cell>
          <cell r="AM371">
            <v>0.15908076999609327</v>
          </cell>
        </row>
        <row r="373">
          <cell r="A373" t="str">
            <v>Marketing</v>
          </cell>
          <cell r="C373">
            <v>3.3282189837704137</v>
          </cell>
          <cell r="D373">
            <v>4.2012952900534266</v>
          </cell>
          <cell r="E373">
            <v>5.2526529394159969</v>
          </cell>
          <cell r="F373">
            <v>5.0239013188596076</v>
          </cell>
          <cell r="G373">
            <v>7.3395028360896486</v>
          </cell>
          <cell r="H373">
            <v>6.7305656131042841</v>
          </cell>
          <cell r="I373">
            <v>5.9501040968397803</v>
          </cell>
          <cell r="J373">
            <v>3.2882274465081478</v>
          </cell>
          <cell r="K373">
            <v>4.8482281462558037</v>
          </cell>
          <cell r="L373">
            <v>2.739468716064708</v>
          </cell>
          <cell r="M373">
            <v>2.7405887776924605</v>
          </cell>
          <cell r="N373">
            <v>3.7519868121197861</v>
          </cell>
          <cell r="O373">
            <v>55.194740976774064</v>
          </cell>
          <cell r="Q373">
            <v>55.194740976774064</v>
          </cell>
          <cell r="S373">
            <v>55.194740976774064</v>
          </cell>
          <cell r="U373" t="str">
            <v>Marketing</v>
          </cell>
          <cell r="V373">
            <v>3.3282189837704137</v>
          </cell>
          <cell r="W373">
            <v>7.5295142738238408</v>
          </cell>
          <cell r="X373">
            <v>12.782167213239838</v>
          </cell>
          <cell r="Y373">
            <v>17.806068532099445</v>
          </cell>
          <cell r="Z373">
            <v>25.145571368189096</v>
          </cell>
          <cell r="AA373">
            <v>31.876136981293378</v>
          </cell>
          <cell r="AB373">
            <v>37.826241078133158</v>
          </cell>
          <cell r="AC373">
            <v>41.114468524641303</v>
          </cell>
          <cell r="AD373">
            <v>45.96269667089711</v>
          </cell>
          <cell r="AE373">
            <v>48.702165386961816</v>
          </cell>
          <cell r="AF373">
            <v>51.442754164654275</v>
          </cell>
          <cell r="AI373" t="str">
            <v>Marketing</v>
          </cell>
          <cell r="AJ373">
            <v>12.782167213239838</v>
          </cell>
          <cell r="AK373">
            <v>19.09396976805354</v>
          </cell>
          <cell r="AL373">
            <v>14.086559689603732</v>
          </cell>
          <cell r="AM373">
            <v>9.2320443058769541</v>
          </cell>
        </row>
        <row r="374">
          <cell r="A374" t="str">
            <v>Administration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Q374">
            <v>0</v>
          </cell>
          <cell r="S374">
            <v>0</v>
          </cell>
          <cell r="U374" t="str">
            <v>Administration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I374" t="str">
            <v>Administration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</row>
        <row r="375">
          <cell r="A375" t="str">
            <v>Technology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Q375">
            <v>0</v>
          </cell>
          <cell r="S375">
            <v>0</v>
          </cell>
          <cell r="U375" t="str">
            <v>Technology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I375" t="str">
            <v>Technology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</row>
        <row r="376">
          <cell r="A376" t="str">
            <v>Bad Debt Reserve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Q376">
            <v>0</v>
          </cell>
          <cell r="S376">
            <v>0</v>
          </cell>
          <cell r="U376" t="str">
            <v>Bad Debt Reserve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I376" t="str">
            <v>Bad Debt Reserve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</row>
        <row r="377">
          <cell r="A377" t="str">
            <v>Total Direct MAT</v>
          </cell>
          <cell r="C377">
            <v>3.3282189837704137</v>
          </cell>
          <cell r="D377">
            <v>4.2012952900534266</v>
          </cell>
          <cell r="E377">
            <v>5.2526529394159969</v>
          </cell>
          <cell r="F377">
            <v>5.0239013188596076</v>
          </cell>
          <cell r="G377">
            <v>7.3395028360896486</v>
          </cell>
          <cell r="H377">
            <v>6.7305656131042841</v>
          </cell>
          <cell r="I377">
            <v>5.9501040968397803</v>
          </cell>
          <cell r="J377">
            <v>3.2882274465081478</v>
          </cell>
          <cell r="K377">
            <v>4.8482281462558037</v>
          </cell>
          <cell r="L377">
            <v>2.739468716064708</v>
          </cell>
          <cell r="M377">
            <v>2.7405887776924605</v>
          </cell>
          <cell r="N377">
            <v>3.7519868121197861</v>
          </cell>
          <cell r="O377">
            <v>55.194740976774064</v>
          </cell>
          <cell r="Q377">
            <v>55.194740976774064</v>
          </cell>
          <cell r="S377">
            <v>55.194740976774064</v>
          </cell>
          <cell r="U377" t="str">
            <v>Total Direct MAT</v>
          </cell>
          <cell r="V377">
            <v>3.3282189837704137</v>
          </cell>
          <cell r="W377">
            <v>7.5295142738238408</v>
          </cell>
          <cell r="X377">
            <v>12.782167213239838</v>
          </cell>
          <cell r="Y377">
            <v>17.806068532099445</v>
          </cell>
          <cell r="Z377">
            <v>25.145571368189096</v>
          </cell>
          <cell r="AA377">
            <v>31.876136981293378</v>
          </cell>
          <cell r="AB377">
            <v>37.826241078133158</v>
          </cell>
          <cell r="AC377">
            <v>41.114468524641303</v>
          </cell>
          <cell r="AD377">
            <v>45.96269667089711</v>
          </cell>
          <cell r="AE377">
            <v>48.702165386961816</v>
          </cell>
          <cell r="AF377">
            <v>51.442754164654275</v>
          </cell>
          <cell r="AI377" t="str">
            <v>Total Direct MAT</v>
          </cell>
          <cell r="AJ377">
            <v>12.782167213239838</v>
          </cell>
          <cell r="AK377">
            <v>19.09396976805354</v>
          </cell>
          <cell r="AL377">
            <v>14.086559689603732</v>
          </cell>
          <cell r="AM377">
            <v>9.2320443058769541</v>
          </cell>
        </row>
        <row r="379">
          <cell r="A379" t="str">
            <v>Marketing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Q379">
            <v>0</v>
          </cell>
          <cell r="S379">
            <v>0</v>
          </cell>
          <cell r="U379" t="str">
            <v>Marketing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I379" t="str">
            <v>Marketing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</row>
        <row r="475">
          <cell r="A475" t="str">
            <v>Technology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Q475">
            <v>0</v>
          </cell>
          <cell r="S475">
            <v>0</v>
          </cell>
          <cell r="U475" t="str">
            <v>Technology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I475" t="str">
            <v>Technology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</row>
        <row r="476">
          <cell r="A476" t="str">
            <v>Total Foundation MAT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Q476">
            <v>0</v>
          </cell>
          <cell r="S476">
            <v>0</v>
          </cell>
          <cell r="U476" t="str">
            <v>Total Foundation MAT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I476" t="str">
            <v>Total Foundation MAT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</row>
        <row r="478">
          <cell r="A478" t="str">
            <v>Amort of Intangible  Assets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Q478">
            <v>0</v>
          </cell>
          <cell r="S478">
            <v>0</v>
          </cell>
          <cell r="U478" t="str">
            <v>Amort of Intangible  Assets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I478" t="str">
            <v>Amort of Intangible  Assets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</row>
        <row r="480">
          <cell r="A480" t="str">
            <v>Interest Expense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Q480">
            <v>0</v>
          </cell>
          <cell r="S480">
            <v>0</v>
          </cell>
          <cell r="U480" t="str">
            <v>Interest Expense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I480" t="str">
            <v>Interest Expense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</row>
        <row r="481">
          <cell r="A481" t="str">
            <v>Interest Income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Q481">
            <v>0</v>
          </cell>
          <cell r="S481">
            <v>0</v>
          </cell>
          <cell r="U481" t="str">
            <v>Interest Income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I481" t="str">
            <v>Interest Income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</row>
        <row r="482">
          <cell r="A482" t="str">
            <v>Other Income/Exp.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Q482">
            <v>0</v>
          </cell>
          <cell r="S482">
            <v>0</v>
          </cell>
          <cell r="U482" t="str">
            <v>Other Income/Exp.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I482" t="str">
            <v>Other Income/Exp.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</row>
        <row r="484">
          <cell r="A484" t="str">
            <v>Income Before Tax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Q484">
            <v>0</v>
          </cell>
          <cell r="S484">
            <v>0</v>
          </cell>
          <cell r="U484" t="str">
            <v>Income Before Tax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I484" t="str">
            <v>Income Before Tax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</row>
        <row r="485">
          <cell r="A485" t="str">
            <v>Privision for Taxes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Q485">
            <v>0</v>
          </cell>
          <cell r="S485">
            <v>0</v>
          </cell>
          <cell r="U485" t="str">
            <v>Privision for Taxes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I485" t="str">
            <v>Privision for Taxes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</row>
        <row r="486">
          <cell r="A486" t="str">
            <v>Tax rate %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Q486">
            <v>0</v>
          </cell>
          <cell r="S486">
            <v>0</v>
          </cell>
          <cell r="U486" t="str">
            <v>Tax rate %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I486" t="str">
            <v>Tax rate %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</row>
        <row r="488">
          <cell r="A488" t="str">
            <v>Net Income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Q488">
            <v>0</v>
          </cell>
          <cell r="S488">
            <v>0</v>
          </cell>
          <cell r="U488" t="str">
            <v>Net Income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I488" t="str">
            <v>Net Income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</row>
        <row r="489">
          <cell r="A489" t="str">
            <v>% Sales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Q489">
            <v>0</v>
          </cell>
          <cell r="S489">
            <v>0</v>
          </cell>
          <cell r="U489" t="str">
            <v>% Sales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I489" t="str">
            <v>% Sales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</row>
        <row r="491">
          <cell r="A491" t="str">
            <v>MEX Forecast '01</v>
          </cell>
          <cell r="U491" t="str">
            <v>MEX Forecast '01</v>
          </cell>
          <cell r="AI491" t="str">
            <v>MEX Forecast '01</v>
          </cell>
        </row>
        <row r="492">
          <cell r="A492" t="str">
            <v>Acetanilides</v>
          </cell>
          <cell r="Q492" t="str">
            <v>Changes</v>
          </cell>
          <cell r="S492" t="str">
            <v>Changes</v>
          </cell>
          <cell r="U492" t="str">
            <v>Acetanilides</v>
          </cell>
          <cell r="V492" t="str">
            <v>Jan</v>
          </cell>
          <cell r="W492" t="str">
            <v>Feb</v>
          </cell>
          <cell r="X492" t="str">
            <v>Mar</v>
          </cell>
          <cell r="Y492" t="str">
            <v>Apr</v>
          </cell>
          <cell r="Z492" t="str">
            <v>May</v>
          </cell>
          <cell r="AA492" t="str">
            <v>Jun</v>
          </cell>
          <cell r="AB492" t="str">
            <v>Jul</v>
          </cell>
          <cell r="AC492" t="str">
            <v>Aug</v>
          </cell>
          <cell r="AD492" t="str">
            <v>Sep</v>
          </cell>
          <cell r="AE492" t="str">
            <v>Oct</v>
          </cell>
          <cell r="AF492" t="str">
            <v>Nov</v>
          </cell>
          <cell r="AI492" t="str">
            <v>Acetanilides</v>
          </cell>
          <cell r="AJ492" t="str">
            <v>1st Qtr.</v>
          </cell>
          <cell r="AK492" t="str">
            <v>2nd Qtr.</v>
          </cell>
          <cell r="AL492" t="str">
            <v>3er Qtr.</v>
          </cell>
          <cell r="AM492" t="str">
            <v>4 Qtr.</v>
          </cell>
        </row>
        <row r="494">
          <cell r="A494" t="str">
            <v>Surfactante Volume (K Galls)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Q494">
            <v>0</v>
          </cell>
          <cell r="S494">
            <v>0</v>
          </cell>
          <cell r="U494" t="str">
            <v>Surfactante Volume (K Galls)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I494" t="str">
            <v>Surfactante Volume (K Galls)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</row>
        <row r="495">
          <cell r="A495" t="str">
            <v>Surfactante Netback (K Galls)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Q495">
            <v>0</v>
          </cell>
          <cell r="S495">
            <v>0</v>
          </cell>
          <cell r="U495" t="str">
            <v>Surfactante Netback (K Galls)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I495" t="str">
            <v>Surfactante Netback (K Galls)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</row>
        <row r="496">
          <cell r="A496" t="str">
            <v>Surfactante Unit COGS (K Galls)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Q496">
            <v>0</v>
          </cell>
          <cell r="S496">
            <v>0</v>
          </cell>
          <cell r="U496" t="str">
            <v>Surfactante Unit COGS (K Galls)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I496" t="str">
            <v>Surfactante Unit COGS (K Galls)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</row>
        <row r="497">
          <cell r="A497" t="str">
            <v>Factor de conversion</v>
          </cell>
          <cell r="B497">
            <v>0</v>
          </cell>
          <cell r="U497" t="str">
            <v>Factor de conversion</v>
          </cell>
          <cell r="AI497" t="str">
            <v>Factor de conversion</v>
          </cell>
        </row>
        <row r="498">
          <cell r="A498" t="str">
            <v>Surfactante Volume (K Te Lbs)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Q498">
            <v>0</v>
          </cell>
          <cell r="S498">
            <v>0</v>
          </cell>
          <cell r="U498" t="str">
            <v>Surfactante Volume (K Te Lbs)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I498" t="str">
            <v>Surfactante Volume (K Te Lbs)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</row>
        <row r="499">
          <cell r="A499" t="str">
            <v>Surfactante Netback (K TE Lbs)</v>
          </cell>
          <cell r="C499" t="e">
            <v>#DIV/0!</v>
          </cell>
          <cell r="D499" t="e">
            <v>#DIV/0!</v>
          </cell>
          <cell r="E499" t="e">
            <v>#DIV/0!</v>
          </cell>
          <cell r="F499" t="e">
            <v>#DIV/0!</v>
          </cell>
          <cell r="G499" t="e">
            <v>#DIV/0!</v>
          </cell>
          <cell r="H499" t="e">
            <v>#DIV/0!</v>
          </cell>
          <cell r="I499" t="e">
            <v>#DIV/0!</v>
          </cell>
          <cell r="J499" t="e">
            <v>#DIV/0!</v>
          </cell>
          <cell r="K499" t="e">
            <v>#DIV/0!</v>
          </cell>
          <cell r="L499" t="e">
            <v>#DIV/0!</v>
          </cell>
          <cell r="M499" t="e">
            <v>#DIV/0!</v>
          </cell>
          <cell r="N499" t="e">
            <v>#DIV/0!</v>
          </cell>
          <cell r="O499">
            <v>0</v>
          </cell>
          <cell r="Q499">
            <v>0</v>
          </cell>
          <cell r="S499">
            <v>0</v>
          </cell>
          <cell r="U499" t="str">
            <v>Surfactante Netback (K TE Lbs)</v>
          </cell>
          <cell r="V499" t="e">
            <v>#DIV/0!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I499" t="str">
            <v>Surfactante Netback (K TE Lbs)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</row>
        <row r="500">
          <cell r="A500" t="str">
            <v>Surfactante Unit COGS (K TE Lbs)</v>
          </cell>
          <cell r="C500" t="e">
            <v>#DIV/0!</v>
          </cell>
          <cell r="D500" t="e">
            <v>#DIV/0!</v>
          </cell>
          <cell r="E500" t="e">
            <v>#DIV/0!</v>
          </cell>
          <cell r="F500" t="e">
            <v>#DIV/0!</v>
          </cell>
          <cell r="G500" t="e">
            <v>#DIV/0!</v>
          </cell>
          <cell r="H500" t="e">
            <v>#DIV/0!</v>
          </cell>
          <cell r="I500" t="e">
            <v>#DIV/0!</v>
          </cell>
          <cell r="J500" t="e">
            <v>#DIV/0!</v>
          </cell>
          <cell r="K500" t="e">
            <v>#DIV/0!</v>
          </cell>
          <cell r="L500" t="e">
            <v>#DIV/0!</v>
          </cell>
          <cell r="M500" t="e">
            <v>#DIV/0!</v>
          </cell>
          <cell r="N500" t="e">
            <v>#DIV/0!</v>
          </cell>
          <cell r="O500">
            <v>0</v>
          </cell>
          <cell r="Q500">
            <v>0</v>
          </cell>
          <cell r="S500">
            <v>0</v>
          </cell>
          <cell r="U500" t="str">
            <v>Surfactante Unit COGS (K TE Lbs)</v>
          </cell>
          <cell r="V500" t="e">
            <v>#DIV/0!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I500" t="str">
            <v>Surfactante Unit COGS (K TE Lbs)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</row>
        <row r="502">
          <cell r="A502" t="str">
            <v>Net Sales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Q502">
            <v>0</v>
          </cell>
          <cell r="S502">
            <v>0</v>
          </cell>
          <cell r="U502" t="str">
            <v>Net Sales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I502" t="str">
            <v>Net Sales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</row>
        <row r="504">
          <cell r="A504" t="str">
            <v>Inventory Cost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Q504">
            <v>0</v>
          </cell>
          <cell r="S504">
            <v>0</v>
          </cell>
          <cell r="U504" t="str">
            <v>Inventory Cost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I504" t="str">
            <v>Inventory Cost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</row>
        <row r="505">
          <cell r="A505" t="str">
            <v>Non Std. Cost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Q505">
            <v>0</v>
          </cell>
          <cell r="S505">
            <v>0</v>
          </cell>
          <cell r="U505" t="str">
            <v>Non Std. Cost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I505" t="str">
            <v>Non Std. Cost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</row>
        <row r="506">
          <cell r="A506" t="str">
            <v>Alloc. NSC (STL)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Q506">
            <v>0</v>
          </cell>
          <cell r="S506">
            <v>0</v>
          </cell>
          <cell r="U506" t="str">
            <v>Alloc. NSC (STL)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I506" t="str">
            <v>Alloc. NSC (STL)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</row>
        <row r="507">
          <cell r="A507" t="str">
            <v>COGS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Q507">
            <v>0</v>
          </cell>
          <cell r="S507">
            <v>0</v>
          </cell>
          <cell r="U507" t="str">
            <v>COGS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I507" t="str">
            <v>COGS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</row>
        <row r="509">
          <cell r="A509" t="str">
            <v>Gross Profit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Q509">
            <v>0</v>
          </cell>
          <cell r="S509">
            <v>0</v>
          </cell>
          <cell r="U509" t="str">
            <v>Gross Profit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I509" t="str">
            <v>Gross Profit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</row>
        <row r="510">
          <cell r="A510" t="str">
            <v>% of Sales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Q510">
            <v>0</v>
          </cell>
          <cell r="S510">
            <v>0</v>
          </cell>
          <cell r="U510" t="str">
            <v>% of Sales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I510" t="str">
            <v>% of Sales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</row>
        <row r="512">
          <cell r="A512" t="str">
            <v>Marketing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Q512">
            <v>0</v>
          </cell>
          <cell r="S512">
            <v>0</v>
          </cell>
          <cell r="U512" t="str">
            <v>Marketing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I512" t="str">
            <v>Marketing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</row>
        <row r="513">
          <cell r="A513" t="str">
            <v>Administration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Q513">
            <v>0</v>
          </cell>
          <cell r="S513">
            <v>0</v>
          </cell>
          <cell r="U513" t="str">
            <v>Administration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I513" t="str">
            <v>Administration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</row>
      </sheetData>
      <sheetData sheetId="2" refreshError="1">
        <row r="55">
          <cell r="A55" t="str">
            <v>MEX Budget '02</v>
          </cell>
          <cell r="U55" t="str">
            <v>MEX Forecast YTD '00</v>
          </cell>
          <cell r="AI55" t="str">
            <v>MEX Forecast Qtr.'00</v>
          </cell>
        </row>
        <row r="56">
          <cell r="A56" t="str">
            <v>Glyphosate</v>
          </cell>
          <cell r="C56" t="str">
            <v>Jan</v>
          </cell>
          <cell r="D56" t="str">
            <v>Feb</v>
          </cell>
          <cell r="E56" t="str">
            <v>Mar</v>
          </cell>
          <cell r="F56" t="str">
            <v>Apr</v>
          </cell>
          <cell r="G56" t="str">
            <v>May</v>
          </cell>
          <cell r="H56" t="str">
            <v>Jun</v>
          </cell>
          <cell r="I56" t="str">
            <v>Jul</v>
          </cell>
          <cell r="J56" t="str">
            <v>Aug</v>
          </cell>
          <cell r="K56" t="str">
            <v>Sep</v>
          </cell>
          <cell r="L56" t="str">
            <v>Oct</v>
          </cell>
          <cell r="M56" t="str">
            <v>Nov</v>
          </cell>
          <cell r="N56" t="str">
            <v>Dec</v>
          </cell>
          <cell r="O56" t="str">
            <v>Total</v>
          </cell>
          <cell r="Q56" t="str">
            <v>Changes</v>
          </cell>
          <cell r="S56" t="str">
            <v>Changes</v>
          </cell>
          <cell r="U56" t="str">
            <v>Glyphosate</v>
          </cell>
          <cell r="V56" t="str">
            <v>Jan</v>
          </cell>
          <cell r="W56" t="str">
            <v>Feb</v>
          </cell>
          <cell r="X56" t="str">
            <v>Mar</v>
          </cell>
          <cell r="Y56" t="str">
            <v>Apr</v>
          </cell>
          <cell r="Z56" t="str">
            <v>May</v>
          </cell>
          <cell r="AA56" t="str">
            <v>Jun</v>
          </cell>
          <cell r="AB56" t="str">
            <v>Jul</v>
          </cell>
          <cell r="AC56" t="str">
            <v>Aug</v>
          </cell>
          <cell r="AD56" t="str">
            <v>Sep</v>
          </cell>
          <cell r="AE56" t="str">
            <v>Oct</v>
          </cell>
          <cell r="AF56" t="str">
            <v>Nov</v>
          </cell>
          <cell r="AG56" t="str">
            <v>Dec</v>
          </cell>
          <cell r="AI56" t="str">
            <v>Glyphosate</v>
          </cell>
          <cell r="AJ56" t="str">
            <v>1st Qtr.</v>
          </cell>
          <cell r="AK56" t="str">
            <v>2nd Qtr.</v>
          </cell>
          <cell r="AL56" t="str">
            <v>3er Qtr.</v>
          </cell>
          <cell r="AM56" t="str">
            <v>4 Qtr.</v>
          </cell>
          <cell r="AN56" t="str">
            <v>Total</v>
          </cell>
          <cell r="AP56">
            <v>2003</v>
          </cell>
          <cell r="AQ56">
            <v>0</v>
          </cell>
          <cell r="AR56">
            <v>2004</v>
          </cell>
        </row>
        <row r="58">
          <cell r="A58" t="str">
            <v>Rup Classic Volume</v>
          </cell>
          <cell r="C58">
            <v>1E-4</v>
          </cell>
          <cell r="D58">
            <v>3.4550000000000001</v>
          </cell>
          <cell r="E58">
            <v>97.161249933949819</v>
          </cell>
          <cell r="F58">
            <v>64.865000000000009</v>
          </cell>
          <cell r="G58">
            <v>90.969858199830028</v>
          </cell>
          <cell r="H58">
            <v>266.18532715623689</v>
          </cell>
          <cell r="I58">
            <v>11.91</v>
          </cell>
          <cell r="J58">
            <v>93.349858199830038</v>
          </cell>
          <cell r="K58">
            <v>41.13</v>
          </cell>
          <cell r="L58">
            <v>16.975667107001321</v>
          </cell>
          <cell r="M58">
            <v>25.815000000000005</v>
          </cell>
          <cell r="N58">
            <v>1.0000000000000001E-5</v>
          </cell>
          <cell r="O58">
            <v>711.81707059684811</v>
          </cell>
          <cell r="P58">
            <v>0.47118762583394502</v>
          </cell>
          <cell r="Q58">
            <v>711.81707059684811</v>
          </cell>
          <cell r="R58">
            <v>0</v>
          </cell>
          <cell r="S58">
            <v>711.81707059684811</v>
          </cell>
          <cell r="U58" t="str">
            <v>Rup Classic Volume</v>
          </cell>
          <cell r="V58">
            <v>1E-4</v>
          </cell>
          <cell r="W58">
            <v>3.4551000000000003</v>
          </cell>
          <cell r="X58">
            <v>100.61634993394982</v>
          </cell>
          <cell r="Y58">
            <v>165.48134993394984</v>
          </cell>
          <cell r="Z58">
            <v>256.45120813377986</v>
          </cell>
          <cell r="AA58">
            <v>522.63653529001681</v>
          </cell>
          <cell r="AB58">
            <v>534.54653529001678</v>
          </cell>
          <cell r="AC58">
            <v>627.89639348984679</v>
          </cell>
          <cell r="AD58">
            <v>669.02639348984678</v>
          </cell>
          <cell r="AE58">
            <v>686.00206059684808</v>
          </cell>
          <cell r="AF58">
            <v>711.81706059684814</v>
          </cell>
          <cell r="AG58">
            <v>711.81707059684811</v>
          </cell>
          <cell r="AI58" t="str">
            <v>Rup Classic Volume</v>
          </cell>
          <cell r="AJ58">
            <v>100.61634993394982</v>
          </cell>
          <cell r="AK58">
            <v>422.02018535606692</v>
          </cell>
          <cell r="AL58">
            <v>146.38985819983003</v>
          </cell>
          <cell r="AM58">
            <v>42.790677107001329</v>
          </cell>
          <cell r="AN58">
            <v>711.817070596848</v>
          </cell>
        </row>
        <row r="59">
          <cell r="A59" t="str">
            <v>Rup Classic Netback</v>
          </cell>
          <cell r="C59">
            <v>-4000000</v>
          </cell>
          <cell r="D59">
            <v>25.003216928349556</v>
          </cell>
          <cell r="E59">
            <v>19.798001551236933</v>
          </cell>
          <cell r="F59">
            <v>20.497964737238409</v>
          </cell>
          <cell r="G59">
            <v>19.791836560406082</v>
          </cell>
          <cell r="H59">
            <v>19.931776675130145</v>
          </cell>
          <cell r="I59">
            <v>20.801597905433237</v>
          </cell>
          <cell r="J59">
            <v>20.258978500317266</v>
          </cell>
          <cell r="K59">
            <v>19.00433336702476</v>
          </cell>
          <cell r="L59">
            <v>19.955931142608371</v>
          </cell>
          <cell r="M59">
            <v>20.834904734646873</v>
          </cell>
          <cell r="N59">
            <v>0</v>
          </cell>
          <cell r="O59">
            <v>19.447101156610874</v>
          </cell>
          <cell r="Q59">
            <v>19.447101156610874</v>
          </cell>
          <cell r="S59">
            <v>19.447101156610874</v>
          </cell>
          <cell r="U59" t="str">
            <v>Rup Classic Netback</v>
          </cell>
          <cell r="V59">
            <v>-4000000</v>
          </cell>
          <cell r="W59">
            <v>-90.768396142673808</v>
          </cell>
          <cell r="X59">
            <v>16.001223384239136</v>
          </cell>
          <cell r="Y59">
            <v>17.763845746086673</v>
          </cell>
          <cell r="Z59">
            <v>18.48322639612033</v>
          </cell>
          <cell r="AA59">
            <v>19.220991178879959</v>
          </cell>
          <cell r="AB59">
            <v>19.256207993264582</v>
          </cell>
          <cell r="AC59">
            <v>19.405290685267421</v>
          </cell>
          <cell r="AD59">
            <v>19.380640873750576</v>
          </cell>
          <cell r="AE59">
            <v>19.394876889434745</v>
          </cell>
          <cell r="AF59">
            <v>19.447101429814516</v>
          </cell>
          <cell r="AG59">
            <v>19.447101156610877</v>
          </cell>
          <cell r="AI59" t="str">
            <v>Rup Classic Netback</v>
          </cell>
          <cell r="AJ59">
            <v>16.001223384239136</v>
          </cell>
          <cell r="AK59">
            <v>19.988635226186162</v>
          </cell>
          <cell r="AL59">
            <v>19.950617267015371</v>
          </cell>
          <cell r="AM59">
            <v>20.486198603962702</v>
          </cell>
          <cell r="AN59">
            <v>19.447101156610874</v>
          </cell>
        </row>
        <row r="60">
          <cell r="A60" t="str">
            <v>Rup Classic Unit COGS</v>
          </cell>
          <cell r="C60">
            <v>266680.14426800521</v>
          </cell>
          <cell r="D60">
            <v>19.760506385384165</v>
          </cell>
          <cell r="E60">
            <v>9.3718693426104718</v>
          </cell>
          <cell r="F60">
            <v>9.0895669015234404</v>
          </cell>
          <cell r="G60">
            <v>8.7613405023816764</v>
          </cell>
          <cell r="H60">
            <v>8.5066600656461695</v>
          </cell>
          <cell r="I60">
            <v>11.267755768762537</v>
          </cell>
          <cell r="J60">
            <v>8.7289792686421261</v>
          </cell>
          <cell r="K60">
            <v>9.1540648051934443</v>
          </cell>
          <cell r="L60">
            <v>10.576440994740699</v>
          </cell>
          <cell r="M60">
            <v>9.8715288295449781</v>
          </cell>
          <cell r="N60">
            <v>6119225.0460673291</v>
          </cell>
          <cell r="O60">
            <v>9.1000998236702237</v>
          </cell>
          <cell r="P60">
            <v>6477.6063986238323</v>
          </cell>
          <cell r="Q60">
            <v>9.1000998236702237</v>
          </cell>
          <cell r="S60">
            <v>9.1000998236702237</v>
          </cell>
          <cell r="U60" t="str">
            <v>Rup Classic Unit COGS</v>
          </cell>
          <cell r="V60">
            <v>266680.14426800521</v>
          </cell>
          <cell r="W60">
            <v>27.47838383499835</v>
          </cell>
          <cell r="X60">
            <v>9.9936352709483334</v>
          </cell>
          <cell r="Y60">
            <v>9.6392606250673794</v>
          </cell>
          <cell r="Z60">
            <v>9.3278397132585571</v>
          </cell>
          <cell r="AA60">
            <v>8.9096026433368145</v>
          </cell>
          <cell r="AB60">
            <v>8.9621436325110935</v>
          </cell>
          <cell r="AC60">
            <v>8.9274789003513071</v>
          </cell>
          <cell r="AD60">
            <v>8.9414088115728116</v>
          </cell>
          <cell r="AE60">
            <v>8.9818689845736657</v>
          </cell>
          <cell r="AF60">
            <v>9.0141336915739139</v>
          </cell>
          <cell r="AG60">
            <v>9.1000998236702237</v>
          </cell>
          <cell r="AI60" t="str">
            <v>Rup Classic Unit COGS</v>
          </cell>
          <cell r="AJ60">
            <v>9.9936352709483334</v>
          </cell>
          <cell r="AK60">
            <v>8.6511519578380813</v>
          </cell>
          <cell r="AL60">
            <v>9.0549622077720269</v>
          </cell>
          <cell r="AM60">
            <v>11.581212128514158</v>
          </cell>
          <cell r="AN60">
            <v>9.1000998236702255</v>
          </cell>
        </row>
        <row r="62">
          <cell r="A62" t="str">
            <v>Honcho Volume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Q62">
            <v>0</v>
          </cell>
          <cell r="S62">
            <v>0</v>
          </cell>
          <cell r="U62" t="str">
            <v>Honcho Volume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I62" t="str">
            <v>Honcho Volume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</row>
        <row r="63">
          <cell r="A63" t="str">
            <v>Honcho Netback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Q63">
            <v>0</v>
          </cell>
          <cell r="S63">
            <v>0</v>
          </cell>
          <cell r="U63" t="str">
            <v>Honcho Netback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I63" t="str">
            <v>Honcho Netback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</row>
        <row r="64">
          <cell r="A64" t="str">
            <v>Honcho Unit COGS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Q64">
            <v>0</v>
          </cell>
          <cell r="S64">
            <v>0</v>
          </cell>
          <cell r="U64" t="str">
            <v>Honcho Unit COGS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I64" t="str">
            <v>Honcho Unit COGS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</row>
        <row r="66">
          <cell r="A66" t="str">
            <v>Private Labels Volume</v>
          </cell>
          <cell r="C66">
            <v>0</v>
          </cell>
          <cell r="D66">
            <v>0</v>
          </cell>
          <cell r="E66">
            <v>5.2840158520475562</v>
          </cell>
          <cell r="F66">
            <v>21.136063408190225</v>
          </cell>
          <cell r="G66">
            <v>40.951122853368553</v>
          </cell>
          <cell r="H66">
            <v>36.98811096433289</v>
          </cell>
          <cell r="I66">
            <v>17.173051519154555</v>
          </cell>
          <cell r="J66">
            <v>11.889035667107002</v>
          </cell>
          <cell r="K66">
            <v>15.852047556142669</v>
          </cell>
          <cell r="L66">
            <v>0</v>
          </cell>
          <cell r="M66">
            <v>6.6050198150594452</v>
          </cell>
          <cell r="N66">
            <v>2.6420079260237781</v>
          </cell>
          <cell r="O66">
            <v>158.52047556142668</v>
          </cell>
          <cell r="P66">
            <v>0.10493269915995082</v>
          </cell>
          <cell r="Q66">
            <v>158.52047556142668</v>
          </cell>
          <cell r="R66">
            <v>0</v>
          </cell>
          <cell r="S66">
            <v>158.52047556142668</v>
          </cell>
          <cell r="U66" t="str">
            <v>Private Labels Volume</v>
          </cell>
          <cell r="V66">
            <v>0</v>
          </cell>
          <cell r="W66">
            <v>0</v>
          </cell>
          <cell r="X66">
            <v>5.2840158520475562</v>
          </cell>
          <cell r="Y66">
            <v>26.420079260237781</v>
          </cell>
          <cell r="Z66">
            <v>67.37120211360633</v>
          </cell>
          <cell r="AA66">
            <v>104.35931307793922</v>
          </cell>
          <cell r="AB66">
            <v>121.53236459709377</v>
          </cell>
          <cell r="AC66">
            <v>133.42140026420077</v>
          </cell>
          <cell r="AD66">
            <v>149.27344782034345</v>
          </cell>
          <cell r="AE66">
            <v>149.27344782034345</v>
          </cell>
          <cell r="AF66">
            <v>155.8784676354029</v>
          </cell>
          <cell r="AG66">
            <v>158.52047556142668</v>
          </cell>
          <cell r="AI66" t="str">
            <v>Private Labels Volume</v>
          </cell>
          <cell r="AJ66">
            <v>5.2840158520475562</v>
          </cell>
          <cell r="AK66">
            <v>99.07529722589166</v>
          </cell>
          <cell r="AL66">
            <v>44.914134742404229</v>
          </cell>
          <cell r="AM66">
            <v>9.2470277410832225</v>
          </cell>
          <cell r="AN66">
            <v>158.52047556142668</v>
          </cell>
        </row>
        <row r="67">
          <cell r="A67" t="str">
            <v>Private Labels Netback</v>
          </cell>
          <cell r="C67">
            <v>0</v>
          </cell>
          <cell r="D67">
            <v>0</v>
          </cell>
          <cell r="E67">
            <v>13.024504692387904</v>
          </cell>
          <cell r="F67">
            <v>11.88419178794179</v>
          </cell>
          <cell r="G67">
            <v>12.390355340130371</v>
          </cell>
          <cell r="H67">
            <v>11.85116521994998</v>
          </cell>
          <cell r="I67">
            <v>11.08589874813007</v>
          </cell>
          <cell r="J67">
            <v>10.780185128674601</v>
          </cell>
          <cell r="K67">
            <v>12.141353028028719</v>
          </cell>
          <cell r="L67">
            <v>0</v>
          </cell>
          <cell r="M67">
            <v>11.179631202564595</v>
          </cell>
          <cell r="N67">
            <v>9.0839999999999996</v>
          </cell>
          <cell r="O67">
            <v>11.825662260934926</v>
          </cell>
          <cell r="Q67">
            <v>11.825662260934926</v>
          </cell>
          <cell r="S67">
            <v>11.825662260934926</v>
          </cell>
          <cell r="U67" t="str">
            <v>Private Labels Netback</v>
          </cell>
          <cell r="V67">
            <v>0</v>
          </cell>
          <cell r="W67">
            <v>0</v>
          </cell>
          <cell r="X67">
            <v>13.024504692387904</v>
          </cell>
          <cell r="Y67">
            <v>12.112254368831014</v>
          </cell>
          <cell r="Z67">
            <v>12.281296135699252</v>
          </cell>
          <cell r="AA67">
            <v>12.128844671889382</v>
          </cell>
          <cell r="AB67">
            <v>11.981471878314697</v>
          </cell>
          <cell r="AC67">
            <v>11.874426524386372</v>
          </cell>
          <cell r="AD67">
            <v>11.90277270176432</v>
          </cell>
          <cell r="AE67">
            <v>11.90277270176432</v>
          </cell>
          <cell r="AF67">
            <v>11.872131112815179</v>
          </cell>
          <cell r="AG67">
            <v>11.825662260934926</v>
          </cell>
          <cell r="AI67" t="str">
            <v>Private Labels Netback</v>
          </cell>
          <cell r="AJ67">
            <v>13.024504692387904</v>
          </cell>
          <cell r="AK67">
            <v>12.081076137462794</v>
          </cell>
          <cell r="AL67">
            <v>11.377487830003146</v>
          </cell>
          <cell r="AM67">
            <v>10.580879430403284</v>
          </cell>
          <cell r="AN67">
            <v>11.825662260934926</v>
          </cell>
        </row>
        <row r="68">
          <cell r="A68" t="str">
            <v>Private Labels Unit COGS</v>
          </cell>
          <cell r="C68">
            <v>0</v>
          </cell>
          <cell r="D68">
            <v>0</v>
          </cell>
          <cell r="E68">
            <v>7.6737433620525684</v>
          </cell>
          <cell r="F68">
            <v>7.2698621324708537</v>
          </cell>
          <cell r="G68">
            <v>7.0834554111254464</v>
          </cell>
          <cell r="H68">
            <v>7.0834554111254464</v>
          </cell>
          <cell r="I68">
            <v>7.0834554111254473</v>
          </cell>
          <cell r="J68">
            <v>7.0834554111254464</v>
          </cell>
          <cell r="K68">
            <v>7.0834554111254464</v>
          </cell>
          <cell r="L68">
            <v>0</v>
          </cell>
          <cell r="M68">
            <v>7.0834554111254482</v>
          </cell>
          <cell r="N68">
            <v>7.0834554111254464</v>
          </cell>
          <cell r="O68">
            <v>7.1279859056690711</v>
          </cell>
          <cell r="Q68">
            <v>7.1279859056690711</v>
          </cell>
          <cell r="S68">
            <v>7.1279859056690711</v>
          </cell>
          <cell r="U68" t="str">
            <v>Private Labels Unit COGS</v>
          </cell>
          <cell r="V68">
            <v>0</v>
          </cell>
          <cell r="W68">
            <v>0</v>
          </cell>
          <cell r="X68">
            <v>7.6737433620525684</v>
          </cell>
          <cell r="Y68">
            <v>7.3506383783871962</v>
          </cell>
          <cell r="Z68">
            <v>7.1882330453457408</v>
          </cell>
          <cell r="AA68">
            <v>7.1510966686600659</v>
          </cell>
          <cell r="AB68">
            <v>7.1415386648780004</v>
          </cell>
          <cell r="AC68">
            <v>7.1363629293951005</v>
          </cell>
          <cell r="AD68">
            <v>7.1307444318797382</v>
          </cell>
          <cell r="AE68">
            <v>7.1307444318797382</v>
          </cell>
          <cell r="AF68">
            <v>7.1287406598138778</v>
          </cell>
          <cell r="AG68">
            <v>7.1279859056690711</v>
          </cell>
          <cell r="AI68" t="str">
            <v>Private Labels Unit COGS</v>
          </cell>
          <cell r="AJ68">
            <v>7.6737433620525684</v>
          </cell>
          <cell r="AK68">
            <v>7.1232221783457996</v>
          </cell>
          <cell r="AL68">
            <v>7.0834554111254464</v>
          </cell>
          <cell r="AM68">
            <v>7.0834554111254473</v>
          </cell>
          <cell r="AN68">
            <v>7.1279859056690711</v>
          </cell>
        </row>
        <row r="70">
          <cell r="A70" t="str">
            <v>NAS Volume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Q70">
            <v>0</v>
          </cell>
          <cell r="S70">
            <v>0</v>
          </cell>
          <cell r="U70" t="str">
            <v>NAS Volume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I70" t="str">
            <v>NAS Volume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</row>
        <row r="71">
          <cell r="A71" t="str">
            <v>NAS Netback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Q71">
            <v>0</v>
          </cell>
          <cell r="S71">
            <v>0</v>
          </cell>
          <cell r="U71" t="str">
            <v>NAS Netback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I71" t="str">
            <v>NAS Netback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</row>
        <row r="72">
          <cell r="A72" t="str">
            <v>NAS Unit COGS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Q72">
            <v>0</v>
          </cell>
          <cell r="S72">
            <v>0</v>
          </cell>
          <cell r="U72" t="str">
            <v>NAS Unit COGS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I72" t="str">
            <v>NAS Unit COGS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</row>
        <row r="74">
          <cell r="A74" t="str">
            <v>Agroisleña Volume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Q74">
            <v>0</v>
          </cell>
          <cell r="S74">
            <v>0</v>
          </cell>
          <cell r="U74" t="str">
            <v>Agroisleña Volume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I74" t="str">
            <v>Agroisleña Volume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</row>
        <row r="75">
          <cell r="A75" t="str">
            <v>Agroisleña Netback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Q75">
            <v>0</v>
          </cell>
          <cell r="S75">
            <v>0</v>
          </cell>
          <cell r="U75" t="str">
            <v>Agroisleña Netback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I75" t="str">
            <v>Agroisleña Netback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</row>
        <row r="76">
          <cell r="A76" t="str">
            <v>Agroisleña COGS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Q76">
            <v>0</v>
          </cell>
          <cell r="S76">
            <v>0</v>
          </cell>
          <cell r="U76" t="str">
            <v>Agroisleña COGS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I76" t="str">
            <v>Agroisleña COGS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</row>
        <row r="78">
          <cell r="A78" t="str">
            <v>Salt Volume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Q78">
            <v>0</v>
          </cell>
          <cell r="S78">
            <v>0</v>
          </cell>
          <cell r="U78" t="str">
            <v>Salt Volume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I78" t="str">
            <v>Salt Volume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</row>
        <row r="79">
          <cell r="A79" t="str">
            <v>Salt Netback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Q79">
            <v>0</v>
          </cell>
          <cell r="S79">
            <v>0</v>
          </cell>
          <cell r="U79" t="str">
            <v>Salt Netback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I79" t="str">
            <v>Salt Netback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</row>
        <row r="80">
          <cell r="A80" t="str">
            <v>Salt Unit COGS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Q80">
            <v>0</v>
          </cell>
          <cell r="S80">
            <v>0</v>
          </cell>
          <cell r="U80" t="str">
            <v>Salt Unit COGS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I80" t="str">
            <v>Salt Unit COGS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</row>
        <row r="82">
          <cell r="A82" t="str">
            <v>Acid Volume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Q82">
            <v>0</v>
          </cell>
          <cell r="S82">
            <v>0</v>
          </cell>
          <cell r="U82" t="str">
            <v>Acid Volume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I82" t="str">
            <v>Acid Volume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</row>
        <row r="83">
          <cell r="A83" t="str">
            <v>Acid Netback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Q83">
            <v>0</v>
          </cell>
          <cell r="S83">
            <v>0</v>
          </cell>
          <cell r="U83" t="str">
            <v>Acid Netback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I83" t="str">
            <v>Acid Netback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</row>
        <row r="84">
          <cell r="A84" t="str">
            <v>Acid Unit COGS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Q84">
            <v>0</v>
          </cell>
          <cell r="S84">
            <v>0</v>
          </cell>
          <cell r="U84" t="str">
            <v>Acid Unit COGS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I84" t="str">
            <v>Acid Unit COGS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</row>
        <row r="86">
          <cell r="A86" t="str">
            <v>Antigeneric Volume</v>
          </cell>
          <cell r="C86">
            <v>0</v>
          </cell>
          <cell r="D86">
            <v>0</v>
          </cell>
          <cell r="E86">
            <v>2</v>
          </cell>
          <cell r="F86">
            <v>39</v>
          </cell>
          <cell r="G86">
            <v>32</v>
          </cell>
          <cell r="H86">
            <v>90</v>
          </cell>
          <cell r="I86">
            <v>1.5</v>
          </cell>
          <cell r="J86">
            <v>30.75</v>
          </cell>
          <cell r="K86">
            <v>22.5</v>
          </cell>
          <cell r="L86">
            <v>0</v>
          </cell>
          <cell r="M86">
            <v>1.5</v>
          </cell>
          <cell r="N86">
            <v>0</v>
          </cell>
          <cell r="O86">
            <v>219.25</v>
          </cell>
          <cell r="P86">
            <v>0.14513263481791791</v>
          </cell>
          <cell r="Q86">
            <v>219.25</v>
          </cell>
          <cell r="R86">
            <v>0</v>
          </cell>
          <cell r="S86">
            <v>219.25</v>
          </cell>
          <cell r="U86" t="str">
            <v>Antigeneric Volume</v>
          </cell>
          <cell r="V86">
            <v>0</v>
          </cell>
          <cell r="W86">
            <v>0</v>
          </cell>
          <cell r="X86">
            <v>2</v>
          </cell>
          <cell r="Y86">
            <v>41</v>
          </cell>
          <cell r="Z86">
            <v>73</v>
          </cell>
          <cell r="AA86">
            <v>163</v>
          </cell>
          <cell r="AB86">
            <v>164.5</v>
          </cell>
          <cell r="AC86">
            <v>195.25</v>
          </cell>
          <cell r="AD86">
            <v>217.75</v>
          </cell>
          <cell r="AE86">
            <v>217.75</v>
          </cell>
          <cell r="AF86">
            <v>219.25</v>
          </cell>
          <cell r="AG86">
            <v>219.25</v>
          </cell>
          <cell r="AI86" t="str">
            <v>Antigeneric Volume</v>
          </cell>
          <cell r="AJ86">
            <v>2</v>
          </cell>
          <cell r="AK86">
            <v>161</v>
          </cell>
          <cell r="AL86">
            <v>54.75</v>
          </cell>
          <cell r="AM86">
            <v>1.5</v>
          </cell>
          <cell r="AN86">
            <v>219.25</v>
          </cell>
        </row>
        <row r="87">
          <cell r="A87" t="str">
            <v>Antigeneric Netback</v>
          </cell>
          <cell r="C87">
            <v>0</v>
          </cell>
          <cell r="D87">
            <v>0</v>
          </cell>
          <cell r="E87">
            <v>16.846806256517208</v>
          </cell>
          <cell r="F87">
            <v>15.074908028146492</v>
          </cell>
          <cell r="G87">
            <v>19.308741899222795</v>
          </cell>
          <cell r="H87">
            <v>15.870849361483005</v>
          </cell>
          <cell r="I87">
            <v>16.912252814738999</v>
          </cell>
          <cell r="J87">
            <v>19.471278444740509</v>
          </cell>
          <cell r="K87">
            <v>15.473041677487082</v>
          </cell>
          <cell r="L87">
            <v>0</v>
          </cell>
          <cell r="M87">
            <v>16.581069128969506</v>
          </cell>
          <cell r="N87">
            <v>0</v>
          </cell>
          <cell r="O87">
            <v>16.716061307886616</v>
          </cell>
          <cell r="Q87">
            <v>16.716061307886616</v>
          </cell>
          <cell r="S87">
            <v>16.716061307886616</v>
          </cell>
          <cell r="U87" t="str">
            <v>Antigeneric Netback</v>
          </cell>
          <cell r="V87">
            <v>0</v>
          </cell>
          <cell r="W87">
            <v>0</v>
          </cell>
          <cell r="X87">
            <v>16.846806256517208</v>
          </cell>
          <cell r="Y87">
            <v>15.161342088067014</v>
          </cell>
          <cell r="Z87">
            <v>16.979380361450371</v>
          </cell>
          <cell r="AA87">
            <v>16.367308030180048</v>
          </cell>
          <cell r="AB87">
            <v>16.372277131559006</v>
          </cell>
          <cell r="AC87">
            <v>16.860340078449305</v>
          </cell>
          <cell r="AD87">
            <v>16.716991219566872</v>
          </cell>
          <cell r="AE87">
            <v>16.716991219566872</v>
          </cell>
          <cell r="AF87">
            <v>16.716061307886616</v>
          </cell>
          <cell r="AG87">
            <v>16.716061307886616</v>
          </cell>
          <cell r="AI87" t="str">
            <v>Antigeneric Netback</v>
          </cell>
          <cell r="AJ87">
            <v>16.846806256517208</v>
          </cell>
          <cell r="AK87">
            <v>16.361351530473996</v>
          </cell>
          <cell r="AL87">
            <v>17.758057153266456</v>
          </cell>
          <cell r="AM87">
            <v>16.581069128969506</v>
          </cell>
          <cell r="AN87">
            <v>16.716061307886619</v>
          </cell>
        </row>
        <row r="88">
          <cell r="A88" t="str">
            <v>Antigeneric Unit COGS</v>
          </cell>
          <cell r="C88">
            <v>0</v>
          </cell>
          <cell r="D88">
            <v>0</v>
          </cell>
          <cell r="E88">
            <v>9.0974115038651391</v>
          </cell>
          <cell r="F88">
            <v>8.6784566468920232</v>
          </cell>
          <cell r="G88">
            <v>8.468203113862403</v>
          </cell>
          <cell r="H88">
            <v>8.4064792369297372</v>
          </cell>
          <cell r="I88">
            <v>9.0287409352892656</v>
          </cell>
          <cell r="J88">
            <v>8.4433155602990198</v>
          </cell>
          <cell r="K88">
            <v>8.5057140474334965</v>
          </cell>
          <cell r="L88">
            <v>0</v>
          </cell>
          <cell r="M88">
            <v>8.8385376745317448</v>
          </cell>
          <cell r="N88">
            <v>0</v>
          </cell>
          <cell r="O88">
            <v>8.492732956282655</v>
          </cell>
          <cell r="Q88">
            <v>8.492732956282655</v>
          </cell>
          <cell r="S88">
            <v>8.492732956282655</v>
          </cell>
          <cell r="U88" t="str">
            <v>Antigeneric Unit COGS</v>
          </cell>
          <cell r="V88">
            <v>0</v>
          </cell>
          <cell r="W88">
            <v>0</v>
          </cell>
          <cell r="X88">
            <v>9.0974115038651391</v>
          </cell>
          <cell r="Y88">
            <v>8.6988934691833961</v>
          </cell>
          <cell r="Z88">
            <v>8.5977689298646052</v>
          </cell>
          <cell r="AA88">
            <v>8.4921488540109973</v>
          </cell>
          <cell r="AB88">
            <v>8.4970417909223475</v>
          </cell>
          <cell r="AC88">
            <v>8.488580425536087</v>
          </cell>
          <cell r="AD88">
            <v>8.490350834228126</v>
          </cell>
          <cell r="AE88">
            <v>8.490350834228126</v>
          </cell>
          <cell r="AF88">
            <v>8.492732956282655</v>
          </cell>
          <cell r="AG88">
            <v>8.492732956282655</v>
          </cell>
          <cell r="AI88" t="str">
            <v>Antigeneric Unit COGS</v>
          </cell>
          <cell r="AJ88">
            <v>9.0974115038651391</v>
          </cell>
          <cell r="AK88">
            <v>8.484630063329579</v>
          </cell>
          <cell r="AL88">
            <v>8.4849978255594962</v>
          </cell>
          <cell r="AM88">
            <v>8.8385376745317448</v>
          </cell>
          <cell r="AN88">
            <v>8.492732956282655</v>
          </cell>
        </row>
        <row r="90">
          <cell r="A90" t="str">
            <v>Ranger Volume</v>
          </cell>
          <cell r="C90">
            <v>0</v>
          </cell>
          <cell r="D90">
            <v>0</v>
          </cell>
          <cell r="E90">
            <v>9.5400000000000009</v>
          </cell>
          <cell r="F90">
            <v>5.0030000000000001</v>
          </cell>
          <cell r="G90">
            <v>7.3500000000000005</v>
          </cell>
          <cell r="H90">
            <v>30.941000000000003</v>
          </cell>
          <cell r="I90">
            <v>0.5282</v>
          </cell>
          <cell r="J90">
            <v>8.3742000000000019</v>
          </cell>
          <cell r="K90">
            <v>3.125</v>
          </cell>
          <cell r="L90">
            <v>1.0900000000000001</v>
          </cell>
          <cell r="M90">
            <v>0</v>
          </cell>
          <cell r="N90">
            <v>0</v>
          </cell>
          <cell r="O90">
            <v>65.951400000000007</v>
          </cell>
          <cell r="P90">
            <v>4.365655850367358E-2</v>
          </cell>
          <cell r="Q90">
            <v>65.951400000000007</v>
          </cell>
          <cell r="R90">
            <v>0</v>
          </cell>
          <cell r="S90">
            <v>65.951400000000007</v>
          </cell>
          <cell r="U90" t="str">
            <v>Ranger Volume</v>
          </cell>
          <cell r="V90">
            <v>0</v>
          </cell>
          <cell r="W90">
            <v>0</v>
          </cell>
          <cell r="X90">
            <v>9.5400000000000009</v>
          </cell>
          <cell r="Y90">
            <v>14.543000000000001</v>
          </cell>
          <cell r="Z90">
            <v>21.893000000000001</v>
          </cell>
          <cell r="AA90">
            <v>52.834000000000003</v>
          </cell>
          <cell r="AB90">
            <v>53.362200000000001</v>
          </cell>
          <cell r="AC90">
            <v>61.736400000000003</v>
          </cell>
          <cell r="AD90">
            <v>64.861400000000003</v>
          </cell>
          <cell r="AE90">
            <v>65.951400000000007</v>
          </cell>
          <cell r="AF90">
            <v>65.951400000000007</v>
          </cell>
          <cell r="AG90">
            <v>65.951400000000007</v>
          </cell>
          <cell r="AI90" t="str">
            <v>Ranger Volume</v>
          </cell>
          <cell r="AJ90">
            <v>9.5400000000000009</v>
          </cell>
          <cell r="AK90">
            <v>43.294000000000004</v>
          </cell>
          <cell r="AL90">
            <v>12.027400000000002</v>
          </cell>
          <cell r="AM90">
            <v>1.0900000000000001</v>
          </cell>
          <cell r="AN90">
            <v>65.951400000000007</v>
          </cell>
        </row>
        <row r="91">
          <cell r="A91" t="str">
            <v>Ranger Netback</v>
          </cell>
          <cell r="C91">
            <v>0</v>
          </cell>
          <cell r="D91">
            <v>0</v>
          </cell>
          <cell r="E91">
            <v>26.852246826675973</v>
          </cell>
          <cell r="F91">
            <v>27.70125409766489</v>
          </cell>
          <cell r="G91">
            <v>27.708400869940469</v>
          </cell>
          <cell r="H91">
            <v>23.95304782755608</v>
          </cell>
          <cell r="I91">
            <v>30.025231930332858</v>
          </cell>
          <cell r="J91">
            <v>24.438541047120587</v>
          </cell>
          <cell r="K91">
            <v>23.356081125552443</v>
          </cell>
          <cell r="L91">
            <v>27.387966177268481</v>
          </cell>
          <cell r="M91">
            <v>0</v>
          </cell>
          <cell r="N91">
            <v>0</v>
          </cell>
          <cell r="O91">
            <v>25.214036438901289</v>
          </cell>
          <cell r="Q91">
            <v>25.214036438901289</v>
          </cell>
          <cell r="S91">
            <v>25.214036438901289</v>
          </cell>
          <cell r="U91" t="str">
            <v>Ranger Netback</v>
          </cell>
          <cell r="V91">
            <v>0</v>
          </cell>
          <cell r="W91">
            <v>0</v>
          </cell>
          <cell r="X91">
            <v>26.852246826675973</v>
          </cell>
          <cell r="Y91">
            <v>27.14431747074924</v>
          </cell>
          <cell r="Z91">
            <v>27.333693663324745</v>
          </cell>
          <cell r="AA91">
            <v>25.353897266979246</v>
          </cell>
          <cell r="AB91">
            <v>25.40013597095291</v>
          </cell>
          <cell r="AC91">
            <v>25.269700956744813</v>
          </cell>
          <cell r="AD91">
            <v>25.177503409783508</v>
          </cell>
          <cell r="AE91">
            <v>25.214036438901289</v>
          </cell>
          <cell r="AF91">
            <v>25.214036438901289</v>
          </cell>
          <cell r="AG91">
            <v>25.214036438901289</v>
          </cell>
          <cell r="AI91" t="str">
            <v>Ranger Netback</v>
          </cell>
          <cell r="AJ91">
            <v>26.852246826675973</v>
          </cell>
          <cell r="AK91">
            <v>25.02373015838436</v>
          </cell>
          <cell r="AL91">
            <v>24.40263992714555</v>
          </cell>
          <cell r="AM91">
            <v>27.387966177268481</v>
          </cell>
          <cell r="AN91">
            <v>25.214036438901285</v>
          </cell>
        </row>
        <row r="92">
          <cell r="A92" t="str">
            <v>Ranger Unit COGS</v>
          </cell>
          <cell r="C92">
            <v>0</v>
          </cell>
          <cell r="D92">
            <v>0</v>
          </cell>
          <cell r="E92">
            <v>10.759579716981358</v>
          </cell>
          <cell r="F92">
            <v>10.193286047666549</v>
          </cell>
          <cell r="G92">
            <v>9.9319197387520237</v>
          </cell>
          <cell r="H92">
            <v>9.9319197387520219</v>
          </cell>
          <cell r="I92">
            <v>9.9319197387520237</v>
          </cell>
          <cell r="J92">
            <v>9.9319197387520237</v>
          </cell>
          <cell r="K92">
            <v>9.9319197387520237</v>
          </cell>
          <cell r="L92">
            <v>9.9319197387520219</v>
          </cell>
          <cell r="M92">
            <v>0</v>
          </cell>
          <cell r="N92">
            <v>0</v>
          </cell>
          <cell r="O92">
            <v>10.071469344003878</v>
          </cell>
          <cell r="Q92">
            <v>10.071469344003878</v>
          </cell>
          <cell r="S92">
            <v>10.071469344003878</v>
          </cell>
          <cell r="U92" t="str">
            <v>Ranger Unit COGS</v>
          </cell>
          <cell r="V92">
            <v>0</v>
          </cell>
          <cell r="W92">
            <v>0</v>
          </cell>
          <cell r="X92">
            <v>10.759579716981358</v>
          </cell>
          <cell r="Y92">
            <v>10.564766595370823</v>
          </cell>
          <cell r="Z92">
            <v>10.352304877189296</v>
          </cell>
          <cell r="AA92">
            <v>10.106116124333415</v>
          </cell>
          <cell r="AB92">
            <v>10.104391860137708</v>
          </cell>
          <cell r="AC92">
            <v>10.080996974156212</v>
          </cell>
          <cell r="AD92">
            <v>10.073814484098365</v>
          </cell>
          <cell r="AE92">
            <v>10.071469344003878</v>
          </cell>
          <cell r="AF92">
            <v>10.071469344003878</v>
          </cell>
          <cell r="AG92">
            <v>10.071469344003878</v>
          </cell>
          <cell r="AI92" t="str">
            <v>Ranger Unit COGS</v>
          </cell>
          <cell r="AJ92">
            <v>10.759579716981358</v>
          </cell>
          <cell r="AK92">
            <v>9.9621228995479605</v>
          </cell>
          <cell r="AL92">
            <v>9.9319197387520237</v>
          </cell>
          <cell r="AM92">
            <v>9.9319197387520219</v>
          </cell>
          <cell r="AN92">
            <v>10.071469344003878</v>
          </cell>
        </row>
        <row r="94">
          <cell r="A94" t="str">
            <v>Latigo Volume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Q94">
            <v>0</v>
          </cell>
          <cell r="S94">
            <v>0</v>
          </cell>
          <cell r="U94" t="str">
            <v>Latigo Volume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I94" t="str">
            <v>Latigo Volume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</row>
        <row r="95">
          <cell r="A95" t="str">
            <v>Latigo Netback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Q95">
            <v>0</v>
          </cell>
          <cell r="S95">
            <v>0</v>
          </cell>
          <cell r="U95" t="str">
            <v>Latigo Netback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I95" t="str">
            <v>Latigo Netback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</row>
        <row r="96">
          <cell r="A96" t="str">
            <v>Latigo Unit COGS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Q96">
            <v>0</v>
          </cell>
          <cell r="S96">
            <v>0</v>
          </cell>
          <cell r="U96" t="str">
            <v>Latigo Unit COGS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I96" t="str">
            <v>Latigo Unit COGS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</row>
        <row r="98">
          <cell r="A98" t="str">
            <v>Rival / Rocket Volume</v>
          </cell>
          <cell r="C98">
            <v>0</v>
          </cell>
          <cell r="D98">
            <v>0</v>
          </cell>
          <cell r="E98">
            <v>14.340000000000002</v>
          </cell>
          <cell r="F98">
            <v>5.9375</v>
          </cell>
          <cell r="G98">
            <v>9.6875</v>
          </cell>
          <cell r="H98">
            <v>28.908800000000003</v>
          </cell>
          <cell r="I98">
            <v>2.5996900000000003</v>
          </cell>
          <cell r="J98">
            <v>2.2111200000000002</v>
          </cell>
          <cell r="K98">
            <v>6.8500000000000005</v>
          </cell>
          <cell r="L98">
            <v>0.52500000000000002</v>
          </cell>
          <cell r="M98">
            <v>0</v>
          </cell>
          <cell r="N98">
            <v>0</v>
          </cell>
          <cell r="O98">
            <v>71.059610000000006</v>
          </cell>
          <cell r="P98">
            <v>4.7037940380541245E-2</v>
          </cell>
          <cell r="Q98">
            <v>71.059610000000006</v>
          </cell>
          <cell r="R98">
            <v>0</v>
          </cell>
          <cell r="S98">
            <v>71.059610000000006</v>
          </cell>
          <cell r="U98" t="str">
            <v>Rival / Rocket Volume</v>
          </cell>
          <cell r="V98">
            <v>0</v>
          </cell>
          <cell r="W98">
            <v>0</v>
          </cell>
          <cell r="X98">
            <v>14.340000000000002</v>
          </cell>
          <cell r="Y98">
            <v>20.277500000000003</v>
          </cell>
          <cell r="Z98">
            <v>29.965000000000003</v>
          </cell>
          <cell r="AA98">
            <v>58.873800000000003</v>
          </cell>
          <cell r="AB98">
            <v>61.473490000000005</v>
          </cell>
          <cell r="AC98">
            <v>63.684610000000006</v>
          </cell>
          <cell r="AD98">
            <v>70.534610000000001</v>
          </cell>
          <cell r="AE98">
            <v>71.059610000000006</v>
          </cell>
          <cell r="AF98">
            <v>71.059610000000006</v>
          </cell>
          <cell r="AG98">
            <v>71.059610000000006</v>
          </cell>
          <cell r="AI98" t="str">
            <v>Rival / Rocket Volume</v>
          </cell>
          <cell r="AJ98">
            <v>14.340000000000002</v>
          </cell>
          <cell r="AK98">
            <v>44.533799999999999</v>
          </cell>
          <cell r="AL98">
            <v>11.660810000000001</v>
          </cell>
          <cell r="AM98">
            <v>0.52500000000000002</v>
          </cell>
          <cell r="AN98">
            <v>71.059610000000006</v>
          </cell>
        </row>
        <row r="99">
          <cell r="A99" t="str">
            <v>Rival / Rocket Netback</v>
          </cell>
          <cell r="C99">
            <v>0</v>
          </cell>
          <cell r="D99">
            <v>0</v>
          </cell>
          <cell r="E99">
            <v>24.197909258685605</v>
          </cell>
          <cell r="F99">
            <v>24.995641915372097</v>
          </cell>
          <cell r="G99">
            <v>26.371198395453792</v>
          </cell>
          <cell r="H99">
            <v>23.364855298278773</v>
          </cell>
          <cell r="I99">
            <v>25.93615435372374</v>
          </cell>
          <cell r="J99">
            <v>24.153405795088801</v>
          </cell>
          <cell r="K99">
            <v>23.076458528139508</v>
          </cell>
          <cell r="L99">
            <v>26.580303345923621</v>
          </cell>
          <cell r="M99">
            <v>0</v>
          </cell>
          <cell r="N99">
            <v>0</v>
          </cell>
          <cell r="O99">
            <v>24.193645248724945</v>
          </cell>
          <cell r="Q99">
            <v>24.193645248724945</v>
          </cell>
          <cell r="S99">
            <v>24.193645248724945</v>
          </cell>
          <cell r="U99" t="str">
            <v>Rival / Rocket Netback</v>
          </cell>
          <cell r="V99">
            <v>0</v>
          </cell>
          <cell r="W99">
            <v>0</v>
          </cell>
          <cell r="X99">
            <v>24.197909258685605</v>
          </cell>
          <cell r="Y99">
            <v>24.431495137076727</v>
          </cell>
          <cell r="Z99">
            <v>25.058589257401366</v>
          </cell>
          <cell r="AA99">
            <v>24.226915129393952</v>
          </cell>
          <cell r="AB99">
            <v>24.299198191883129</v>
          </cell>
          <cell r="AC99">
            <v>24.294136301979115</v>
          </cell>
          <cell r="AD99">
            <v>24.17588098376298</v>
          </cell>
          <cell r="AE99">
            <v>24.193645248724945</v>
          </cell>
          <cell r="AF99">
            <v>24.193645248724945</v>
          </cell>
          <cell r="AG99">
            <v>24.193645248724945</v>
          </cell>
          <cell r="AI99" t="str">
            <v>Rival / Rocket Netback</v>
          </cell>
          <cell r="AJ99">
            <v>24.197909258685605</v>
          </cell>
          <cell r="AK99">
            <v>24.236255095575988</v>
          </cell>
          <cell r="AL99">
            <v>23.918216714895827</v>
          </cell>
          <cell r="AM99">
            <v>26.580303345923621</v>
          </cell>
          <cell r="AN99">
            <v>24.193645248724945</v>
          </cell>
        </row>
        <row r="100">
          <cell r="A100" t="str">
            <v>Rival / Rocket Unit COGS</v>
          </cell>
          <cell r="C100">
            <v>0</v>
          </cell>
          <cell r="D100">
            <v>0</v>
          </cell>
          <cell r="E100">
            <v>12.936285939446956</v>
          </cell>
          <cell r="F100">
            <v>12.347210235685278</v>
          </cell>
          <cell r="G100">
            <v>12.058439388753241</v>
          </cell>
          <cell r="H100">
            <v>11.996715511820575</v>
          </cell>
          <cell r="I100">
            <v>12.618977210180105</v>
          </cell>
          <cell r="J100">
            <v>12.03355183518986</v>
          </cell>
          <cell r="K100">
            <v>12.095950322324336</v>
          </cell>
          <cell r="L100">
            <v>12.595801350671721</v>
          </cell>
          <cell r="M100">
            <v>0</v>
          </cell>
          <cell r="N100">
            <v>0</v>
          </cell>
          <cell r="O100">
            <v>12.261927605950818</v>
          </cell>
          <cell r="Q100">
            <v>12.261927605950818</v>
          </cell>
          <cell r="S100">
            <v>12.261927605950818</v>
          </cell>
          <cell r="U100" t="str">
            <v>Rival / Rocket Unit COGS</v>
          </cell>
          <cell r="V100">
            <v>0</v>
          </cell>
          <cell r="W100">
            <v>0</v>
          </cell>
          <cell r="X100">
            <v>12.936285939446956</v>
          </cell>
          <cell r="Y100">
            <v>12.763797368810289</v>
          </cell>
          <cell r="Z100">
            <v>12.535759476876278</v>
          </cell>
          <cell r="AA100">
            <v>12.271072737155007</v>
          </cell>
          <cell r="AB100">
            <v>12.285785482103742</v>
          </cell>
          <cell r="AC100">
            <v>12.277027968139784</v>
          </cell>
          <cell r="AD100">
            <v>12.259442532084551</v>
          </cell>
          <cell r="AE100">
            <v>12.261927605950818</v>
          </cell>
          <cell r="AF100">
            <v>12.261927605950818</v>
          </cell>
          <cell r="AG100">
            <v>12.261927605950818</v>
          </cell>
          <cell r="AI100" t="str">
            <v>Rival / Rocket Unit COGS</v>
          </cell>
          <cell r="AJ100">
            <v>12.936285939446956</v>
          </cell>
          <cell r="AK100">
            <v>12.056872347319272</v>
          </cell>
          <cell r="AL100">
            <v>12.200723252096537</v>
          </cell>
          <cell r="AM100">
            <v>12.595801350671721</v>
          </cell>
          <cell r="AN100">
            <v>12.261927605950817</v>
          </cell>
        </row>
        <row r="102">
          <cell r="A102" t="str">
            <v>Dry Faena / Rup 747 / Rup Max / Volume</v>
          </cell>
          <cell r="C102">
            <v>3.2150000000000003</v>
          </cell>
          <cell r="D102">
            <v>1.5</v>
          </cell>
          <cell r="E102">
            <v>17.083000000000002</v>
          </cell>
          <cell r="F102">
            <v>6.4550000000000001</v>
          </cell>
          <cell r="G102">
            <v>2.3275000000000001</v>
          </cell>
          <cell r="H102">
            <v>53.784000000000006</v>
          </cell>
          <cell r="I102">
            <v>0</v>
          </cell>
          <cell r="J102">
            <v>60.65</v>
          </cell>
          <cell r="K102">
            <v>27.375</v>
          </cell>
          <cell r="L102">
            <v>1.5960000000000001</v>
          </cell>
          <cell r="M102">
            <v>0</v>
          </cell>
          <cell r="N102">
            <v>0</v>
          </cell>
          <cell r="O102">
            <v>173.9855</v>
          </cell>
          <cell r="P102">
            <v>0.11516977895148395</v>
          </cell>
          <cell r="Q102">
            <v>173.9855</v>
          </cell>
          <cell r="R102">
            <v>0</v>
          </cell>
          <cell r="S102">
            <v>173.9855</v>
          </cell>
          <cell r="U102" t="str">
            <v>Dry Faena / Rup 747 / Rup Max / Volume</v>
          </cell>
          <cell r="V102">
            <v>3.2150000000000003</v>
          </cell>
          <cell r="W102">
            <v>4.7149999999999999</v>
          </cell>
          <cell r="X102">
            <v>21.798000000000002</v>
          </cell>
          <cell r="Y102">
            <v>28.253</v>
          </cell>
          <cell r="Z102">
            <v>30.580500000000001</v>
          </cell>
          <cell r="AA102">
            <v>84.364500000000007</v>
          </cell>
          <cell r="AB102">
            <v>84.364500000000007</v>
          </cell>
          <cell r="AC102">
            <v>145.0145</v>
          </cell>
          <cell r="AD102">
            <v>172.3895</v>
          </cell>
          <cell r="AE102">
            <v>173.9855</v>
          </cell>
          <cell r="AF102">
            <v>173.9855</v>
          </cell>
          <cell r="AG102">
            <v>173.9855</v>
          </cell>
          <cell r="AI102" t="str">
            <v>Dry Faena / Rup 747 / Rup Max / Volume</v>
          </cell>
          <cell r="AJ102">
            <v>21.798000000000002</v>
          </cell>
          <cell r="AK102">
            <v>62.566500000000005</v>
          </cell>
          <cell r="AL102">
            <v>88.025000000000006</v>
          </cell>
          <cell r="AM102">
            <v>1.5960000000000001</v>
          </cell>
          <cell r="AN102">
            <v>173.9855</v>
          </cell>
        </row>
        <row r="103">
          <cell r="A103" t="str">
            <v>Dry Faena / Rup 747 / Rup Max / Netback</v>
          </cell>
          <cell r="C103">
            <v>21.853820484220254</v>
          </cell>
          <cell r="D103">
            <v>24.361583158995817</v>
          </cell>
          <cell r="E103">
            <v>21.663563475892168</v>
          </cell>
          <cell r="F103">
            <v>21.578216317064641</v>
          </cell>
          <cell r="G103">
            <v>22.25495122808363</v>
          </cell>
          <cell r="H103">
            <v>22.951271980438573</v>
          </cell>
          <cell r="I103">
            <v>0</v>
          </cell>
          <cell r="J103">
            <v>23.636432024593134</v>
          </cell>
          <cell r="K103">
            <v>21.667418841245357</v>
          </cell>
          <cell r="L103">
            <v>22.409103486107224</v>
          </cell>
          <cell r="M103">
            <v>0</v>
          </cell>
          <cell r="N103">
            <v>0</v>
          </cell>
          <cell r="O103">
            <v>22.788325361563725</v>
          </cell>
          <cell r="Q103">
            <v>22.788325361563725</v>
          </cell>
          <cell r="S103">
            <v>22.788325361563725</v>
          </cell>
          <cell r="U103" t="str">
            <v>Dry Faena / Rup 747 / Rup Max / Netback</v>
          </cell>
          <cell r="V103">
            <v>21.853820484220254</v>
          </cell>
          <cell r="W103">
            <v>22.651624092314286</v>
          </cell>
          <cell r="X103">
            <v>21.87728518460078</v>
          </cell>
          <cell r="Y103">
            <v>21.80895652782289</v>
          </cell>
          <cell r="Z103">
            <v>21.84290144909157</v>
          </cell>
          <cell r="AA103">
            <v>22.549509093989212</v>
          </cell>
          <cell r="AB103">
            <v>22.549509093989212</v>
          </cell>
          <cell r="AC103">
            <v>23.004097260973396</v>
          </cell>
          <cell r="AD103">
            <v>22.791836237302839</v>
          </cell>
          <cell r="AE103">
            <v>22.788325361563722</v>
          </cell>
          <cell r="AF103">
            <v>22.788325361563722</v>
          </cell>
          <cell r="AG103">
            <v>22.788325361563722</v>
          </cell>
          <cell r="AI103" t="str">
            <v>Dry Faena / Rup 747 / Rup Max / Netback</v>
          </cell>
          <cell r="AJ103">
            <v>21.87728518460078</v>
          </cell>
          <cell r="AK103">
            <v>22.783710092556323</v>
          </cell>
          <cell r="AL103">
            <v>23.024086260388131</v>
          </cell>
          <cell r="AM103">
            <v>22.409103486107224</v>
          </cell>
          <cell r="AN103">
            <v>22.788325361563725</v>
          </cell>
        </row>
        <row r="104">
          <cell r="A104" t="str">
            <v>Dry Faena / Rup 747 / Rup Max / Unit COGS</v>
          </cell>
          <cell r="C104">
            <v>13.095367175624899</v>
          </cell>
          <cell r="D104">
            <v>11.673401265457315</v>
          </cell>
          <cell r="E104">
            <v>8.7470301879326975</v>
          </cell>
          <cell r="F104">
            <v>8.3465164528507643</v>
          </cell>
          <cell r="G104">
            <v>8.1447742068478401</v>
          </cell>
          <cell r="H104">
            <v>8.0830503299151761</v>
          </cell>
          <cell r="I104">
            <v>0</v>
          </cell>
          <cell r="J104">
            <v>8.1198866532844569</v>
          </cell>
          <cell r="K104">
            <v>8.1822851404189354</v>
          </cell>
          <cell r="L104">
            <v>8.6821361687663199</v>
          </cell>
          <cell r="M104">
            <v>0</v>
          </cell>
          <cell r="N104">
            <v>0</v>
          </cell>
          <cell r="O104">
            <v>8.3163688884880855</v>
          </cell>
          <cell r="Q104">
            <v>8.3163688884880855</v>
          </cell>
          <cell r="S104">
            <v>8.3163688884880855</v>
          </cell>
          <cell r="U104" t="str">
            <v>Dry Faena / Rup 747 / Rup Max / Unit COGS</v>
          </cell>
          <cell r="V104">
            <v>13.095367175624899</v>
          </cell>
          <cell r="W104">
            <v>12.642992018625668</v>
          </cell>
          <cell r="X104">
            <v>9.5897432823320639</v>
          </cell>
          <cell r="Y104">
            <v>9.3057016165159823</v>
          </cell>
          <cell r="Z104">
            <v>9.2173427425275722</v>
          </cell>
          <cell r="AA104">
            <v>8.4942093971044947</v>
          </cell>
          <cell r="AB104">
            <v>8.4942093971044947</v>
          </cell>
          <cell r="AC104">
            <v>8.3376548841924407</v>
          </cell>
          <cell r="AD104">
            <v>8.3129825767966885</v>
          </cell>
          <cell r="AE104">
            <v>8.3163688884880838</v>
          </cell>
          <cell r="AF104">
            <v>8.3163688884880838</v>
          </cell>
          <cell r="AG104">
            <v>8.3163688884880838</v>
          </cell>
          <cell r="AI104" t="str">
            <v>Dry Faena / Rup 747 / Rup Max / Unit COGS</v>
          </cell>
          <cell r="AJ104">
            <v>9.5897432823320639</v>
          </cell>
          <cell r="AK104">
            <v>8.1125283436623086</v>
          </cell>
          <cell r="AL104">
            <v>8.1392920334072194</v>
          </cell>
          <cell r="AM104">
            <v>8.6821361687663199</v>
          </cell>
          <cell r="AN104">
            <v>8.3163688884880855</v>
          </cell>
        </row>
        <row r="106">
          <cell r="A106" t="str">
            <v>Ranger Plus Volume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Q106">
            <v>0</v>
          </cell>
          <cell r="S106">
            <v>0</v>
          </cell>
          <cell r="U106" t="str">
            <v>Ranger Plus Volume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I106" t="str">
            <v>Ranger Plus Volume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</row>
        <row r="107">
          <cell r="A107" t="str">
            <v>Ranger Plus Netback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Q107">
            <v>0</v>
          </cell>
          <cell r="S107">
            <v>0</v>
          </cell>
          <cell r="U107" t="str">
            <v>Ranger Plus Netback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I107" t="str">
            <v>Ranger Plus Netback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</row>
        <row r="108">
          <cell r="A108" t="str">
            <v>Ranger Plus Unit COGS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Q108">
            <v>0</v>
          </cell>
          <cell r="S108">
            <v>0</v>
          </cell>
          <cell r="U108" t="str">
            <v>Ranger Plus Unit COGS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I108" t="str">
            <v>Ranger Plus Unit COGS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</row>
        <row r="110">
          <cell r="A110" t="str">
            <v>Acuamaster / Rodeo Volume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U110" t="str">
            <v>Defense / Rodeo Volume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I110" t="str">
            <v>Defense / Rodeo Volume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</row>
        <row r="111">
          <cell r="A111" t="str">
            <v>Acuamaster / Rodeo Netback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Q111">
            <v>0</v>
          </cell>
          <cell r="S111">
            <v>0</v>
          </cell>
          <cell r="U111" t="str">
            <v>Defense / Rodeo Netback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I111" t="str">
            <v>Defense / Rodeo Netback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</row>
        <row r="112">
          <cell r="A112" t="str">
            <v>Acuamaster / Rodeo Unit COGS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Q112">
            <v>0</v>
          </cell>
          <cell r="S112">
            <v>0</v>
          </cell>
          <cell r="U112" t="str">
            <v>Defense / Rodeo Unit COGS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 t="str">
            <v>Defense / Rodeo Unit COGS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</row>
        <row r="114">
          <cell r="A114" t="str">
            <v>Faena Full</v>
          </cell>
          <cell r="C114">
            <v>0</v>
          </cell>
          <cell r="D114">
            <v>0</v>
          </cell>
          <cell r="E114">
            <v>17.489000000000001</v>
          </cell>
          <cell r="F114">
            <v>12.49218309859155</v>
          </cell>
          <cell r="G114">
            <v>8.84</v>
          </cell>
          <cell r="H114">
            <v>46.376366197183103</v>
          </cell>
          <cell r="I114">
            <v>3.3900000000000006</v>
          </cell>
          <cell r="J114">
            <v>5.9205000000000005</v>
          </cell>
          <cell r="K114">
            <v>11.595000000000001</v>
          </cell>
          <cell r="L114">
            <v>2.2300000000000004</v>
          </cell>
          <cell r="M114">
            <v>1.7700000000000002</v>
          </cell>
          <cell r="N114">
            <v>0</v>
          </cell>
          <cell r="O114">
            <v>110.10304929577465</v>
          </cell>
          <cell r="P114">
            <v>7.288276235248746E-2</v>
          </cell>
          <cell r="Q114">
            <v>110.10304929577465</v>
          </cell>
          <cell r="R114">
            <v>0</v>
          </cell>
          <cell r="S114">
            <v>110.10304929577465</v>
          </cell>
          <cell r="U114" t="str">
            <v>Other 1 Volume</v>
          </cell>
          <cell r="V114">
            <v>0</v>
          </cell>
          <cell r="W114">
            <v>0</v>
          </cell>
          <cell r="X114">
            <v>17.489000000000001</v>
          </cell>
          <cell r="Y114">
            <v>29.981183098591551</v>
          </cell>
          <cell r="Z114">
            <v>38.821183098591547</v>
          </cell>
          <cell r="AA114">
            <v>85.19754929577465</v>
          </cell>
          <cell r="AB114">
            <v>88.58754929577465</v>
          </cell>
          <cell r="AC114">
            <v>94.508049295774654</v>
          </cell>
          <cell r="AD114">
            <v>106.10304929577465</v>
          </cell>
          <cell r="AE114">
            <v>108.33304929577466</v>
          </cell>
          <cell r="AF114">
            <v>110.10304929577465</v>
          </cell>
          <cell r="AG114">
            <v>110.10304929577465</v>
          </cell>
          <cell r="AI114" t="str">
            <v>Other 1 Volume</v>
          </cell>
          <cell r="AJ114">
            <v>17.489000000000001</v>
          </cell>
          <cell r="AK114">
            <v>67.708549295774645</v>
          </cell>
          <cell r="AL114">
            <v>20.905500000000004</v>
          </cell>
          <cell r="AM114">
            <v>4.0000000000000009</v>
          </cell>
          <cell r="AN114">
            <v>110.10304929577465</v>
          </cell>
        </row>
        <row r="115">
          <cell r="A115" t="str">
            <v>Faena Full Netback</v>
          </cell>
          <cell r="C115">
            <v>0</v>
          </cell>
          <cell r="D115">
            <v>0</v>
          </cell>
          <cell r="E115">
            <v>18.274495450998128</v>
          </cell>
          <cell r="F115">
            <v>20.061279772794272</v>
          </cell>
          <cell r="G115">
            <v>21.346635189967632</v>
          </cell>
          <cell r="H115">
            <v>18.77241789683853</v>
          </cell>
          <cell r="I115">
            <v>21.259423287810794</v>
          </cell>
          <cell r="J115">
            <v>19.183488381689592</v>
          </cell>
          <cell r="K115">
            <v>18.596077401002308</v>
          </cell>
          <cell r="L115">
            <v>20.868889546981968</v>
          </cell>
          <cell r="M115">
            <v>18.528130481297087</v>
          </cell>
          <cell r="N115">
            <v>0</v>
          </cell>
          <cell r="O115">
            <v>19.164880958684879</v>
          </cell>
          <cell r="Q115">
            <v>19.164880958684879</v>
          </cell>
          <cell r="S115">
            <v>19.164880958684879</v>
          </cell>
          <cell r="U115" t="str">
            <v>Other 1 Netback</v>
          </cell>
          <cell r="V115">
            <v>0</v>
          </cell>
          <cell r="W115">
            <v>0</v>
          </cell>
          <cell r="X115">
            <v>18.274495450998128</v>
          </cell>
          <cell r="Y115">
            <v>19.018990317400473</v>
          </cell>
          <cell r="Z115">
            <v>19.549020033940469</v>
          </cell>
          <cell r="AA115">
            <v>19.126285044525218</v>
          </cell>
          <cell r="AB115">
            <v>19.207914333316065</v>
          </cell>
          <cell r="AC115">
            <v>19.206384158397821</v>
          </cell>
          <cell r="AD115">
            <v>19.139689497886469</v>
          </cell>
          <cell r="AE115">
            <v>19.175284509146184</v>
          </cell>
          <cell r="AF115">
            <v>19.164880958684872</v>
          </cell>
          <cell r="AG115">
            <v>19.164880958684872</v>
          </cell>
          <cell r="AI115" t="str">
            <v>Other 1 Netback</v>
          </cell>
          <cell r="AJ115">
            <v>18.274495450998128</v>
          </cell>
          <cell r="AK115">
            <v>19.346300808503859</v>
          </cell>
          <cell r="AL115">
            <v>19.194317541991033</v>
          </cell>
          <cell r="AM115">
            <v>19.833103660416409</v>
          </cell>
          <cell r="AN115">
            <v>19.164880958684872</v>
          </cell>
        </row>
        <row r="116">
          <cell r="A116" t="str">
            <v>Faena Full Unit COGS</v>
          </cell>
          <cell r="C116">
            <v>0</v>
          </cell>
          <cell r="D116">
            <v>0</v>
          </cell>
          <cell r="E116">
            <v>8.8966694561623498</v>
          </cell>
          <cell r="F116">
            <v>8.4882799701209617</v>
          </cell>
          <cell r="G116">
            <v>8.2829027621367501</v>
          </cell>
          <cell r="H116">
            <v>8.2211788852040861</v>
          </cell>
          <cell r="I116">
            <v>8.8434405835636163</v>
          </cell>
          <cell r="J116">
            <v>8.2580152085733687</v>
          </cell>
          <cell r="K116">
            <v>8.3204136957078454</v>
          </cell>
          <cell r="L116">
            <v>8.8202647240552317</v>
          </cell>
          <cell r="M116">
            <v>8.6532373228060955</v>
          </cell>
          <cell r="N116">
            <v>0</v>
          </cell>
          <cell r="O116">
            <v>8.4144056718843334</v>
          </cell>
          <cell r="Q116">
            <v>8.4144056718843334</v>
          </cell>
          <cell r="S116">
            <v>8.4144056718843334</v>
          </cell>
          <cell r="U116" t="str">
            <v>Other 1 Unit COGS</v>
          </cell>
          <cell r="V116">
            <v>0</v>
          </cell>
          <cell r="W116">
            <v>0</v>
          </cell>
          <cell r="X116">
            <v>8.8966694561623498</v>
          </cell>
          <cell r="Y116">
            <v>8.7265068505576231</v>
          </cell>
          <cell r="Z116">
            <v>8.6254934390992091</v>
          </cell>
          <cell r="AA116">
            <v>8.4054091765202994</v>
          </cell>
          <cell r="AB116">
            <v>8.4221714245075301</v>
          </cell>
          <cell r="AC116">
            <v>8.4118877832337962</v>
          </cell>
          <cell r="AD116">
            <v>8.4018914442793253</v>
          </cell>
          <cell r="AE116">
            <v>8.410503519910586</v>
          </cell>
          <cell r="AF116">
            <v>8.4144056718843334</v>
          </cell>
          <cell r="AG116">
            <v>8.4144056718843334</v>
          </cell>
          <cell r="AI116" t="str">
            <v>Other 1 Unit COGS</v>
          </cell>
          <cell r="AJ116">
            <v>8.8966694561623498</v>
          </cell>
          <cell r="AK116">
            <v>8.278517504493351</v>
          </cell>
          <cell r="AL116">
            <v>8.3875554003669723</v>
          </cell>
          <cell r="AM116">
            <v>8.7463550990024874</v>
          </cell>
          <cell r="AN116">
            <v>8.4144056718843334</v>
          </cell>
        </row>
        <row r="118">
          <cell r="A118" t="str">
            <v>Spectra Volume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Q118">
            <v>0</v>
          </cell>
          <cell r="S118">
            <v>0</v>
          </cell>
          <cell r="U118" t="str">
            <v>Spectra Volume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I118" t="str">
            <v>Spectra Volume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</row>
        <row r="119">
          <cell r="A119" t="str">
            <v>Spectra Netback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Q119">
            <v>0</v>
          </cell>
          <cell r="S119">
            <v>0</v>
          </cell>
          <cell r="U119" t="str">
            <v>Spectra Netback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I119" t="str">
            <v>Spectra Netback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</row>
        <row r="120">
          <cell r="A120" t="str">
            <v>Spectra Unit COGS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Q120">
            <v>0</v>
          </cell>
          <cell r="S120">
            <v>0</v>
          </cell>
          <cell r="U120" t="str">
            <v>Spectra Unit COGS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I120" t="str">
            <v>Spectra Unit COGS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</row>
        <row r="122">
          <cell r="A122" t="str">
            <v>Other 1 Volume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Q122">
            <v>0</v>
          </cell>
          <cell r="S122">
            <v>0</v>
          </cell>
          <cell r="U122" t="str">
            <v>Other 1 Volume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I122" t="str">
            <v>Other 1 Volume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</row>
        <row r="123">
          <cell r="A123" t="str">
            <v>Other 1 Netback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Q123">
            <v>0</v>
          </cell>
          <cell r="S123">
            <v>0</v>
          </cell>
          <cell r="U123" t="str">
            <v>Other 1 Netback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I123" t="str">
            <v>Other 1 Netback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</row>
        <row r="124">
          <cell r="A124" t="str">
            <v>Other 1 Unit COGS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Q124">
            <v>0</v>
          </cell>
          <cell r="S124">
            <v>0</v>
          </cell>
          <cell r="U124" t="str">
            <v>Other 1 Unit COGS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I124" t="str">
            <v>Other 1 Unit COGS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</row>
        <row r="133">
          <cell r="R133">
            <v>0</v>
          </cell>
        </row>
        <row r="135">
          <cell r="A135" t="str">
            <v>Branded Volume</v>
          </cell>
          <cell r="C135">
            <v>3.2151000000000005</v>
          </cell>
          <cell r="D135">
            <v>4.9550000000000001</v>
          </cell>
          <cell r="E135">
            <v>157.61324993394985</v>
          </cell>
          <cell r="F135">
            <v>133.75268309859155</v>
          </cell>
          <cell r="G135">
            <v>151.17485819983003</v>
          </cell>
          <cell r="H135">
            <v>516.19549335342003</v>
          </cell>
          <cell r="I135">
            <v>19.927890000000001</v>
          </cell>
          <cell r="J135">
            <v>201.25567819983004</v>
          </cell>
          <cell r="K135">
            <v>112.57499999999999</v>
          </cell>
          <cell r="L135">
            <v>22.41666710700132</v>
          </cell>
          <cell r="M135">
            <v>29.085000000000004</v>
          </cell>
          <cell r="N135">
            <v>1.0000000000000001E-5</v>
          </cell>
          <cell r="O135">
            <v>1352.166629892623</v>
          </cell>
          <cell r="Q135">
            <v>1352.166629892623</v>
          </cell>
          <cell r="U135" t="str">
            <v>Branded Volume</v>
          </cell>
          <cell r="V135">
            <v>3.2151000000000005</v>
          </cell>
          <cell r="W135">
            <v>8.1701000000000015</v>
          </cell>
          <cell r="X135">
            <v>165.78334993394984</v>
          </cell>
          <cell r="Y135">
            <v>299.53603303254135</v>
          </cell>
          <cell r="Z135">
            <v>450.71089123237141</v>
          </cell>
          <cell r="AA135">
            <v>966.90638458579144</v>
          </cell>
          <cell r="AB135">
            <v>986.83427458579149</v>
          </cell>
          <cell r="AC135">
            <v>1188.0899527856216</v>
          </cell>
          <cell r="AD135">
            <v>1300.6649527856216</v>
          </cell>
          <cell r="AE135">
            <v>1323.0816198926229</v>
          </cell>
          <cell r="AF135">
            <v>1352.166619892623</v>
          </cell>
          <cell r="AG135">
            <v>1352.166629892623</v>
          </cell>
          <cell r="AI135" t="str">
            <v>Branded Volume</v>
          </cell>
          <cell r="AJ135">
            <v>165.78334993394984</v>
          </cell>
          <cell r="AK135">
            <v>801.12303465184164</v>
          </cell>
          <cell r="AL135">
            <v>333.75856819983005</v>
          </cell>
          <cell r="AM135">
            <v>51.501677107001328</v>
          </cell>
          <cell r="AN135">
            <v>1352.166629892623</v>
          </cell>
        </row>
        <row r="136">
          <cell r="A136" t="str">
            <v>Branded Netback</v>
          </cell>
          <cell r="C136">
            <v>-102.55978574328383</v>
          </cell>
          <cell r="D136">
            <v>24.808978653065878</v>
          </cell>
          <cell r="E136">
            <v>20.62099442835374</v>
          </cell>
          <cell r="F136">
            <v>19.397139558164209</v>
          </cell>
          <cell r="G136">
            <v>20.624928828976987</v>
          </cell>
          <cell r="H136">
            <v>19.867495920294694</v>
          </cell>
          <cell r="I136">
            <v>21.501029152556079</v>
          </cell>
          <cell r="J136">
            <v>21.341506362384074</v>
          </cell>
          <cell r="K136">
            <v>19.272665083793104</v>
          </cell>
          <cell r="L136">
            <v>20.737932936756547</v>
          </cell>
          <cell r="M136">
            <v>20.475140463134235</v>
          </cell>
          <cell r="N136">
            <v>0</v>
          </cell>
          <cell r="O136">
            <v>19.941933513460658</v>
          </cell>
          <cell r="Q136">
            <v>19.941933513460658</v>
          </cell>
          <cell r="U136" t="str">
            <v>Branded Netback</v>
          </cell>
          <cell r="V136">
            <v>-102.55978574328383</v>
          </cell>
          <cell r="W136">
            <v>-25.313212557654179</v>
          </cell>
          <cell r="X136">
            <v>18.357274551503004</v>
          </cell>
          <cell r="Y136">
            <v>18.821608452480323</v>
          </cell>
          <cell r="Z136">
            <v>19.426467814676641</v>
          </cell>
          <cell r="AA136">
            <v>19.661916379492727</v>
          </cell>
          <cell r="AB136">
            <v>19.699054973057066</v>
          </cell>
          <cell r="AC136">
            <v>19.977276893454793</v>
          </cell>
          <cell r="AD136">
            <v>19.916291414986429</v>
          </cell>
          <cell r="AE136">
            <v>19.930212298020315</v>
          </cell>
          <cell r="AF136">
            <v>19.941933660941991</v>
          </cell>
          <cell r="AG136">
            <v>19.941933513460658</v>
          </cell>
          <cell r="AI136" t="str">
            <v>Branded Netback</v>
          </cell>
          <cell r="AJ136">
            <v>18.357274551503004</v>
          </cell>
          <cell r="AK136">
            <v>19.931897248039448</v>
          </cell>
          <cell r="AL136">
            <v>20.653221847138916</v>
          </cell>
          <cell r="AM136">
            <v>20.58951978005965</v>
          </cell>
          <cell r="AN136">
            <v>19.941933513460654</v>
          </cell>
        </row>
        <row r="137">
          <cell r="A137" t="str">
            <v>Branded Unit COGS</v>
          </cell>
          <cell r="C137">
            <v>21.389574164546847</v>
          </cell>
          <cell r="D137">
            <v>17.312341364215591</v>
          </cell>
          <cell r="E137">
            <v>9.6562279052184579</v>
          </cell>
          <cell r="F137">
            <v>9.0635718130258542</v>
          </cell>
          <cell r="G137">
            <v>8.9300164253721448</v>
          </cell>
          <cell r="H137">
            <v>8.700294057684685</v>
          </cell>
          <cell r="I137">
            <v>10.82767995290612</v>
          </cell>
          <cell r="J137">
            <v>8.5742830207102898</v>
          </cell>
          <cell r="K137">
            <v>8.9029092864053538</v>
          </cell>
          <cell r="L137">
            <v>10.282822521636289</v>
          </cell>
          <cell r="M137">
            <v>9.7441139180975789</v>
          </cell>
          <cell r="N137">
            <v>6119225.0460673291</v>
          </cell>
          <cell r="O137">
            <v>9.058478775516658</v>
          </cell>
          <cell r="Q137">
            <v>9.058478775516658</v>
          </cell>
          <cell r="U137" t="str">
            <v>Branded Unit COGS</v>
          </cell>
          <cell r="V137">
            <v>21.389574164546847</v>
          </cell>
          <cell r="W137">
            <v>18.916815137651046</v>
          </cell>
          <cell r="X137">
            <v>10.112606207248437</v>
          </cell>
          <cell r="Y137">
            <v>9.6441778733700474</v>
          </cell>
          <cell r="Z137">
            <v>9.4046379427114672</v>
          </cell>
          <cell r="AA137">
            <v>9.0286148395259236</v>
          </cell>
          <cell r="AB137">
            <v>9.0649447204447089</v>
          </cell>
          <cell r="AC137">
            <v>8.981829420197279</v>
          </cell>
          <cell r="AD137">
            <v>8.9749987340604687</v>
          </cell>
          <cell r="AE137">
            <v>8.997156891229249</v>
          </cell>
          <cell r="AF137">
            <v>9.0132238794294093</v>
          </cell>
          <cell r="AG137">
            <v>9.058478775516658</v>
          </cell>
          <cell r="AI137" t="str">
            <v>Branded Unit COGS</v>
          </cell>
          <cell r="AJ137">
            <v>10.112606207248437</v>
          </cell>
          <cell r="AK137">
            <v>8.8042950877931307</v>
          </cell>
          <cell r="AL137">
            <v>8.8196716214988751</v>
          </cell>
          <cell r="AM137">
            <v>11.166751171259545</v>
          </cell>
          <cell r="AN137">
            <v>9.058478775516658</v>
          </cell>
        </row>
        <row r="139">
          <cell r="A139" t="str">
            <v>Non Branded Volume</v>
          </cell>
          <cell r="C139">
            <v>0</v>
          </cell>
          <cell r="D139">
            <v>0</v>
          </cell>
          <cell r="E139">
            <v>5.2840158520475562</v>
          </cell>
          <cell r="F139">
            <v>21.136063408190225</v>
          </cell>
          <cell r="G139">
            <v>40.951122853368553</v>
          </cell>
          <cell r="H139">
            <v>36.98811096433289</v>
          </cell>
          <cell r="I139">
            <v>17.173051519154555</v>
          </cell>
          <cell r="J139">
            <v>11.889035667107002</v>
          </cell>
          <cell r="K139">
            <v>15.852047556142669</v>
          </cell>
          <cell r="L139">
            <v>0</v>
          </cell>
          <cell r="M139">
            <v>6.6050198150594452</v>
          </cell>
          <cell r="N139">
            <v>2.6420079260237781</v>
          </cell>
          <cell r="O139">
            <v>158.52047556142668</v>
          </cell>
          <cell r="Q139">
            <v>158.52047556142668</v>
          </cell>
          <cell r="U139" t="str">
            <v>Non Branded Volume</v>
          </cell>
          <cell r="V139">
            <v>0</v>
          </cell>
          <cell r="W139">
            <v>0</v>
          </cell>
          <cell r="X139">
            <v>5.2840158520475562</v>
          </cell>
          <cell r="Y139">
            <v>26.420079260237781</v>
          </cell>
          <cell r="Z139">
            <v>67.37120211360633</v>
          </cell>
          <cell r="AA139">
            <v>104.35931307793922</v>
          </cell>
          <cell r="AB139">
            <v>121.53236459709377</v>
          </cell>
          <cell r="AC139">
            <v>133.42140026420077</v>
          </cell>
          <cell r="AD139">
            <v>149.27344782034345</v>
          </cell>
          <cell r="AE139">
            <v>149.27344782034345</v>
          </cell>
          <cell r="AF139">
            <v>155.8784676354029</v>
          </cell>
          <cell r="AG139">
            <v>158.52047556142668</v>
          </cell>
          <cell r="AI139" t="str">
            <v>Non Branded Volume</v>
          </cell>
          <cell r="AJ139">
            <v>5.2840158520475562</v>
          </cell>
          <cell r="AK139">
            <v>99.07529722589166</v>
          </cell>
          <cell r="AL139">
            <v>44.914134742404229</v>
          </cell>
          <cell r="AM139">
            <v>9.2470277410832225</v>
          </cell>
          <cell r="AN139">
            <v>158.52047556142668</v>
          </cell>
        </row>
        <row r="140">
          <cell r="A140" t="str">
            <v>Non Branded Netback</v>
          </cell>
          <cell r="C140">
            <v>0</v>
          </cell>
          <cell r="D140">
            <v>0</v>
          </cell>
          <cell r="E140">
            <v>13.024504692387904</v>
          </cell>
          <cell r="F140">
            <v>11.88419178794179</v>
          </cell>
          <cell r="G140">
            <v>12.390355340130371</v>
          </cell>
          <cell r="H140">
            <v>11.85116521994998</v>
          </cell>
          <cell r="I140">
            <v>11.08589874813007</v>
          </cell>
          <cell r="J140">
            <v>10.780185128674601</v>
          </cell>
          <cell r="K140">
            <v>12.141353028028719</v>
          </cell>
          <cell r="L140">
            <v>0</v>
          </cell>
          <cell r="M140">
            <v>11.179631202564595</v>
          </cell>
          <cell r="N140">
            <v>9.0839999999999996</v>
          </cell>
          <cell r="O140">
            <v>11.825662260934926</v>
          </cell>
          <cell r="Q140">
            <v>11.825662260934926</v>
          </cell>
          <cell r="U140" t="str">
            <v>Non Branded Netback</v>
          </cell>
          <cell r="V140">
            <v>0</v>
          </cell>
          <cell r="W140">
            <v>0</v>
          </cell>
          <cell r="X140">
            <v>13.024504692387904</v>
          </cell>
          <cell r="Y140">
            <v>12.112254368831014</v>
          </cell>
          <cell r="Z140">
            <v>12.281296135699252</v>
          </cell>
          <cell r="AA140">
            <v>12.128844671889382</v>
          </cell>
          <cell r="AB140">
            <v>11.981471878314697</v>
          </cell>
          <cell r="AC140">
            <v>11.874426524386372</v>
          </cell>
          <cell r="AD140">
            <v>11.90277270176432</v>
          </cell>
          <cell r="AE140">
            <v>11.90277270176432</v>
          </cell>
          <cell r="AF140">
            <v>11.872131112815179</v>
          </cell>
          <cell r="AG140">
            <v>11.825662260934926</v>
          </cell>
          <cell r="AI140" t="str">
            <v>Non Branded Netback</v>
          </cell>
          <cell r="AJ140">
            <v>13.024504692387904</v>
          </cell>
          <cell r="AK140">
            <v>12.081076137462794</v>
          </cell>
          <cell r="AL140">
            <v>11.377487830003146</v>
          </cell>
          <cell r="AM140">
            <v>10.580879430403284</v>
          </cell>
          <cell r="AN140">
            <v>11.825662260934926</v>
          </cell>
        </row>
        <row r="141">
          <cell r="A141" t="str">
            <v>Non Branded Unit COGS</v>
          </cell>
          <cell r="C141">
            <v>0</v>
          </cell>
          <cell r="D141">
            <v>0</v>
          </cell>
          <cell r="E141">
            <v>7.6737433620525684</v>
          </cell>
          <cell r="F141">
            <v>7.2698621324708537</v>
          </cell>
          <cell r="G141">
            <v>7.0834554111254464</v>
          </cell>
          <cell r="H141">
            <v>7.0834554111254464</v>
          </cell>
          <cell r="I141">
            <v>7.0834554111254473</v>
          </cell>
          <cell r="J141">
            <v>7.0834554111254464</v>
          </cell>
          <cell r="K141">
            <v>7.0834554111254464</v>
          </cell>
          <cell r="L141">
            <v>0</v>
          </cell>
          <cell r="M141">
            <v>7.0834554111254482</v>
          </cell>
          <cell r="N141">
            <v>7.0834554111254464</v>
          </cell>
          <cell r="O141">
            <v>7.1279859056690711</v>
          </cell>
          <cell r="Q141">
            <v>7.1279859056690711</v>
          </cell>
          <cell r="U141" t="str">
            <v>Non Branded Unit COGS</v>
          </cell>
          <cell r="V141">
            <v>0</v>
          </cell>
          <cell r="W141">
            <v>0</v>
          </cell>
          <cell r="X141">
            <v>7.6737433620525684</v>
          </cell>
          <cell r="Y141">
            <v>7.3506383783871962</v>
          </cell>
          <cell r="Z141">
            <v>7.1882330453457408</v>
          </cell>
          <cell r="AA141">
            <v>7.1510966686600659</v>
          </cell>
          <cell r="AB141">
            <v>7.1415386648780004</v>
          </cell>
          <cell r="AC141">
            <v>7.1363629293951005</v>
          </cell>
          <cell r="AD141">
            <v>7.1307444318797382</v>
          </cell>
          <cell r="AE141">
            <v>7.1307444318797382</v>
          </cell>
          <cell r="AF141">
            <v>7.1287406598138778</v>
          </cell>
          <cell r="AG141">
            <v>7.1279859056690711</v>
          </cell>
          <cell r="AI141" t="str">
            <v>Non Branded Unit COGS</v>
          </cell>
          <cell r="AJ141">
            <v>7.6737433620525684</v>
          </cell>
          <cell r="AK141">
            <v>7.1232221783457996</v>
          </cell>
          <cell r="AL141">
            <v>7.0834554111254464</v>
          </cell>
          <cell r="AM141">
            <v>7.0834554111254473</v>
          </cell>
          <cell r="AN141">
            <v>7.1279859056690711</v>
          </cell>
        </row>
        <row r="143">
          <cell r="Q143">
            <v>0.47118762583394502</v>
          </cell>
        </row>
        <row r="144">
          <cell r="A144" t="str">
            <v xml:space="preserve"> Volume Total</v>
          </cell>
          <cell r="C144">
            <v>3.2151000000000005</v>
          </cell>
          <cell r="D144">
            <v>4.9550000000000001</v>
          </cell>
          <cell r="E144">
            <v>162.89726578599738</v>
          </cell>
          <cell r="F144">
            <v>154.88874650678179</v>
          </cell>
          <cell r="G144">
            <v>192.12598105319856</v>
          </cell>
          <cell r="H144">
            <v>553.18360431775295</v>
          </cell>
          <cell r="I144">
            <v>37.10094151915456</v>
          </cell>
          <cell r="J144">
            <v>213.14471386693705</v>
          </cell>
          <cell r="K144">
            <v>128.42704755614267</v>
          </cell>
          <cell r="L144">
            <v>22.41666710700132</v>
          </cell>
          <cell r="M144">
            <v>35.690019815059451</v>
          </cell>
          <cell r="N144">
            <v>2.6420179260237782</v>
          </cell>
          <cell r="O144">
            <v>1510.6871054540495</v>
          </cell>
          <cell r="P144">
            <v>0</v>
          </cell>
          <cell r="Q144">
            <v>1510.6871054540493</v>
          </cell>
          <cell r="S144">
            <v>1510.6871054540495</v>
          </cell>
          <cell r="U144" t="str">
            <v xml:space="preserve"> Volume Total</v>
          </cell>
          <cell r="V144">
            <v>3.2151000000000005</v>
          </cell>
          <cell r="W144">
            <v>8.1701000000000015</v>
          </cell>
          <cell r="X144">
            <v>171.06736578599737</v>
          </cell>
          <cell r="Y144">
            <v>325.95611229277915</v>
          </cell>
          <cell r="Z144">
            <v>518.08209334597768</v>
          </cell>
          <cell r="AA144">
            <v>1071.2656976637306</v>
          </cell>
          <cell r="AB144">
            <v>1108.3666391828851</v>
          </cell>
          <cell r="AC144">
            <v>1321.5113530498222</v>
          </cell>
          <cell r="AD144">
            <v>1449.9384006059649</v>
          </cell>
          <cell r="AE144">
            <v>1472.3550677129663</v>
          </cell>
          <cell r="AF144">
            <v>1508.0450875280258</v>
          </cell>
          <cell r="AG144">
            <v>1510.6871054540495</v>
          </cell>
          <cell r="AI144" t="str">
            <v xml:space="preserve"> Volume Total</v>
          </cell>
          <cell r="AJ144">
            <v>171.06736578599737</v>
          </cell>
          <cell r="AK144">
            <v>900.19833187773327</v>
          </cell>
          <cell r="AL144">
            <v>378.67270294223431</v>
          </cell>
          <cell r="AM144">
            <v>60.74870484808455</v>
          </cell>
          <cell r="AN144">
            <v>1510.6871054540495</v>
          </cell>
          <cell r="AP144">
            <v>0</v>
          </cell>
          <cell r="AR144">
            <v>0</v>
          </cell>
        </row>
        <row r="145">
          <cell r="A145" t="str">
            <v xml:space="preserve"> Netback Avg.</v>
          </cell>
          <cell r="C145">
            <v>-102.55978574328383</v>
          </cell>
          <cell r="D145">
            <v>24.808978653065878</v>
          </cell>
          <cell r="E145">
            <v>20.374581623380742</v>
          </cell>
          <cell r="F145">
            <v>18.371925370334949</v>
          </cell>
          <cell r="G145">
            <v>18.869752206126186</v>
          </cell>
          <cell r="H145">
            <v>19.331491369261723</v>
          </cell>
          <cell r="I145">
            <v>16.680138800714769</v>
          </cell>
          <cell r="J145">
            <v>20.752404608175269</v>
          </cell>
          <cell r="K145">
            <v>18.392430740663379</v>
          </cell>
          <cell r="L145">
            <v>20.737932936756547</v>
          </cell>
          <cell r="M145">
            <v>18.754854983460039</v>
          </cell>
          <cell r="N145">
            <v>9.0839656171901382</v>
          </cell>
          <cell r="O145">
            <v>19.090271263818821</v>
          </cell>
          <cell r="P145">
            <v>0</v>
          </cell>
          <cell r="Q145">
            <v>19.090271263818821</v>
          </cell>
          <cell r="R145">
            <v>1510.6871054540493</v>
          </cell>
          <cell r="S145">
            <v>19.090271263818821</v>
          </cell>
          <cell r="U145" t="str">
            <v xml:space="preserve"> Netback Avg.</v>
          </cell>
          <cell r="V145">
            <v>-102.55978574328383</v>
          </cell>
          <cell r="W145">
            <v>-25.313212557654179</v>
          </cell>
          <cell r="X145">
            <v>18.19255324220234</v>
          </cell>
          <cell r="Y145">
            <v>18.277787796907539</v>
          </cell>
          <cell r="Z145">
            <v>18.497312355525626</v>
          </cell>
          <cell r="AA145">
            <v>18.928068380357864</v>
          </cell>
          <cell r="AB145">
            <v>18.852822247061216</v>
          </cell>
          <cell r="AC145">
            <v>19.159203223578693</v>
          </cell>
          <cell r="AD145">
            <v>19.091287009974756</v>
          </cell>
          <cell r="AE145">
            <v>19.116357262655793</v>
          </cell>
          <cell r="AF145">
            <v>19.10780179994822</v>
          </cell>
          <cell r="AG145">
            <v>19.090271263818828</v>
          </cell>
          <cell r="AI145" t="str">
            <v xml:space="preserve"> Netback Avg.</v>
          </cell>
          <cell r="AJ145">
            <v>18.19255324220234</v>
          </cell>
          <cell r="AK145">
            <v>19.067840509148123</v>
          </cell>
          <cell r="AL145">
            <v>19.55303278084677</v>
          </cell>
          <cell r="AM145">
            <v>19.066027629976134</v>
          </cell>
          <cell r="AN145">
            <v>19.090271263818821</v>
          </cell>
          <cell r="AP145">
            <v>0</v>
          </cell>
          <cell r="AR145">
            <v>0</v>
          </cell>
        </row>
        <row r="146">
          <cell r="A146" t="str">
            <v xml:space="preserve"> Unit COGS Avg</v>
          </cell>
          <cell r="C146">
            <v>21.389574164546847</v>
          </cell>
          <cell r="D146">
            <v>17.312341364215591</v>
          </cell>
          <cell r="E146">
            <v>9.591920627241862</v>
          </cell>
          <cell r="F146">
            <v>8.8188028262587306</v>
          </cell>
          <cell r="G146">
            <v>8.5364270391989194</v>
          </cell>
          <cell r="H146">
            <v>8.5921856343627176</v>
          </cell>
          <cell r="I146">
            <v>9.0945767398222799</v>
          </cell>
          <cell r="J146">
            <v>8.4911258909729455</v>
          </cell>
          <cell r="K146">
            <v>8.6783298858352627</v>
          </cell>
          <cell r="L146">
            <v>10.282822521636289</v>
          </cell>
          <cell r="M146">
            <v>9.2517157000320847</v>
          </cell>
          <cell r="N146">
            <v>30.244607734650014</v>
          </cell>
          <cell r="O146">
            <v>8.8559069479745105</v>
          </cell>
          <cell r="P146">
            <v>0</v>
          </cell>
          <cell r="Q146">
            <v>8.8559069479745123</v>
          </cell>
          <cell r="S146">
            <v>8.8559069479745105</v>
          </cell>
          <cell r="U146" t="str">
            <v xml:space="preserve"> Unit COGS Avg</v>
          </cell>
          <cell r="V146">
            <v>21.389574164546847</v>
          </cell>
          <cell r="W146">
            <v>18.916815137651046</v>
          </cell>
          <cell r="X146">
            <v>10.037273370527808</v>
          </cell>
          <cell r="Y146">
            <v>9.4582770942200476</v>
          </cell>
          <cell r="Z146">
            <v>9.1164174768358137</v>
          </cell>
          <cell r="AA146">
            <v>8.8457129627737618</v>
          </cell>
          <cell r="AB146">
            <v>8.8540433113354258</v>
          </cell>
          <cell r="AC146">
            <v>8.7955088692801482</v>
          </cell>
          <cell r="AD146">
            <v>8.7851298415413375</v>
          </cell>
          <cell r="AE146">
            <v>8.8079322748500584</v>
          </cell>
          <cell r="AF146">
            <v>8.8184350372471059</v>
          </cell>
          <cell r="AG146">
            <v>8.8559069479745141</v>
          </cell>
          <cell r="AI146" t="str">
            <v xml:space="preserve"> Unit COGS Avg</v>
          </cell>
          <cell r="AJ146">
            <v>10.037273370527808</v>
          </cell>
          <cell r="AK146">
            <v>8.6192771953310618</v>
          </cell>
          <cell r="AL146">
            <v>8.6137400922157763</v>
          </cell>
          <cell r="AM146">
            <v>10.545201308370608</v>
          </cell>
          <cell r="AN146">
            <v>8.8559069479745105</v>
          </cell>
          <cell r="AP146">
            <v>0</v>
          </cell>
          <cell r="AR146">
            <v>0</v>
          </cell>
        </row>
        <row r="147">
          <cell r="A147" t="str">
            <v xml:space="preserve"> Unit COGS Check</v>
          </cell>
          <cell r="C147">
            <v>21.389574164546843</v>
          </cell>
          <cell r="D147">
            <v>17.312341364215598</v>
          </cell>
          <cell r="E147">
            <v>9.5919206272418585</v>
          </cell>
          <cell r="F147">
            <v>8.8188028262587288</v>
          </cell>
          <cell r="G147">
            <v>8.5364270391989212</v>
          </cell>
          <cell r="H147">
            <v>8.5921856343627194</v>
          </cell>
          <cell r="I147">
            <v>9.0945767398222799</v>
          </cell>
          <cell r="J147">
            <v>8.4911258909729455</v>
          </cell>
          <cell r="K147">
            <v>8.6783298858352627</v>
          </cell>
          <cell r="L147">
            <v>10.282822521636291</v>
          </cell>
          <cell r="M147">
            <v>9.2517157000320847</v>
          </cell>
          <cell r="N147">
            <v>30.244607734650014</v>
          </cell>
          <cell r="O147">
            <v>8.8559069479745105</v>
          </cell>
          <cell r="P147" t="str">
            <v>Check</v>
          </cell>
          <cell r="Q147">
            <v>8.8559069479745123</v>
          </cell>
          <cell r="S147">
            <v>8.8559069479745105</v>
          </cell>
          <cell r="U147" t="str">
            <v xml:space="preserve"> Unit COGS Check</v>
          </cell>
          <cell r="V147">
            <v>21.389574164546843</v>
          </cell>
          <cell r="W147">
            <v>18.916815137651046</v>
          </cell>
          <cell r="X147">
            <v>10.037273370527805</v>
          </cell>
          <cell r="Y147">
            <v>9.458277094220044</v>
          </cell>
          <cell r="Z147">
            <v>9.1164174768358119</v>
          </cell>
          <cell r="AA147">
            <v>8.8457129627737618</v>
          </cell>
          <cell r="AB147">
            <v>8.8540433113354258</v>
          </cell>
          <cell r="AC147">
            <v>8.7955088692801482</v>
          </cell>
          <cell r="AD147">
            <v>8.7851298415413357</v>
          </cell>
          <cell r="AE147">
            <v>8.8079322748500566</v>
          </cell>
          <cell r="AF147">
            <v>8.8184350372471041</v>
          </cell>
          <cell r="AG147">
            <v>8.8559069479745105</v>
          </cell>
          <cell r="AI147" t="str">
            <v xml:space="preserve"> Unit COGS Check</v>
          </cell>
          <cell r="AJ147">
            <v>10.037273370527805</v>
          </cell>
          <cell r="AK147">
            <v>8.6192771953310636</v>
          </cell>
          <cell r="AL147">
            <v>8.6137400922157763</v>
          </cell>
          <cell r="AM147">
            <v>10.54520130837061</v>
          </cell>
          <cell r="AN147">
            <v>8.8559069479745105</v>
          </cell>
          <cell r="AP147">
            <v>0</v>
          </cell>
          <cell r="AR147">
            <v>0</v>
          </cell>
        </row>
        <row r="150">
          <cell r="A150" t="str">
            <v>Net Sales</v>
          </cell>
          <cell r="C150">
            <v>-329.73996714323187</v>
          </cell>
          <cell r="D150">
            <v>122.92848922594143</v>
          </cell>
          <cell r="E150">
            <v>3318.9636379823505</v>
          </cell>
          <cell r="F150">
            <v>2845.6044915273233</v>
          </cell>
          <cell r="G150">
            <v>3625.3696548327512</v>
          </cell>
          <cell r="H150">
            <v>10693.864072485734</v>
          </cell>
          <cell r="I150">
            <v>618.84885417669955</v>
          </cell>
          <cell r="J150">
            <v>4423.2653422604235</v>
          </cell>
          <cell r="K150">
            <v>2362.0855774042361</v>
          </cell>
          <cell r="L150">
            <v>464.87533913058979</v>
          </cell>
          <cell r="M150">
            <v>669.36114598825532</v>
          </cell>
          <cell r="N150">
            <v>24</v>
          </cell>
          <cell r="O150">
            <v>28839.426637871074</v>
          </cell>
          <cell r="Q150">
            <v>28839.426637871071</v>
          </cell>
          <cell r="S150">
            <v>28839.426637871074</v>
          </cell>
          <cell r="U150" t="str">
            <v>Net Sales</v>
          </cell>
          <cell r="V150">
            <v>-400</v>
          </cell>
          <cell r="W150">
            <v>-206.81147791729043</v>
          </cell>
          <cell r="X150">
            <v>3112.1521600650599</v>
          </cell>
          <cell r="Y150">
            <v>5957.7566515923827</v>
          </cell>
          <cell r="Z150">
            <v>9583.1263064251343</v>
          </cell>
          <cell r="AA150">
            <v>20276.990378910868</v>
          </cell>
          <cell r="AB150">
            <v>20895.839233087569</v>
          </cell>
          <cell r="AC150">
            <v>25319.104575347996</v>
          </cell>
          <cell r="AD150">
            <v>27681.190152752231</v>
          </cell>
          <cell r="AE150">
            <v>28146.065491882826</v>
          </cell>
          <cell r="AF150">
            <v>28815.426637871082</v>
          </cell>
          <cell r="AG150">
            <v>28839.426637871085</v>
          </cell>
          <cell r="AI150" t="str">
            <v>Net Sales</v>
          </cell>
          <cell r="AJ150">
            <v>3112.1521600650599</v>
          </cell>
          <cell r="AK150">
            <v>17164.838218845809</v>
          </cell>
          <cell r="AL150">
            <v>7404.1997738413593</v>
          </cell>
          <cell r="AM150">
            <v>1158.2364851188452</v>
          </cell>
          <cell r="AN150">
            <v>28839.426637871074</v>
          </cell>
          <cell r="AP150">
            <v>0</v>
          </cell>
          <cell r="AR150">
            <v>0</v>
          </cell>
        </row>
        <row r="152">
          <cell r="A152" t="str">
            <v>Inventory Cost</v>
          </cell>
          <cell r="C152">
            <v>27.834079626437067</v>
          </cell>
          <cell r="D152">
            <v>42.665982707704124</v>
          </cell>
          <cell r="E152">
            <v>1407.0179406216635</v>
          </cell>
          <cell r="F152">
            <v>1229.0157132000563</v>
          </cell>
          <cell r="G152">
            <v>1489.6795934896675</v>
          </cell>
          <cell r="H152">
            <v>4341.1990080188125</v>
          </cell>
          <cell r="I152">
            <v>282.40383732516307</v>
          </cell>
          <cell r="J152">
            <v>1628.58821308813</v>
          </cell>
          <cell r="K152">
            <v>989.92405747533019</v>
          </cell>
          <cell r="L152">
            <v>174.58674652615409</v>
          </cell>
          <cell r="M152">
            <v>268.92445873921923</v>
          </cell>
          <cell r="N152">
            <v>18.714621828080098</v>
          </cell>
          <cell r="O152">
            <v>11900.554252646416</v>
          </cell>
          <cell r="Q152">
            <v>11900.554252646418</v>
          </cell>
          <cell r="S152">
            <v>11900.554252646416</v>
          </cell>
          <cell r="U152" t="str">
            <v>Inventory Cost</v>
          </cell>
          <cell r="V152">
            <v>27.834079626437067</v>
          </cell>
          <cell r="W152">
            <v>70.500062334141191</v>
          </cell>
          <cell r="X152">
            <v>1477.5180029558046</v>
          </cell>
          <cell r="Y152">
            <v>2706.5337161558609</v>
          </cell>
          <cell r="Z152">
            <v>4196.2133096455282</v>
          </cell>
          <cell r="AA152">
            <v>8537.4123176643407</v>
          </cell>
          <cell r="AB152">
            <v>8819.816154989503</v>
          </cell>
          <cell r="AC152">
            <v>10448.404368077634</v>
          </cell>
          <cell r="AD152">
            <v>11438.328425552963</v>
          </cell>
          <cell r="AE152">
            <v>11612.915172079118</v>
          </cell>
          <cell r="AF152">
            <v>11881.839630818336</v>
          </cell>
          <cell r="AG152">
            <v>11900.554252646416</v>
          </cell>
          <cell r="AI152" t="str">
            <v>Inventory Cost</v>
          </cell>
          <cell r="AJ152">
            <v>1477.5180029558046</v>
          </cell>
          <cell r="AK152">
            <v>7059.8943147085365</v>
          </cell>
          <cell r="AL152">
            <v>2900.9161078886232</v>
          </cell>
          <cell r="AM152">
            <v>462.2258270934534</v>
          </cell>
          <cell r="AN152">
            <v>11900.554252646416</v>
          </cell>
          <cell r="AP152">
            <v>0</v>
          </cell>
          <cell r="AR152">
            <v>0</v>
          </cell>
        </row>
        <row r="153">
          <cell r="A153" t="str">
            <v>Non Std. Cost</v>
          </cell>
          <cell r="C153">
            <v>40.935540269997496</v>
          </cell>
          <cell r="D153">
            <v>43.116668751984157</v>
          </cell>
          <cell r="E153">
            <v>155.47970319234432</v>
          </cell>
          <cell r="F153">
            <v>136.91760224962263</v>
          </cell>
          <cell r="G153">
            <v>150.38982610547623</v>
          </cell>
          <cell r="H153">
            <v>411.85721016517493</v>
          </cell>
          <cell r="I153">
            <v>55.013522440446692</v>
          </cell>
          <cell r="J153">
            <v>181.25038535143921</v>
          </cell>
          <cell r="K153">
            <v>124.60822748072924</v>
          </cell>
          <cell r="L153">
            <v>55.919862861742544</v>
          </cell>
          <cell r="M153">
            <v>61.269457918222514</v>
          </cell>
          <cell r="N153">
            <v>61.192173972422651</v>
          </cell>
          <cell r="O153">
            <v>1477.9501807596025</v>
          </cell>
          <cell r="P153">
            <v>0.97832977816765876</v>
          </cell>
          <cell r="Q153">
            <v>1477.9501807596025</v>
          </cell>
          <cell r="R153">
            <v>0.97832977816765854</v>
          </cell>
          <cell r="S153">
            <v>1477.9501807596025</v>
          </cell>
          <cell r="U153" t="str">
            <v>Non Std. Cost</v>
          </cell>
          <cell r="V153">
            <v>40.935540269997496</v>
          </cell>
          <cell r="W153">
            <v>84.052209021981653</v>
          </cell>
          <cell r="X153">
            <v>239.53191221432598</v>
          </cell>
          <cell r="Y153">
            <v>376.44951446394862</v>
          </cell>
          <cell r="Z153">
            <v>526.83934056942485</v>
          </cell>
          <cell r="AA153">
            <v>938.69655073459978</v>
          </cell>
          <cell r="AB153">
            <v>993.71007317504643</v>
          </cell>
          <cell r="AC153">
            <v>1174.9604585264856</v>
          </cell>
          <cell r="AD153">
            <v>1299.5686860072149</v>
          </cell>
          <cell r="AE153">
            <v>1355.4885488689574</v>
          </cell>
          <cell r="AF153">
            <v>1416.75800678718</v>
          </cell>
          <cell r="AG153">
            <v>1477.9501807596025</v>
          </cell>
          <cell r="AI153" t="str">
            <v>Non Std. Cost</v>
          </cell>
          <cell r="AJ153">
            <v>239.53191221432598</v>
          </cell>
          <cell r="AK153">
            <v>699.1646385202738</v>
          </cell>
          <cell r="AL153">
            <v>360.87213527261514</v>
          </cell>
          <cell r="AM153">
            <v>178.38149475238771</v>
          </cell>
          <cell r="AN153">
            <v>1477.9501807596025</v>
          </cell>
        </row>
        <row r="154">
          <cell r="A154" t="str">
            <v>Alloc. NSC (STL)</v>
          </cell>
          <cell r="C154">
            <v>116.16666666666669</v>
          </cell>
          <cell r="D154">
            <v>116.16666666666669</v>
          </cell>
          <cell r="E154">
            <v>116.16666666666669</v>
          </cell>
          <cell r="F154">
            <v>116.16666666666669</v>
          </cell>
          <cell r="G154">
            <v>116.16666666666669</v>
          </cell>
          <cell r="H154">
            <v>116.16666666666669</v>
          </cell>
          <cell r="I154">
            <v>116.16666666666669</v>
          </cell>
          <cell r="J154">
            <v>116.16666666666669</v>
          </cell>
          <cell r="K154">
            <v>116.16666666666669</v>
          </cell>
          <cell r="L154">
            <v>116.16666666666669</v>
          </cell>
          <cell r="M154">
            <v>116.16666666666669</v>
          </cell>
          <cell r="N154">
            <v>116.16666666666669</v>
          </cell>
          <cell r="O154">
            <v>1394.0000000000007</v>
          </cell>
          <cell r="Q154">
            <v>1394.0000000000007</v>
          </cell>
          <cell r="S154">
            <v>1394.0000000000007</v>
          </cell>
          <cell r="U154" t="str">
            <v>Alloc. NSC (STL)</v>
          </cell>
          <cell r="V154">
            <v>116.16666666666669</v>
          </cell>
          <cell r="W154">
            <v>232.33333333333337</v>
          </cell>
          <cell r="X154">
            <v>348.50000000000006</v>
          </cell>
          <cell r="Y154">
            <v>464.66666666666674</v>
          </cell>
          <cell r="Z154">
            <v>580.83333333333348</v>
          </cell>
          <cell r="AA154">
            <v>697.00000000000023</v>
          </cell>
          <cell r="AB154">
            <v>813.16666666666697</v>
          </cell>
          <cell r="AC154">
            <v>929.33333333333371</v>
          </cell>
          <cell r="AD154">
            <v>1045.5000000000005</v>
          </cell>
          <cell r="AE154">
            <v>1161.6666666666672</v>
          </cell>
          <cell r="AF154">
            <v>1277.8333333333339</v>
          </cell>
          <cell r="AG154">
            <v>1394.0000000000007</v>
          </cell>
          <cell r="AI154" t="str">
            <v>Alloc. NSC (STL)</v>
          </cell>
          <cell r="AJ154">
            <v>348.50000000000006</v>
          </cell>
          <cell r="AK154">
            <v>348.50000000000006</v>
          </cell>
          <cell r="AL154">
            <v>348.50000000000006</v>
          </cell>
          <cell r="AM154">
            <v>348.50000000000006</v>
          </cell>
          <cell r="AN154">
            <v>1394.0000000000002</v>
          </cell>
          <cell r="AP154">
            <v>0</v>
          </cell>
          <cell r="AR154">
            <v>0</v>
          </cell>
        </row>
        <row r="155">
          <cell r="A155" t="str">
            <v>COGS</v>
          </cell>
          <cell r="C155">
            <v>184.93628656310125</v>
          </cell>
          <cell r="D155">
            <v>201.94931812635497</v>
          </cell>
          <cell r="E155">
            <v>1678.6643104806744</v>
          </cell>
          <cell r="F155">
            <v>1482.0999821163457</v>
          </cell>
          <cell r="G155">
            <v>1756.2360862618104</v>
          </cell>
          <cell r="H155">
            <v>4869.2228848506547</v>
          </cell>
          <cell r="I155">
            <v>453.58402643227646</v>
          </cell>
          <cell r="J155">
            <v>1926.005265106236</v>
          </cell>
          <cell r="K155">
            <v>1230.6989516227261</v>
          </cell>
          <cell r="L155">
            <v>346.6732760545633</v>
          </cell>
          <cell r="M155">
            <v>446.3605833241084</v>
          </cell>
          <cell r="N155">
            <v>196.07346246716943</v>
          </cell>
          <cell r="O155">
            <v>14772.504433406019</v>
          </cell>
          <cell r="Q155">
            <v>14772.50443340602</v>
          </cell>
          <cell r="S155">
            <v>14772.504433406019</v>
          </cell>
          <cell r="U155" t="str">
            <v>COGS</v>
          </cell>
          <cell r="V155">
            <v>184.93628656310125</v>
          </cell>
          <cell r="W155">
            <v>386.88560468945622</v>
          </cell>
          <cell r="X155">
            <v>2065.5499151701306</v>
          </cell>
          <cell r="Y155">
            <v>3547.6498972864765</v>
          </cell>
          <cell r="Z155">
            <v>5303.8859835482872</v>
          </cell>
          <cell r="AA155">
            <v>10173.10886839894</v>
          </cell>
          <cell r="AB155">
            <v>10626.692894831216</v>
          </cell>
          <cell r="AC155">
            <v>12552.698159937454</v>
          </cell>
          <cell r="AD155">
            <v>13783.397111560178</v>
          </cell>
          <cell r="AE155">
            <v>14130.070387614744</v>
          </cell>
          <cell r="AF155">
            <v>14576.430970938851</v>
          </cell>
          <cell r="AG155">
            <v>14772.504433406019</v>
          </cell>
          <cell r="AI155" t="str">
            <v>COGS</v>
          </cell>
          <cell r="AJ155">
            <v>2065.5499151701306</v>
          </cell>
          <cell r="AK155">
            <v>8107.5589532288104</v>
          </cell>
          <cell r="AL155">
            <v>3610.2882431612384</v>
          </cell>
          <cell r="AM155">
            <v>989.10732184584117</v>
          </cell>
          <cell r="AN155">
            <v>14772.504433406019</v>
          </cell>
          <cell r="AP155">
            <v>0</v>
          </cell>
          <cell r="AR155">
            <v>0</v>
          </cell>
        </row>
        <row r="157">
          <cell r="A157" t="str">
            <v>Gross Profit</v>
          </cell>
          <cell r="C157">
            <v>-514.67625370633311</v>
          </cell>
          <cell r="D157">
            <v>-79.020828900413534</v>
          </cell>
          <cell r="E157">
            <v>1640.2993275016761</v>
          </cell>
          <cell r="F157">
            <v>1363.5045094109776</v>
          </cell>
          <cell r="G157">
            <v>1869.1335685709407</v>
          </cell>
          <cell r="H157">
            <v>5824.6411876350794</v>
          </cell>
          <cell r="I157">
            <v>165.26482774442309</v>
          </cell>
          <cell r="J157">
            <v>2497.2600771541875</v>
          </cell>
          <cell r="K157">
            <v>1131.38662578151</v>
          </cell>
          <cell r="L157">
            <v>118.20206307602649</v>
          </cell>
          <cell r="M157">
            <v>223.00056266414691</v>
          </cell>
          <cell r="N157">
            <v>-172.07346246716943</v>
          </cell>
          <cell r="O157">
            <v>14066.922204465056</v>
          </cell>
          <cell r="Q157">
            <v>14066.922204465051</v>
          </cell>
          <cell r="S157">
            <v>14066.922204465056</v>
          </cell>
          <cell r="U157" t="str">
            <v>Gross Profit</v>
          </cell>
          <cell r="V157">
            <v>-584.93628656310125</v>
          </cell>
          <cell r="W157">
            <v>-593.69708260674668</v>
          </cell>
          <cell r="X157">
            <v>1046.6022448949293</v>
          </cell>
          <cell r="Y157">
            <v>2410.1067543059062</v>
          </cell>
          <cell r="Z157">
            <v>4279.2403228768471</v>
          </cell>
          <cell r="AA157">
            <v>10103.881510511928</v>
          </cell>
          <cell r="AB157">
            <v>10269.146338256352</v>
          </cell>
          <cell r="AC157">
            <v>12766.406415410542</v>
          </cell>
          <cell r="AD157">
            <v>13897.793041192053</v>
          </cell>
          <cell r="AE157">
            <v>14015.995104268082</v>
          </cell>
          <cell r="AF157">
            <v>14238.995666932231</v>
          </cell>
          <cell r="AG157">
            <v>14066.922204465067</v>
          </cell>
          <cell r="AI157" t="str">
            <v>Gross Profit</v>
          </cell>
          <cell r="AJ157">
            <v>1046.6022448949293</v>
          </cell>
          <cell r="AK157">
            <v>9057.2792656169986</v>
          </cell>
          <cell r="AL157">
            <v>3793.9115306801209</v>
          </cell>
          <cell r="AM157">
            <v>169.129163273004</v>
          </cell>
          <cell r="AN157">
            <v>14066.922204465056</v>
          </cell>
          <cell r="AP157">
            <v>0</v>
          </cell>
          <cell r="AR157">
            <v>0</v>
          </cell>
        </row>
        <row r="158">
          <cell r="A158" t="str">
            <v>% of Sales</v>
          </cell>
          <cell r="C158">
            <v>1.5608549311305322</v>
          </cell>
          <cell r="D158">
            <v>-0.64281949121797122</v>
          </cell>
          <cell r="E158">
            <v>0.49422033695398948</v>
          </cell>
          <cell r="F158">
            <v>0.47916163805291961</v>
          </cell>
          <cell r="G158">
            <v>0.51557047874533757</v>
          </cell>
          <cell r="H158">
            <v>0.54467133191091432</v>
          </cell>
          <cell r="I158">
            <v>0.26705200571840298</v>
          </cell>
          <cell r="J158">
            <v>0.56457388013670717</v>
          </cell>
          <cell r="K158">
            <v>0.47897783069520428</v>
          </cell>
          <cell r="L158">
            <v>0.25426615078590331</v>
          </cell>
          <cell r="M158">
            <v>0.33315432782538545</v>
          </cell>
          <cell r="N158">
            <v>-7.1697276027987265</v>
          </cell>
          <cell r="O158">
            <v>0.48776705518801106</v>
          </cell>
          <cell r="Q158">
            <v>0.48776705518801089</v>
          </cell>
          <cell r="S158">
            <v>0.48776705518801106</v>
          </cell>
          <cell r="U158" t="str">
            <v>% of Sales</v>
          </cell>
          <cell r="V158">
            <v>1.4623407164077531</v>
          </cell>
          <cell r="W158">
            <v>2.8707163092958621</v>
          </cell>
          <cell r="X158">
            <v>0.33629533231853609</v>
          </cell>
          <cell r="Y158">
            <v>0.40453259427132449</v>
          </cell>
          <cell r="Z158">
            <v>0.44653907149358696</v>
          </cell>
          <cell r="AA158">
            <v>0.49829295776657734</v>
          </cell>
          <cell r="AB158">
            <v>0.49144455141077309</v>
          </cell>
          <cell r="AC158">
            <v>0.50422029647290856</v>
          </cell>
          <cell r="AD158">
            <v>0.50206631161811699</v>
          </cell>
          <cell r="AE158">
            <v>0.49797351279205332</v>
          </cell>
          <cell r="AF158">
            <v>0.494144884470266</v>
          </cell>
          <cell r="AG158">
            <v>0.48776705518801122</v>
          </cell>
          <cell r="AI158" t="str">
            <v>% of Sales</v>
          </cell>
          <cell r="AJ158">
            <v>0.33629533231853609</v>
          </cell>
          <cell r="AK158">
            <v>0.52766470328119552</v>
          </cell>
          <cell r="AL158">
            <v>0.51239994146076484</v>
          </cell>
          <cell r="AM158">
            <v>0.14602299741546293</v>
          </cell>
          <cell r="AN158">
            <v>0.48776705518801106</v>
          </cell>
          <cell r="AP158">
            <v>0</v>
          </cell>
          <cell r="AR158">
            <v>0</v>
          </cell>
        </row>
        <row r="160">
          <cell r="A160" t="str">
            <v>Marketing</v>
          </cell>
          <cell r="C160">
            <v>248.76370727136114</v>
          </cell>
          <cell r="D160">
            <v>314.02074106055682</v>
          </cell>
          <cell r="E160">
            <v>392.60319846462119</v>
          </cell>
          <cell r="F160">
            <v>375.50543493060235</v>
          </cell>
          <cell r="G160">
            <v>503.29297582575811</v>
          </cell>
          <cell r="H160">
            <v>457.77869872318604</v>
          </cell>
          <cell r="I160">
            <v>399.44404553019223</v>
          </cell>
          <cell r="J160">
            <v>245.77458813065726</v>
          </cell>
          <cell r="K160">
            <v>362.3749558671314</v>
          </cell>
          <cell r="L160">
            <v>264.63061275684493</v>
          </cell>
          <cell r="M160">
            <v>264.63061275684493</v>
          </cell>
          <cell r="N160">
            <v>264.63061275684493</v>
          </cell>
          <cell r="O160">
            <v>4093.450184074602</v>
          </cell>
          <cell r="Q160">
            <v>4093.450184074602</v>
          </cell>
          <cell r="S160">
            <v>4093.450184074602</v>
          </cell>
          <cell r="U160" t="str">
            <v>Marketing</v>
          </cell>
          <cell r="V160">
            <v>248.76370727136114</v>
          </cell>
          <cell r="W160">
            <v>562.78444833191793</v>
          </cell>
          <cell r="X160">
            <v>955.38764679653912</v>
          </cell>
          <cell r="Y160">
            <v>1330.8930817271414</v>
          </cell>
          <cell r="Z160">
            <v>1834.1860575528995</v>
          </cell>
          <cell r="AA160">
            <v>2291.9647562760856</v>
          </cell>
          <cell r="AB160">
            <v>2691.408801806278</v>
          </cell>
          <cell r="AC160">
            <v>2937.1833899369353</v>
          </cell>
          <cell r="AD160">
            <v>3299.5583458040669</v>
          </cell>
          <cell r="AE160">
            <v>3564.1889585609119</v>
          </cell>
          <cell r="AF160">
            <v>3828.819571317757</v>
          </cell>
          <cell r="AG160">
            <v>4093.450184074602</v>
          </cell>
          <cell r="AI160" t="str">
            <v>Marketing</v>
          </cell>
          <cell r="AJ160">
            <v>955.38764679653912</v>
          </cell>
          <cell r="AK160">
            <v>1336.5771094795464</v>
          </cell>
          <cell r="AL160">
            <v>1007.5935895279808</v>
          </cell>
          <cell r="AM160">
            <v>793.89183827053478</v>
          </cell>
          <cell r="AN160">
            <v>4093.4501840746011</v>
          </cell>
        </row>
        <row r="161">
          <cell r="A161" t="str">
            <v>Administration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Q161">
            <v>0</v>
          </cell>
          <cell r="S161">
            <v>0</v>
          </cell>
          <cell r="U161" t="str">
            <v>Administration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I161" t="str">
            <v>Administration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</row>
        <row r="162">
          <cell r="A162" t="str">
            <v>Technology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Q162">
            <v>0</v>
          </cell>
          <cell r="S162">
            <v>0</v>
          </cell>
          <cell r="U162" t="str">
            <v>Technology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I162" t="str">
            <v>Technology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</row>
        <row r="163">
          <cell r="A163" t="str">
            <v>Bad Debt Reserve</v>
          </cell>
          <cell r="C163">
            <v>18.454166666666669</v>
          </cell>
          <cell r="D163">
            <v>18.454166666666669</v>
          </cell>
          <cell r="E163">
            <v>18.454166666666669</v>
          </cell>
          <cell r="F163">
            <v>18.454166666666669</v>
          </cell>
          <cell r="G163">
            <v>18.454166666666669</v>
          </cell>
          <cell r="H163">
            <v>18.454166666666669</v>
          </cell>
          <cell r="I163">
            <v>18.454166666666669</v>
          </cell>
          <cell r="J163">
            <v>18.454166666666669</v>
          </cell>
          <cell r="K163">
            <v>18.454166666666669</v>
          </cell>
          <cell r="L163">
            <v>18.454166666666669</v>
          </cell>
          <cell r="M163">
            <v>18.454166666666669</v>
          </cell>
          <cell r="N163">
            <v>18.454166666666669</v>
          </cell>
          <cell r="O163">
            <v>221.45000000000007</v>
          </cell>
          <cell r="Q163">
            <v>221.45000000000007</v>
          </cell>
          <cell r="S163">
            <v>221.45000000000007</v>
          </cell>
          <cell r="U163" t="str">
            <v>Bad Debt Reserve</v>
          </cell>
          <cell r="V163">
            <v>18.454166666666669</v>
          </cell>
          <cell r="W163">
            <v>36.908333333333339</v>
          </cell>
          <cell r="X163">
            <v>55.362500000000011</v>
          </cell>
          <cell r="Y163">
            <v>73.816666666666677</v>
          </cell>
          <cell r="Z163">
            <v>92.270833333333343</v>
          </cell>
          <cell r="AA163">
            <v>110.72500000000001</v>
          </cell>
          <cell r="AB163">
            <v>129.17916666666667</v>
          </cell>
          <cell r="AC163">
            <v>147.63333333333335</v>
          </cell>
          <cell r="AD163">
            <v>166.08750000000003</v>
          </cell>
          <cell r="AE163">
            <v>184.54166666666671</v>
          </cell>
          <cell r="AF163">
            <v>202.99583333333339</v>
          </cell>
          <cell r="AG163">
            <v>221.45000000000007</v>
          </cell>
          <cell r="AI163" t="str">
            <v>Bad Debt Reserve</v>
          </cell>
          <cell r="AJ163">
            <v>55.362500000000011</v>
          </cell>
          <cell r="AK163">
            <v>55.362500000000011</v>
          </cell>
          <cell r="AL163">
            <v>55.362500000000011</v>
          </cell>
          <cell r="AM163">
            <v>55.362500000000011</v>
          </cell>
          <cell r="AN163">
            <v>221.45000000000005</v>
          </cell>
        </row>
        <row r="164">
          <cell r="A164" t="str">
            <v>Total Direct MAT</v>
          </cell>
          <cell r="C164">
            <v>267.21787393802782</v>
          </cell>
          <cell r="D164">
            <v>332.47490772722347</v>
          </cell>
          <cell r="E164">
            <v>411.05736513128784</v>
          </cell>
          <cell r="F164">
            <v>393.959601597269</v>
          </cell>
          <cell r="G164">
            <v>521.74714249242481</v>
          </cell>
          <cell r="H164">
            <v>476.23286538985269</v>
          </cell>
          <cell r="I164">
            <v>417.89821219685888</v>
          </cell>
          <cell r="J164">
            <v>264.22875479732392</v>
          </cell>
          <cell r="K164">
            <v>380.82912253379806</v>
          </cell>
          <cell r="L164">
            <v>283.08477942351158</v>
          </cell>
          <cell r="M164">
            <v>283.08477942351158</v>
          </cell>
          <cell r="N164">
            <v>283.08477942351158</v>
          </cell>
          <cell r="O164">
            <v>4314.9001840746023</v>
          </cell>
          <cell r="Q164">
            <v>4314.9001840746023</v>
          </cell>
          <cell r="S164">
            <v>4314.9001840746023</v>
          </cell>
          <cell r="U164" t="str">
            <v>Total Direct MAT</v>
          </cell>
          <cell r="V164">
            <v>267.21787393802782</v>
          </cell>
          <cell r="W164">
            <v>599.69278166525123</v>
          </cell>
          <cell r="X164">
            <v>1010.7501467965392</v>
          </cell>
          <cell r="Y164">
            <v>1404.709748393808</v>
          </cell>
          <cell r="Z164">
            <v>1926.4568908862327</v>
          </cell>
          <cell r="AA164">
            <v>2402.6897562760855</v>
          </cell>
          <cell r="AB164">
            <v>2820.5879684729448</v>
          </cell>
          <cell r="AC164">
            <v>3084.8167232702685</v>
          </cell>
          <cell r="AD164">
            <v>3465.645845804067</v>
          </cell>
          <cell r="AE164">
            <v>3748.7306252275785</v>
          </cell>
          <cell r="AF164">
            <v>4031.8154046510904</v>
          </cell>
          <cell r="AG164">
            <v>4314.9001840746023</v>
          </cell>
          <cell r="AI164" t="str">
            <v>Total Direct MAT</v>
          </cell>
          <cell r="AJ164">
            <v>1010.7501467965392</v>
          </cell>
          <cell r="AK164">
            <v>1391.9396094795463</v>
          </cell>
          <cell r="AL164">
            <v>1062.9560895279808</v>
          </cell>
          <cell r="AM164">
            <v>849.25433827053484</v>
          </cell>
          <cell r="AN164">
            <v>4314.9001840746014</v>
          </cell>
          <cell r="AP164">
            <v>0</v>
          </cell>
          <cell r="AR164">
            <v>0</v>
          </cell>
        </row>
        <row r="166">
          <cell r="A166" t="str">
            <v>Marketing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Q166">
            <v>0</v>
          </cell>
          <cell r="S166">
            <v>0</v>
          </cell>
          <cell r="U166" t="str">
            <v>Marketing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I166" t="str">
            <v>Marketing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</row>
        <row r="167">
          <cell r="A167" t="str">
            <v>Administration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Q167">
            <v>0</v>
          </cell>
          <cell r="S167">
            <v>0</v>
          </cell>
          <cell r="U167" t="str">
            <v>Administration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I167" t="str">
            <v>Administration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</row>
        <row r="168">
          <cell r="A168" t="str">
            <v>Technology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Q168">
            <v>0</v>
          </cell>
          <cell r="S168">
            <v>0</v>
          </cell>
          <cell r="U168" t="str">
            <v>Technology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I168" t="str">
            <v>Technology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0</v>
          </cell>
          <cell r="AR168">
            <v>0</v>
          </cell>
        </row>
        <row r="169">
          <cell r="A169" t="str">
            <v>Total Foundation MAT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Q169">
            <v>0</v>
          </cell>
          <cell r="S169">
            <v>0</v>
          </cell>
          <cell r="U169" t="str">
            <v>Total Foundation MAT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I169" t="str">
            <v>Total Foundation MAT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P169">
            <v>0</v>
          </cell>
          <cell r="AR169">
            <v>0</v>
          </cell>
        </row>
        <row r="171">
          <cell r="A171" t="str">
            <v>Amort of Intangible  Assets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Q171">
            <v>0</v>
          </cell>
          <cell r="S171">
            <v>0</v>
          </cell>
          <cell r="U171" t="str">
            <v>Amort of Intangible  Assets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I171" t="str">
            <v>Amort of Intangible  Assets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</row>
        <row r="173">
          <cell r="A173" t="str">
            <v>Interest (Expense)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Q173">
            <v>0</v>
          </cell>
          <cell r="S173">
            <v>0</v>
          </cell>
          <cell r="U173" t="str">
            <v>Interest (Expense)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I173" t="str">
            <v>Interest Expense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</row>
        <row r="174">
          <cell r="A174" t="str">
            <v>Interest Income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Q174">
            <v>0</v>
          </cell>
          <cell r="S174">
            <v>0</v>
          </cell>
          <cell r="U174" t="str">
            <v>Interest Income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I174" t="str">
            <v>Interest Income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</row>
        <row r="175">
          <cell r="A175" t="str">
            <v>Other Income/Exp.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Q175">
            <v>0</v>
          </cell>
          <cell r="S175">
            <v>0</v>
          </cell>
          <cell r="U175" t="str">
            <v>Other Income/Exp.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I175" t="str">
            <v>Other Income/Exp.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</row>
        <row r="177">
          <cell r="A177" t="str">
            <v>Income Before Tax</v>
          </cell>
          <cell r="C177">
            <v>-781.89412764436088</v>
          </cell>
          <cell r="D177">
            <v>-411.49573662763703</v>
          </cell>
          <cell r="E177">
            <v>1229.2419623703881</v>
          </cell>
          <cell r="F177">
            <v>969.54490781370851</v>
          </cell>
          <cell r="G177">
            <v>1347.3864260785158</v>
          </cell>
          <cell r="H177">
            <v>5348.4083222452264</v>
          </cell>
          <cell r="I177">
            <v>-252.63338445243579</v>
          </cell>
          <cell r="J177">
            <v>2233.0313223568637</v>
          </cell>
          <cell r="K177">
            <v>750.55750324771202</v>
          </cell>
          <cell r="L177">
            <v>-164.88271634748509</v>
          </cell>
          <cell r="M177">
            <v>-60.084216759364665</v>
          </cell>
          <cell r="N177">
            <v>-455.15824189068098</v>
          </cell>
          <cell r="O177">
            <v>9752.0220203904537</v>
          </cell>
          <cell r="Q177">
            <v>9752.0220203904482</v>
          </cell>
          <cell r="S177">
            <v>9752.0220203904537</v>
          </cell>
          <cell r="U177" t="str">
            <v>Income Before Tax</v>
          </cell>
          <cell r="V177">
            <v>-852.15416050112913</v>
          </cell>
          <cell r="W177">
            <v>-1193.3898642719978</v>
          </cell>
          <cell r="X177">
            <v>35.852098098390115</v>
          </cell>
          <cell r="Y177">
            <v>1005.3970059120982</v>
          </cell>
          <cell r="Z177">
            <v>2352.7834319906142</v>
          </cell>
          <cell r="AA177">
            <v>7701.1917542358424</v>
          </cell>
          <cell r="AB177">
            <v>7448.5583697834081</v>
          </cell>
          <cell r="AC177">
            <v>9681.5896921402727</v>
          </cell>
          <cell r="AD177">
            <v>10432.147195387986</v>
          </cell>
          <cell r="AE177">
            <v>10267.264479040503</v>
          </cell>
          <cell r="AF177">
            <v>10207.180262281141</v>
          </cell>
          <cell r="AG177">
            <v>9752.0220203904646</v>
          </cell>
          <cell r="AI177" t="str">
            <v>Income Before Tax</v>
          </cell>
          <cell r="AJ177">
            <v>35.852098098390115</v>
          </cell>
          <cell r="AK177">
            <v>7665.339656137452</v>
          </cell>
          <cell r="AL177">
            <v>2730.9554411521403</v>
          </cell>
          <cell r="AM177">
            <v>-680.12517499753085</v>
          </cell>
          <cell r="AN177">
            <v>9752.0220203904537</v>
          </cell>
          <cell r="AP177">
            <v>0</v>
          </cell>
          <cell r="AR177">
            <v>0</v>
          </cell>
        </row>
        <row r="178">
          <cell r="A178" t="str">
            <v>Privision for Taxes</v>
          </cell>
          <cell r="C178">
            <v>-242.38717956975191</v>
          </cell>
          <cell r="D178">
            <v>-127.56367835456749</v>
          </cell>
          <cell r="E178">
            <v>381.06500833482028</v>
          </cell>
          <cell r="F178">
            <v>300.55892142224951</v>
          </cell>
          <cell r="G178">
            <v>417.6897920843403</v>
          </cell>
          <cell r="H178">
            <v>1658.00657989602</v>
          </cell>
          <cell r="I178">
            <v>-78.316349180255102</v>
          </cell>
          <cell r="J178">
            <v>692.23970993062733</v>
          </cell>
          <cell r="K178">
            <v>232.67282600679079</v>
          </cell>
          <cell r="L178">
            <v>-51.113642067720392</v>
          </cell>
          <cell r="M178">
            <v>-18.626107195403065</v>
          </cell>
          <cell r="N178">
            <v>-141.09905498611113</v>
          </cell>
          <cell r="O178">
            <v>3023.1268263210386</v>
          </cell>
          <cell r="Q178">
            <v>3023.1268263210368</v>
          </cell>
          <cell r="S178">
            <v>3023.1268263210386</v>
          </cell>
          <cell r="U178" t="str">
            <v>Privision for Taxes</v>
          </cell>
          <cell r="V178">
            <v>-242.38717956975191</v>
          </cell>
          <cell r="W178">
            <v>-369.95085792431939</v>
          </cell>
          <cell r="X178">
            <v>11.114150410500883</v>
          </cell>
          <cell r="Y178">
            <v>311.6730718327504</v>
          </cell>
          <cell r="Z178">
            <v>729.36286391709064</v>
          </cell>
          <cell r="AA178">
            <v>2387.3694438131106</v>
          </cell>
          <cell r="AB178">
            <v>2309.0530946328554</v>
          </cell>
          <cell r="AC178">
            <v>3001.2928045634826</v>
          </cell>
          <cell r="AD178">
            <v>3233.9656305702733</v>
          </cell>
          <cell r="AE178">
            <v>3182.851988502553</v>
          </cell>
          <cell r="AF178">
            <v>3164.2258813071498</v>
          </cell>
          <cell r="AG178">
            <v>3023.1268263210386</v>
          </cell>
          <cell r="AI178" t="str">
            <v>Privision for Taxes</v>
          </cell>
          <cell r="AJ178">
            <v>11.114150410500883</v>
          </cell>
          <cell r="AK178">
            <v>2376.2552934026098</v>
          </cell>
          <cell r="AL178">
            <v>846.59618675716297</v>
          </cell>
          <cell r="AM178">
            <v>-210.83880424923458</v>
          </cell>
          <cell r="AN178">
            <v>3023.1268263210391</v>
          </cell>
        </row>
        <row r="179">
          <cell r="A179" t="str">
            <v>Tax rate %</v>
          </cell>
          <cell r="C179">
            <v>0.31000000000000005</v>
          </cell>
          <cell r="D179">
            <v>0.31</v>
          </cell>
          <cell r="E179">
            <v>0.30999999999999994</v>
          </cell>
          <cell r="F179">
            <v>0.30999999999999989</v>
          </cell>
          <cell r="G179">
            <v>0.31000000000000028</v>
          </cell>
          <cell r="H179">
            <v>0.30999999999999994</v>
          </cell>
          <cell r="I179">
            <v>0.31000000000000005</v>
          </cell>
          <cell r="J179">
            <v>0.30999999999999983</v>
          </cell>
          <cell r="K179">
            <v>0.31000000000000005</v>
          </cell>
          <cell r="L179">
            <v>0.31000000000000011</v>
          </cell>
          <cell r="M179">
            <v>0.31000000000000033</v>
          </cell>
          <cell r="N179">
            <v>0.31000000000000005</v>
          </cell>
          <cell r="O179">
            <v>0.30999999999999978</v>
          </cell>
          <cell r="Q179">
            <v>0.30999999999999978</v>
          </cell>
          <cell r="S179">
            <v>0.30999999999999978</v>
          </cell>
          <cell r="U179" t="str">
            <v>Tax rate %</v>
          </cell>
          <cell r="V179">
            <v>0.28444052825748156</v>
          </cell>
          <cell r="W179">
            <v>0.31000000000000005</v>
          </cell>
          <cell r="X179">
            <v>0.30999999999999855</v>
          </cell>
          <cell r="Y179">
            <v>0.30999999999999994</v>
          </cell>
          <cell r="Z179">
            <v>0.31000000000000011</v>
          </cell>
          <cell r="AA179">
            <v>0.30999999999999994</v>
          </cell>
          <cell r="AB179">
            <v>0.30999999999999983</v>
          </cell>
          <cell r="AC179">
            <v>0.30999999999999978</v>
          </cell>
          <cell r="AD179">
            <v>0.30999999999999978</v>
          </cell>
          <cell r="AE179">
            <v>0.30999999999999972</v>
          </cell>
          <cell r="AF179">
            <v>0.30999999999999961</v>
          </cell>
          <cell r="AG179">
            <v>0.30999999999999944</v>
          </cell>
          <cell r="AI179" t="str">
            <v>Tax rate %</v>
          </cell>
          <cell r="AJ179">
            <v>0.30999999999999855</v>
          </cell>
          <cell r="AK179">
            <v>0.30999999999999994</v>
          </cell>
          <cell r="AL179">
            <v>0.30999999999999983</v>
          </cell>
          <cell r="AM179">
            <v>0.31000000000000005</v>
          </cell>
          <cell r="AN179">
            <v>0.30999999999999983</v>
          </cell>
          <cell r="AP179">
            <v>0</v>
          </cell>
          <cell r="AR179">
            <v>0</v>
          </cell>
        </row>
        <row r="181">
          <cell r="A181" t="str">
            <v>Net Income</v>
          </cell>
          <cell r="C181">
            <v>-539.506948074609</v>
          </cell>
          <cell r="D181">
            <v>-283.93205827306952</v>
          </cell>
          <cell r="E181">
            <v>848.17695403556786</v>
          </cell>
          <cell r="F181">
            <v>668.98598639145894</v>
          </cell>
          <cell r="G181">
            <v>929.6966339941755</v>
          </cell>
          <cell r="H181">
            <v>3690.4017423492064</v>
          </cell>
          <cell r="I181">
            <v>-174.3170352721807</v>
          </cell>
          <cell r="J181">
            <v>1540.7916124262365</v>
          </cell>
          <cell r="K181">
            <v>517.88467724092129</v>
          </cell>
          <cell r="L181">
            <v>-113.76907427976469</v>
          </cell>
          <cell r="M181">
            <v>-41.4581095639616</v>
          </cell>
          <cell r="N181">
            <v>-314.05918690456986</v>
          </cell>
          <cell r="O181">
            <v>6728.8951940694151</v>
          </cell>
          <cell r="Q181">
            <v>6728.8951940694114</v>
          </cell>
          <cell r="S181">
            <v>6728.8951940694151</v>
          </cell>
          <cell r="U181" t="str">
            <v>Net Income</v>
          </cell>
          <cell r="V181">
            <v>-609.76698093137725</v>
          </cell>
          <cell r="W181">
            <v>-823.4390063476784</v>
          </cell>
          <cell r="X181">
            <v>24.737947687889232</v>
          </cell>
          <cell r="Y181">
            <v>693.72393407934783</v>
          </cell>
          <cell r="Z181">
            <v>1623.4205680735236</v>
          </cell>
          <cell r="AA181">
            <v>5313.8223104227318</v>
          </cell>
          <cell r="AB181">
            <v>5139.5052751505527</v>
          </cell>
          <cell r="AC181">
            <v>6680.2968875767901</v>
          </cell>
          <cell r="AD181">
            <v>7198.1815648177126</v>
          </cell>
          <cell r="AE181">
            <v>7084.4124905379504</v>
          </cell>
          <cell r="AF181">
            <v>7042.9543809739916</v>
          </cell>
          <cell r="AG181">
            <v>6728.895194069426</v>
          </cell>
          <cell r="AI181" t="str">
            <v>Net Income</v>
          </cell>
          <cell r="AJ181">
            <v>24.737947687889232</v>
          </cell>
          <cell r="AK181">
            <v>5289.0843627348422</v>
          </cell>
          <cell r="AL181">
            <v>1884.3592543949774</v>
          </cell>
          <cell r="AM181">
            <v>-469.28637074829624</v>
          </cell>
          <cell r="AN181">
            <v>6728.8951940694151</v>
          </cell>
          <cell r="AP181">
            <v>0</v>
          </cell>
          <cell r="AR181">
            <v>0</v>
          </cell>
        </row>
        <row r="182">
          <cell r="A182" t="str">
            <v>% Sales</v>
          </cell>
          <cell r="C182">
            <v>1.6361587973357774</v>
          </cell>
          <cell r="D182">
            <v>-2.3097335699880359</v>
          </cell>
          <cell r="E182">
            <v>0.25555475942218753</v>
          </cell>
          <cell r="F182">
            <v>0.23509450747050009</v>
          </cell>
          <cell r="G182">
            <v>0.25644188662385248</v>
          </cell>
          <cell r="H182">
            <v>0.34509525437528693</v>
          </cell>
          <cell r="I182">
            <v>-0.28167949911467083</v>
          </cell>
          <cell r="J182">
            <v>0.34833804739347718</v>
          </cell>
          <cell r="K182">
            <v>0.21924890537202285</v>
          </cell>
          <cell r="L182">
            <v>-0.24473028509650716</v>
          </cell>
          <cell r="M182">
            <v>-6.1936833072006585E-2</v>
          </cell>
          <cell r="N182">
            <v>-13.085799454357078</v>
          </cell>
          <cell r="O182">
            <v>0.23332277990690808</v>
          </cell>
          <cell r="Q182">
            <v>0.233322779906908</v>
          </cell>
          <cell r="S182">
            <v>0.23332277990690808</v>
          </cell>
          <cell r="U182" t="str">
            <v>% Sales</v>
          </cell>
          <cell r="V182">
            <v>1.5244174523284431</v>
          </cell>
          <cell r="W182">
            <v>3.9815923885858706</v>
          </cell>
          <cell r="X182">
            <v>7.9488233272540509E-3</v>
          </cell>
          <cell r="Y182">
            <v>0.11644046151061407</v>
          </cell>
          <cell r="Z182">
            <v>0.16940406670681984</v>
          </cell>
          <cell r="AA182">
            <v>0.26206168721909467</v>
          </cell>
          <cell r="AB182">
            <v>0.24595830862884849</v>
          </cell>
          <cell r="AC182">
            <v>0.26384412085730224</v>
          </cell>
          <cell r="AD182">
            <v>0.26003873117796655</v>
          </cell>
          <cell r="AE182">
            <v>0.25170169850493163</v>
          </cell>
          <cell r="AF182">
            <v>0.24441610632679958</v>
          </cell>
          <cell r="AG182">
            <v>0.23332277990690839</v>
          </cell>
          <cell r="AI182" t="str">
            <v>% Sales</v>
          </cell>
          <cell r="AJ182">
            <v>7.9488233272540509E-3</v>
          </cell>
          <cell r="AK182">
            <v>0.3081348216220175</v>
          </cell>
          <cell r="AL182">
            <v>0.2544987050528158</v>
          </cell>
          <cell r="AM182">
            <v>-0.40517318939417052</v>
          </cell>
          <cell r="AN182">
            <v>0.23332277990690808</v>
          </cell>
          <cell r="AP182">
            <v>0</v>
          </cell>
          <cell r="AR182">
            <v>0</v>
          </cell>
        </row>
        <row r="188">
          <cell r="A188" t="str">
            <v>MEX Budget '02</v>
          </cell>
          <cell r="U188" t="str">
            <v>MEX Forecast YTD '00</v>
          </cell>
          <cell r="AI188" t="str">
            <v>MEX Forecast Qtr.'00</v>
          </cell>
        </row>
        <row r="189">
          <cell r="A189" t="str">
            <v>Acetanilides</v>
          </cell>
          <cell r="C189" t="str">
            <v>Jan</v>
          </cell>
          <cell r="D189" t="str">
            <v>Feb</v>
          </cell>
          <cell r="E189" t="str">
            <v>Mar</v>
          </cell>
          <cell r="F189" t="str">
            <v>Apr</v>
          </cell>
          <cell r="G189" t="str">
            <v>May</v>
          </cell>
          <cell r="H189" t="str">
            <v>Jun</v>
          </cell>
          <cell r="I189" t="str">
            <v>Jul</v>
          </cell>
          <cell r="J189" t="str">
            <v>Aug</v>
          </cell>
          <cell r="K189" t="str">
            <v>Sep</v>
          </cell>
          <cell r="L189" t="str">
            <v>Oct</v>
          </cell>
          <cell r="M189" t="str">
            <v>Nov</v>
          </cell>
          <cell r="N189" t="str">
            <v>Dec</v>
          </cell>
          <cell r="O189" t="str">
            <v>Total</v>
          </cell>
          <cell r="Q189" t="str">
            <v>Changes</v>
          </cell>
          <cell r="S189" t="str">
            <v>Changes</v>
          </cell>
          <cell r="U189" t="str">
            <v>Acetanilides</v>
          </cell>
          <cell r="V189" t="str">
            <v>Jan</v>
          </cell>
          <cell r="W189" t="str">
            <v>Feb</v>
          </cell>
          <cell r="X189" t="str">
            <v>Mar</v>
          </cell>
          <cell r="Y189" t="str">
            <v>Apr</v>
          </cell>
          <cell r="Z189" t="str">
            <v>May</v>
          </cell>
          <cell r="AA189" t="str">
            <v>Jun</v>
          </cell>
          <cell r="AB189" t="str">
            <v>Jul</v>
          </cell>
          <cell r="AC189" t="str">
            <v>Aug</v>
          </cell>
          <cell r="AD189" t="str">
            <v>Sep</v>
          </cell>
          <cell r="AE189" t="str">
            <v>Oct</v>
          </cell>
          <cell r="AF189" t="str">
            <v>Nov</v>
          </cell>
          <cell r="AG189" t="str">
            <v>Dec</v>
          </cell>
          <cell r="AI189" t="str">
            <v>Acetanilides</v>
          </cell>
          <cell r="AJ189" t="str">
            <v>1st Qtr.</v>
          </cell>
          <cell r="AK189" t="str">
            <v>2nd Qtr.</v>
          </cell>
          <cell r="AL189" t="str">
            <v>3er Qtr.</v>
          </cell>
          <cell r="AM189" t="str">
            <v>4 Qtr.</v>
          </cell>
          <cell r="AN189" t="str">
            <v>Total</v>
          </cell>
          <cell r="AP189">
            <v>2003</v>
          </cell>
          <cell r="AQ189">
            <v>0</v>
          </cell>
          <cell r="AR189">
            <v>2004</v>
          </cell>
        </row>
        <row r="191">
          <cell r="A191" t="str">
            <v>Harness Volume (K Galls)</v>
          </cell>
          <cell r="B191">
            <v>1</v>
          </cell>
          <cell r="C191">
            <v>0.32999999999999996</v>
          </cell>
          <cell r="D191">
            <v>0.11000000000000001</v>
          </cell>
          <cell r="E191">
            <v>11</v>
          </cell>
          <cell r="F191">
            <v>3.355</v>
          </cell>
          <cell r="G191">
            <v>11.055000000000001</v>
          </cell>
          <cell r="H191">
            <v>3.2890000000000001</v>
          </cell>
          <cell r="I191">
            <v>0.22000000000000003</v>
          </cell>
          <cell r="J191">
            <v>0.55000000000000004</v>
          </cell>
          <cell r="K191">
            <v>0.65999999999999992</v>
          </cell>
          <cell r="L191">
            <v>0.55000000000000004</v>
          </cell>
          <cell r="M191">
            <v>1.1000000000000001</v>
          </cell>
          <cell r="N191">
            <v>0</v>
          </cell>
          <cell r="O191">
            <v>32.219000000000001</v>
          </cell>
          <cell r="Q191">
            <v>32.219000000000001</v>
          </cell>
          <cell r="S191">
            <v>32.219000000000001</v>
          </cell>
          <cell r="U191" t="str">
            <v>Harness Volume (K Galls)</v>
          </cell>
          <cell r="V191">
            <v>0.32999999999999996</v>
          </cell>
          <cell r="W191">
            <v>0.43999999999999995</v>
          </cell>
          <cell r="X191">
            <v>11.44</v>
          </cell>
          <cell r="Y191">
            <v>14.795</v>
          </cell>
          <cell r="Z191">
            <v>25.85</v>
          </cell>
          <cell r="AA191">
            <v>29.139000000000003</v>
          </cell>
          <cell r="AB191">
            <v>29.359000000000002</v>
          </cell>
          <cell r="AC191">
            <v>29.909000000000002</v>
          </cell>
          <cell r="AD191">
            <v>30.569000000000003</v>
          </cell>
          <cell r="AE191">
            <v>31.119000000000003</v>
          </cell>
          <cell r="AF191">
            <v>32.219000000000001</v>
          </cell>
          <cell r="AG191">
            <v>32.219000000000001</v>
          </cell>
          <cell r="AI191" t="str">
            <v>Harness Volume (K Galls)</v>
          </cell>
          <cell r="AJ191">
            <v>11.44</v>
          </cell>
          <cell r="AK191">
            <v>17.699000000000002</v>
          </cell>
          <cell r="AL191">
            <v>1.43</v>
          </cell>
          <cell r="AM191">
            <v>1.6500000000000001</v>
          </cell>
          <cell r="AN191">
            <v>32.219000000000001</v>
          </cell>
        </row>
        <row r="192">
          <cell r="A192" t="str">
            <v>Harness Netback (K Galls)</v>
          </cell>
          <cell r="C192">
            <v>35.408041591147573</v>
          </cell>
          <cell r="D192">
            <v>35.296928489920113</v>
          </cell>
          <cell r="E192">
            <v>35.186510569722252</v>
          </cell>
          <cell r="F192">
            <v>35.07678132678133</v>
          </cell>
          <cell r="G192">
            <v>34.967734338200643</v>
          </cell>
          <cell r="H192">
            <v>34.751661829416719</v>
          </cell>
          <cell r="I192">
            <v>34.538243230669025</v>
          </cell>
          <cell r="J192">
            <v>34.323938191805134</v>
          </cell>
          <cell r="K192">
            <v>34.181700140895657</v>
          </cell>
          <cell r="L192">
            <v>34.040636091011628</v>
          </cell>
          <cell r="M192">
            <v>33.900731566978102</v>
          </cell>
          <cell r="N192">
            <v>0</v>
          </cell>
          <cell r="O192">
            <v>34.955079565659673</v>
          </cell>
          <cell r="Q192">
            <v>34.955079565659673</v>
          </cell>
          <cell r="S192">
            <v>34.955079565659673</v>
          </cell>
          <cell r="U192" t="str">
            <v>Harness Netback (K Galls)</v>
          </cell>
          <cell r="V192">
            <v>35.408041591147573</v>
          </cell>
          <cell r="W192">
            <v>35.380263315840708</v>
          </cell>
          <cell r="X192">
            <v>35.19396259841912</v>
          </cell>
          <cell r="Y192">
            <v>35.167389893698278</v>
          </cell>
          <cell r="Z192">
            <v>35.082005283793968</v>
          </cell>
          <cell r="AA192">
            <v>35.044718499022807</v>
          </cell>
          <cell r="AB192">
            <v>35.040923255348368</v>
          </cell>
          <cell r="AC192">
            <v>35.027738535533302</v>
          </cell>
          <cell r="AD192">
            <v>35.009472143421661</v>
          </cell>
          <cell r="AE192">
            <v>34.992348848045026</v>
          </cell>
          <cell r="AF192">
            <v>34.955079565659673</v>
          </cell>
          <cell r="AG192">
            <v>34.955079565659673</v>
          </cell>
          <cell r="AI192" t="str">
            <v>Harness Netback (K Galls)</v>
          </cell>
          <cell r="AJ192">
            <v>35.19396259841912</v>
          </cell>
          <cell r="AK192">
            <v>34.948252455907735</v>
          </cell>
          <cell r="AL192">
            <v>34.291259866595205</v>
          </cell>
          <cell r="AM192">
            <v>33.947366408322615</v>
          </cell>
          <cell r="AN192">
            <v>34.955079565659673</v>
          </cell>
        </row>
        <row r="193">
          <cell r="A193" t="str">
            <v>Harness Unit COGS (K Galls)</v>
          </cell>
          <cell r="C193">
            <v>12.809298157638571</v>
          </cell>
          <cell r="D193">
            <v>12.359849099475808</v>
          </cell>
          <cell r="E193">
            <v>11.74185664450202</v>
          </cell>
          <cell r="F193">
            <v>11.123864189528232</v>
          </cell>
          <cell r="G193">
            <v>10.838636902617251</v>
          </cell>
          <cell r="H193">
            <v>10.838636902617251</v>
          </cell>
          <cell r="I193">
            <v>10.83863690261725</v>
          </cell>
          <cell r="J193">
            <v>10.83863690261725</v>
          </cell>
          <cell r="K193">
            <v>10.83863690261725</v>
          </cell>
          <cell r="L193">
            <v>10.83863690261725</v>
          </cell>
          <cell r="M193">
            <v>10.83863690261725</v>
          </cell>
          <cell r="N193">
            <v>0</v>
          </cell>
          <cell r="O193">
            <v>11.202087235157997</v>
          </cell>
          <cell r="Q193">
            <v>11.202087235157997</v>
          </cell>
          <cell r="S193">
            <v>11.202087235157997</v>
          </cell>
          <cell r="U193" t="str">
            <v>Harness Unit COGS (K Galls)</v>
          </cell>
          <cell r="V193">
            <v>12.809298157638571</v>
          </cell>
          <cell r="W193">
            <v>12.696935893097882</v>
          </cell>
          <cell r="X193">
            <v>11.778590461755709</v>
          </cell>
          <cell r="Y193">
            <v>11.630120935339813</v>
          </cell>
          <cell r="Z193">
            <v>11.291635210707398</v>
          </cell>
          <cell r="AA193">
            <v>11.240504031349543</v>
          </cell>
          <cell r="AB193">
            <v>11.237492662831505</v>
          </cell>
          <cell r="AC193">
            <v>11.230158058929073</v>
          </cell>
          <cell r="AD193">
            <v>11.221704921333279</v>
          </cell>
          <cell r="AE193">
            <v>11.21493454277697</v>
          </cell>
          <cell r="AF193">
            <v>11.202087235157997</v>
          </cell>
          <cell r="AG193">
            <v>11.202087235157997</v>
          </cell>
          <cell r="AI193" t="str">
            <v>Harness Unit COGS (K Galls)</v>
          </cell>
          <cell r="AJ193">
            <v>11.778590461755709</v>
          </cell>
          <cell r="AK193">
            <v>10.892704225493476</v>
          </cell>
          <cell r="AL193">
            <v>10.83863690261725</v>
          </cell>
          <cell r="AM193">
            <v>10.83863690261725</v>
          </cell>
          <cell r="AN193">
            <v>11.202087235157995</v>
          </cell>
        </row>
        <row r="194">
          <cell r="A194" t="str">
            <v xml:space="preserve">Factor de conversión </v>
          </cell>
          <cell r="B194">
            <v>7.0010326672823</v>
          </cell>
        </row>
        <row r="195">
          <cell r="A195" t="str">
            <v>Harness Volume (K Te Lbs)</v>
          </cell>
          <cell r="C195">
            <v>2.3103407802031586</v>
          </cell>
          <cell r="D195">
            <v>0.77011359340105312</v>
          </cell>
          <cell r="E195">
            <v>77.011359340105301</v>
          </cell>
          <cell r="F195">
            <v>23.488464598732115</v>
          </cell>
          <cell r="G195">
            <v>77.39641613680584</v>
          </cell>
          <cell r="H195">
            <v>23.026396442691485</v>
          </cell>
          <cell r="I195">
            <v>1.5402271868021062</v>
          </cell>
          <cell r="J195">
            <v>3.8505679670052655</v>
          </cell>
          <cell r="K195">
            <v>4.6206815604063172</v>
          </cell>
          <cell r="L195">
            <v>3.8505679670052655</v>
          </cell>
          <cell r="M195">
            <v>7.701135934010531</v>
          </cell>
          <cell r="N195">
            <v>0</v>
          </cell>
          <cell r="O195">
            <v>225.56627150716847</v>
          </cell>
          <cell r="Q195">
            <v>225.56627150716844</v>
          </cell>
          <cell r="S195">
            <v>225.56627150716844</v>
          </cell>
          <cell r="U195" t="str">
            <v>Harness Volume (K Te Lbs)</v>
          </cell>
          <cell r="V195">
            <v>2.3103407802031586</v>
          </cell>
          <cell r="W195">
            <v>3.0804543736042116</v>
          </cell>
          <cell r="X195">
            <v>80.091813713709513</v>
          </cell>
          <cell r="Y195">
            <v>103.58027831244164</v>
          </cell>
          <cell r="Z195">
            <v>180.97669444924747</v>
          </cell>
          <cell r="AA195">
            <v>204.00309089193897</v>
          </cell>
          <cell r="AB195">
            <v>205.54331807874107</v>
          </cell>
          <cell r="AC195">
            <v>209.39388604574634</v>
          </cell>
          <cell r="AD195">
            <v>214.01456760615267</v>
          </cell>
          <cell r="AE195">
            <v>217.86513557315794</v>
          </cell>
          <cell r="AF195">
            <v>225.56627150716847</v>
          </cell>
          <cell r="AG195">
            <v>225.56627150716847</v>
          </cell>
          <cell r="AI195" t="str">
            <v>Harness Volume (K Te Lbs)</v>
          </cell>
          <cell r="AJ195">
            <v>80.091813713709513</v>
          </cell>
          <cell r="AK195">
            <v>123.91127717822945</v>
          </cell>
          <cell r="AL195">
            <v>10.011476714213689</v>
          </cell>
          <cell r="AM195">
            <v>11.551703901015797</v>
          </cell>
          <cell r="AN195">
            <v>225.56627150716847</v>
          </cell>
          <cell r="AP195">
            <v>0</v>
          </cell>
          <cell r="AR195">
            <v>0</v>
          </cell>
        </row>
        <row r="196">
          <cell r="A196" t="str">
            <v>Harness Netback (K TE Lbs)</v>
          </cell>
          <cell r="C196">
            <v>5.0575455470474848</v>
          </cell>
          <cell r="D196">
            <v>5.0416745882178367</v>
          </cell>
          <cell r="E196">
            <v>5.025902926315176</v>
          </cell>
          <cell r="F196">
            <v>5.0102296323661681</v>
          </cell>
          <cell r="G196">
            <v>4.9946537889494831</v>
          </cell>
          <cell r="H196">
            <v>4.9637908407170475</v>
          </cell>
          <cell r="I196">
            <v>4.9333069665673008</v>
          </cell>
          <cell r="J196">
            <v>4.9026964767940715</v>
          </cell>
          <cell r="K196">
            <v>4.8823797524379362</v>
          </cell>
          <cell r="L196">
            <v>4.8622307177757698</v>
          </cell>
          <cell r="M196">
            <v>4.8422473052304547</v>
          </cell>
          <cell r="N196">
            <v>0</v>
          </cell>
          <cell r="O196">
            <v>4.9928462309587731</v>
          </cell>
          <cell r="Q196">
            <v>4.9928462309587722</v>
          </cell>
          <cell r="S196">
            <v>4.9928462309587722</v>
          </cell>
          <cell r="U196" t="str">
            <v>Harness Netback (K TE Lbs)</v>
          </cell>
          <cell r="V196">
            <v>5.0575455470474848</v>
          </cell>
          <cell r="W196">
            <v>5.0535778073400728</v>
          </cell>
          <cell r="X196">
            <v>5.0269673448161329</v>
          </cell>
          <cell r="Y196">
            <v>5.0231718040746909</v>
          </cell>
          <cell r="Z196">
            <v>5.0109758018615702</v>
          </cell>
          <cell r="AA196">
            <v>5.0056499040200402</v>
          </cell>
          <cell r="AB196">
            <v>5.0051078063246282</v>
          </cell>
          <cell r="AC196">
            <v>5.0032245527473842</v>
          </cell>
          <cell r="AD196">
            <v>5.0006154530645608</v>
          </cell>
          <cell r="AE196">
            <v>4.9981696288282791</v>
          </cell>
          <cell r="AF196">
            <v>4.9928462309587731</v>
          </cell>
          <cell r="AG196">
            <v>4.9928462309587731</v>
          </cell>
          <cell r="AI196" t="str">
            <v>Harness Netback (K TE Lbs)</v>
          </cell>
          <cell r="AJ196">
            <v>5.0269673448161329</v>
          </cell>
          <cell r="AK196">
            <v>4.9918710734246785</v>
          </cell>
          <cell r="AL196">
            <v>4.8980288332101987</v>
          </cell>
          <cell r="AM196">
            <v>4.8489084427455591</v>
          </cell>
          <cell r="AN196">
            <v>4.9928462309587731</v>
          </cell>
          <cell r="AP196">
            <v>0</v>
          </cell>
          <cell r="AR196">
            <v>0</v>
          </cell>
        </row>
        <row r="197">
          <cell r="A197" t="str">
            <v>Harness Unit COGS (K TE Lbs)</v>
          </cell>
          <cell r="C197">
            <v>1.829629822683138</v>
          </cell>
          <cell r="D197">
            <v>1.7654322850451323</v>
          </cell>
          <cell r="E197">
            <v>1.6771606707928759</v>
          </cell>
          <cell r="F197">
            <v>1.5888890565406197</v>
          </cell>
          <cell r="G197">
            <v>1.5481483115011165</v>
          </cell>
          <cell r="H197">
            <v>1.5481483115011165</v>
          </cell>
          <cell r="I197">
            <v>1.5481483115011163</v>
          </cell>
          <cell r="J197">
            <v>1.5481483115011163</v>
          </cell>
          <cell r="K197">
            <v>1.5481483115011163</v>
          </cell>
          <cell r="L197">
            <v>1.5481483115011163</v>
          </cell>
          <cell r="M197">
            <v>1.5481483115011163</v>
          </cell>
          <cell r="N197">
            <v>0</v>
          </cell>
          <cell r="O197">
            <v>1.6000621290496684</v>
          </cell>
          <cell r="Q197">
            <v>1.6000621290496686</v>
          </cell>
          <cell r="S197">
            <v>1.6000621290496686</v>
          </cell>
          <cell r="U197" t="str">
            <v>Harness Unit COGS (K TE Lbs)</v>
          </cell>
          <cell r="V197">
            <v>1.829629822683138</v>
          </cell>
          <cell r="W197">
            <v>1.8135804382736369</v>
          </cell>
          <cell r="X197">
            <v>1.6824075849267515</v>
          </cell>
          <cell r="Y197">
            <v>1.661200781091978</v>
          </cell>
          <cell r="Z197">
            <v>1.6128528100541841</v>
          </cell>
          <cell r="AA197">
            <v>1.6055494332828109</v>
          </cell>
          <cell r="AB197">
            <v>1.60511930123499</v>
          </cell>
          <cell r="AC197">
            <v>1.6040716552303216</v>
          </cell>
          <cell r="AD197">
            <v>1.6028642422674744</v>
          </cell>
          <cell r="AE197">
            <v>1.6018971879944741</v>
          </cell>
          <cell r="AF197">
            <v>1.6000621290496684</v>
          </cell>
          <cell r="AG197">
            <v>1.6000621290496684</v>
          </cell>
          <cell r="AI197" t="str">
            <v>Harness Unit COGS (K TE Lbs)</v>
          </cell>
          <cell r="AJ197">
            <v>1.6824075849267515</v>
          </cell>
          <cell r="AK197">
            <v>1.5558710754769076</v>
          </cell>
          <cell r="AL197">
            <v>1.5481483115011163</v>
          </cell>
          <cell r="AM197">
            <v>1.5481483115011163</v>
          </cell>
          <cell r="AN197">
            <v>1.6000621290496682</v>
          </cell>
          <cell r="AP197">
            <v>0</v>
          </cell>
          <cell r="AR197">
            <v>0</v>
          </cell>
        </row>
        <row r="199">
          <cell r="A199" t="str">
            <v>Net Sales</v>
          </cell>
          <cell r="C199">
            <v>11.684653725078698</v>
          </cell>
          <cell r="D199">
            <v>3.8826621338912131</v>
          </cell>
          <cell r="E199">
            <v>387.05161626694479</v>
          </cell>
          <cell r="F199">
            <v>117.68260135135137</v>
          </cell>
          <cell r="G199">
            <v>386.56830310880815</v>
          </cell>
          <cell r="H199">
            <v>114.29821575695159</v>
          </cell>
          <cell r="I199">
            <v>7.5984135107471866</v>
          </cell>
          <cell r="J199">
            <v>18.878166005492826</v>
          </cell>
          <cell r="K199">
            <v>22.55992209299113</v>
          </cell>
          <cell r="L199">
            <v>18.722349850056396</v>
          </cell>
          <cell r="M199">
            <v>37.290804723675919</v>
          </cell>
          <cell r="N199">
            <v>0</v>
          </cell>
          <cell r="O199">
            <v>1126.2177085259891</v>
          </cell>
          <cell r="Q199">
            <v>1126.2177085259891</v>
          </cell>
          <cell r="S199">
            <v>1126.2177085259891</v>
          </cell>
          <cell r="U199" t="str">
            <v>Net Sales</v>
          </cell>
          <cell r="V199">
            <v>11.684653725078698</v>
          </cell>
          <cell r="W199">
            <v>15.567315858969911</v>
          </cell>
          <cell r="X199">
            <v>402.61893212591468</v>
          </cell>
          <cell r="Y199">
            <v>520.30153347726605</v>
          </cell>
          <cell r="Z199">
            <v>906.86983658607414</v>
          </cell>
          <cell r="AA199">
            <v>1021.1680523430257</v>
          </cell>
          <cell r="AB199">
            <v>1028.7664658537728</v>
          </cell>
          <cell r="AC199">
            <v>1047.6446318592657</v>
          </cell>
          <cell r="AD199">
            <v>1070.2045539522569</v>
          </cell>
          <cell r="AE199">
            <v>1088.9269038023133</v>
          </cell>
          <cell r="AF199">
            <v>1126.2177085259891</v>
          </cell>
          <cell r="AG199">
            <v>1126.2177085259891</v>
          </cell>
          <cell r="AI199" t="str">
            <v>Net Sales</v>
          </cell>
          <cell r="AJ199">
            <v>402.61893212591468</v>
          </cell>
          <cell r="AK199">
            <v>618.54912021711107</v>
          </cell>
          <cell r="AL199">
            <v>49.036501609231138</v>
          </cell>
          <cell r="AM199">
            <v>56.013154573732315</v>
          </cell>
          <cell r="AN199">
            <v>1126.2177085259891</v>
          </cell>
          <cell r="AP199">
            <v>0</v>
          </cell>
          <cell r="AR199">
            <v>0</v>
          </cell>
        </row>
        <row r="201">
          <cell r="A201" t="str">
            <v>Inventory Cost</v>
          </cell>
          <cell r="C201">
            <v>4.2270683920207279</v>
          </cell>
          <cell r="D201">
            <v>1.3595834009423391</v>
          </cell>
          <cell r="E201">
            <v>129.16042308952223</v>
          </cell>
          <cell r="F201">
            <v>37.320564355867219</v>
          </cell>
          <cell r="G201">
            <v>119.82113095843373</v>
          </cell>
          <cell r="H201">
            <v>35.648276772708144</v>
          </cell>
          <cell r="I201">
            <v>2.384500118575795</v>
          </cell>
          <cell r="J201">
            <v>5.9612502964394878</v>
          </cell>
          <cell r="K201">
            <v>7.1535003557273837</v>
          </cell>
          <cell r="L201">
            <v>5.9612502964394878</v>
          </cell>
          <cell r="M201">
            <v>11.922500592878976</v>
          </cell>
          <cell r="N201">
            <v>0</v>
          </cell>
          <cell r="O201">
            <v>360.92004862955554</v>
          </cell>
          <cell r="Q201">
            <v>360.92004862955554</v>
          </cell>
          <cell r="S201">
            <v>360.92004862955554</v>
          </cell>
          <cell r="U201" t="str">
            <v>Inventory Cost</v>
          </cell>
          <cell r="V201">
            <v>4.2270683920207279</v>
          </cell>
          <cell r="W201">
            <v>5.5866517929630675</v>
          </cell>
          <cell r="X201">
            <v>134.74707488248529</v>
          </cell>
          <cell r="Y201">
            <v>172.06763923835251</v>
          </cell>
          <cell r="Z201">
            <v>291.88877019678625</v>
          </cell>
          <cell r="AA201">
            <v>327.53704696949438</v>
          </cell>
          <cell r="AB201">
            <v>329.92154708807016</v>
          </cell>
          <cell r="AC201">
            <v>335.88279738450967</v>
          </cell>
          <cell r="AD201">
            <v>343.03629774023705</v>
          </cell>
          <cell r="AE201">
            <v>348.99754803667656</v>
          </cell>
          <cell r="AF201">
            <v>360.92004862955554</v>
          </cell>
          <cell r="AG201">
            <v>360.92004862955554</v>
          </cell>
          <cell r="AI201" t="str">
            <v>Inventory Cost</v>
          </cell>
          <cell r="AJ201">
            <v>134.74707488248529</v>
          </cell>
          <cell r="AK201">
            <v>192.78997208700906</v>
          </cell>
          <cell r="AL201">
            <v>15.499250770742666</v>
          </cell>
          <cell r="AM201">
            <v>17.883750889318463</v>
          </cell>
          <cell r="AN201">
            <v>360.92004862955548</v>
          </cell>
        </row>
        <row r="202">
          <cell r="A202" t="str">
            <v>Non Std. Cost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Q202">
            <v>0</v>
          </cell>
          <cell r="S202">
            <v>0</v>
          </cell>
          <cell r="U202" t="str">
            <v>Non Std. Cost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I202" t="str">
            <v>Non Std. Cost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</row>
        <row r="203">
          <cell r="A203" t="str">
            <v>Alloc. NSC (STL)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Q203">
            <v>0</v>
          </cell>
          <cell r="S203">
            <v>0</v>
          </cell>
          <cell r="U203" t="str">
            <v>Alloc. NSC (STL)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I203" t="str">
            <v>Alloc. NSC (STL)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P203">
            <v>0</v>
          </cell>
          <cell r="AR203">
            <v>0</v>
          </cell>
        </row>
        <row r="204">
          <cell r="A204" t="str">
            <v>COGS</v>
          </cell>
          <cell r="C204">
            <v>4.2270683920207279</v>
          </cell>
          <cell r="D204">
            <v>1.3595834009423391</v>
          </cell>
          <cell r="E204">
            <v>129.16042308952223</v>
          </cell>
          <cell r="F204">
            <v>37.320564355867219</v>
          </cell>
          <cell r="G204">
            <v>119.82113095843373</v>
          </cell>
          <cell r="H204">
            <v>35.648276772708144</v>
          </cell>
          <cell r="I204">
            <v>2.384500118575795</v>
          </cell>
          <cell r="J204">
            <v>5.9612502964394878</v>
          </cell>
          <cell r="K204">
            <v>7.1535003557273837</v>
          </cell>
          <cell r="L204">
            <v>5.9612502964394878</v>
          </cell>
          <cell r="M204">
            <v>11.922500592878976</v>
          </cell>
          <cell r="N204">
            <v>0</v>
          </cell>
          <cell r="O204">
            <v>360.92004862955554</v>
          </cell>
          <cell r="Q204">
            <v>360.92004862955554</v>
          </cell>
          <cell r="S204">
            <v>360.92004862955554</v>
          </cell>
          <cell r="U204" t="str">
            <v>COGS</v>
          </cell>
          <cell r="V204">
            <v>4.2270683920207279</v>
          </cell>
          <cell r="W204">
            <v>5.5866517929630675</v>
          </cell>
          <cell r="X204">
            <v>134.74707488248529</v>
          </cell>
          <cell r="Y204">
            <v>172.06763923835251</v>
          </cell>
          <cell r="Z204">
            <v>291.88877019678625</v>
          </cell>
          <cell r="AA204">
            <v>327.53704696949438</v>
          </cell>
          <cell r="AB204">
            <v>329.92154708807016</v>
          </cell>
          <cell r="AC204">
            <v>335.88279738450967</v>
          </cell>
          <cell r="AD204">
            <v>343.03629774023705</v>
          </cell>
          <cell r="AE204">
            <v>348.99754803667656</v>
          </cell>
          <cell r="AF204">
            <v>360.92004862955554</v>
          </cell>
          <cell r="AG204">
            <v>360.92004862955554</v>
          </cell>
          <cell r="AI204" t="str">
            <v>COGS</v>
          </cell>
          <cell r="AJ204">
            <v>134.74707488248529</v>
          </cell>
          <cell r="AK204">
            <v>192.78997208700906</v>
          </cell>
          <cell r="AL204">
            <v>15.499250770742666</v>
          </cell>
          <cell r="AM204">
            <v>17.883750889318463</v>
          </cell>
          <cell r="AN204">
            <v>360.92004862955548</v>
          </cell>
          <cell r="AP204">
            <v>0</v>
          </cell>
          <cell r="AR204">
            <v>0</v>
          </cell>
        </row>
        <row r="206">
          <cell r="A206" t="str">
            <v>Gross Profit</v>
          </cell>
          <cell r="C206">
            <v>7.4575853330579704</v>
          </cell>
          <cell r="D206">
            <v>2.523078732948874</v>
          </cell>
          <cell r="E206">
            <v>257.89119317742256</v>
          </cell>
          <cell r="F206">
            <v>80.362036995484146</v>
          </cell>
          <cell r="G206">
            <v>266.74717215037441</v>
          </cell>
          <cell r="H206">
            <v>78.649938984243448</v>
          </cell>
          <cell r="I206">
            <v>5.213913392171392</v>
          </cell>
          <cell r="J206">
            <v>12.916915709053338</v>
          </cell>
          <cell r="K206">
            <v>15.406421737263745</v>
          </cell>
          <cell r="L206">
            <v>12.761099553616909</v>
          </cell>
          <cell r="M206">
            <v>25.368304130796943</v>
          </cell>
          <cell r="N206">
            <v>0</v>
          </cell>
          <cell r="O206">
            <v>765.29765989643352</v>
          </cell>
          <cell r="Q206">
            <v>765.29765989643352</v>
          </cell>
          <cell r="S206">
            <v>765.29765989643352</v>
          </cell>
          <cell r="U206" t="str">
            <v>Gross Profit</v>
          </cell>
          <cell r="V206">
            <v>7.4575853330579704</v>
          </cell>
          <cell r="W206">
            <v>9.9806640660068435</v>
          </cell>
          <cell r="X206">
            <v>267.87185724342942</v>
          </cell>
          <cell r="Y206">
            <v>348.23389423891354</v>
          </cell>
          <cell r="Z206">
            <v>614.98106638928789</v>
          </cell>
          <cell r="AA206">
            <v>693.63100537353125</v>
          </cell>
          <cell r="AB206">
            <v>698.84491876570269</v>
          </cell>
          <cell r="AC206">
            <v>711.76183447475603</v>
          </cell>
          <cell r="AD206">
            <v>727.16825621201986</v>
          </cell>
          <cell r="AE206">
            <v>739.92935576563673</v>
          </cell>
          <cell r="AF206">
            <v>765.29765989643352</v>
          </cell>
          <cell r="AG206">
            <v>765.29765989643352</v>
          </cell>
          <cell r="AI206" t="str">
            <v>Gross Profit</v>
          </cell>
          <cell r="AJ206">
            <v>267.87185724342942</v>
          </cell>
          <cell r="AK206">
            <v>425.75914813010201</v>
          </cell>
          <cell r="AL206">
            <v>33.537250838488475</v>
          </cell>
          <cell r="AM206">
            <v>38.129403684413852</v>
          </cell>
          <cell r="AN206">
            <v>765.29765989643363</v>
          </cell>
          <cell r="AP206">
            <v>0</v>
          </cell>
          <cell r="AR206">
            <v>0</v>
          </cell>
        </row>
        <row r="207">
          <cell r="A207" t="str">
            <v>% of Sales</v>
          </cell>
          <cell r="C207">
            <v>0.6382375985222225</v>
          </cell>
          <cell r="D207">
            <v>0.6498321630731847</v>
          </cell>
          <cell r="E207">
            <v>0.66629664452701354</v>
          </cell>
          <cell r="F207">
            <v>0.68287101128531724</v>
          </cell>
          <cell r="G207">
            <v>0.69003891422337482</v>
          </cell>
          <cell r="H207">
            <v>0.68811169503719904</v>
          </cell>
          <cell r="I207">
            <v>0.68618447585102327</v>
          </cell>
          <cell r="J207">
            <v>0.68422513634507764</v>
          </cell>
          <cell r="K207">
            <v>0.68291112326359404</v>
          </cell>
          <cell r="L207">
            <v>0.68159711018211044</v>
          </cell>
          <cell r="M207">
            <v>0.68028309710062695</v>
          </cell>
          <cell r="N207">
            <v>0</v>
          </cell>
          <cell r="O207">
            <v>0.67952905917104323</v>
          </cell>
          <cell r="Q207">
            <v>0.67952905917104323</v>
          </cell>
          <cell r="S207">
            <v>0.67952905917104323</v>
          </cell>
          <cell r="U207" t="str">
            <v>% of Sales</v>
          </cell>
          <cell r="V207">
            <v>0.6382375985222225</v>
          </cell>
          <cell r="W207">
            <v>0.64112941218803432</v>
          </cell>
          <cell r="X207">
            <v>0.66532355006012334</v>
          </cell>
          <cell r="Y207">
            <v>0.66929246183766855</v>
          </cell>
          <cell r="Z207">
            <v>0.67813598112866325</v>
          </cell>
          <cell r="AA207">
            <v>0.67925255180283506</v>
          </cell>
          <cell r="AB207">
            <v>0.67930375061917636</v>
          </cell>
          <cell r="AC207">
            <v>0.67939243215667988</v>
          </cell>
          <cell r="AD207">
            <v>0.67946660619840693</v>
          </cell>
          <cell r="AE207">
            <v>0.67950323679390467</v>
          </cell>
          <cell r="AF207">
            <v>0.67952905917104323</v>
          </cell>
          <cell r="AG207">
            <v>0.67952905917104323</v>
          </cell>
          <cell r="AI207" t="str">
            <v>% of Sales</v>
          </cell>
          <cell r="AJ207">
            <v>0.66532355006012334</v>
          </cell>
          <cell r="AK207">
            <v>0.68831905860711651</v>
          </cell>
          <cell r="AL207">
            <v>0.68392421436881368</v>
          </cell>
          <cell r="AM207">
            <v>0.68072230486898611</v>
          </cell>
          <cell r="AN207">
            <v>0.67952905917104323</v>
          </cell>
          <cell r="AP207">
            <v>0</v>
          </cell>
          <cell r="AR207">
            <v>0</v>
          </cell>
        </row>
        <row r="209">
          <cell r="A209" t="str">
            <v>Marketing</v>
          </cell>
          <cell r="C209">
            <v>10.234582133123769</v>
          </cell>
          <cell r="D209">
            <v>12.919372770011204</v>
          </cell>
          <cell r="E209">
            <v>16.15239507598319</v>
          </cell>
          <cell r="F209">
            <v>15.44896262154256</v>
          </cell>
          <cell r="G209">
            <v>20.706369729785756</v>
          </cell>
          <cell r="H209">
            <v>18.833831278154253</v>
          </cell>
          <cell r="I209">
            <v>16.433839712424284</v>
          </cell>
          <cell r="J209">
            <v>10.11160444603755</v>
          </cell>
          <cell r="K209">
            <v>14.908751318630262</v>
          </cell>
          <cell r="L209">
            <v>10.887374894459141</v>
          </cell>
          <cell r="M209">
            <v>10.887374894459141</v>
          </cell>
          <cell r="N209">
            <v>10.887374894459141</v>
          </cell>
          <cell r="O209">
            <v>168.4118337690702</v>
          </cell>
          <cell r="Q209">
            <v>168.4118337690702</v>
          </cell>
          <cell r="S209">
            <v>168.4118337690702</v>
          </cell>
          <cell r="U209" t="str">
            <v>Marketing</v>
          </cell>
          <cell r="V209">
            <v>10.234582133123769</v>
          </cell>
          <cell r="W209">
            <v>23.153954903134974</v>
          </cell>
          <cell r="X209">
            <v>39.306349979118167</v>
          </cell>
          <cell r="Y209">
            <v>54.75531260066073</v>
          </cell>
          <cell r="Z209">
            <v>75.461682330446479</v>
          </cell>
          <cell r="AA209">
            <v>94.295513608600729</v>
          </cell>
          <cell r="AB209">
            <v>110.72935332102502</v>
          </cell>
          <cell r="AC209">
            <v>120.84095776706256</v>
          </cell>
          <cell r="AD209">
            <v>135.74970908569281</v>
          </cell>
          <cell r="AE209">
            <v>146.63708398015194</v>
          </cell>
          <cell r="AF209">
            <v>157.52445887461107</v>
          </cell>
          <cell r="AG209">
            <v>168.4118337690702</v>
          </cell>
          <cell r="AI209" t="str">
            <v>Marketing</v>
          </cell>
          <cell r="AJ209">
            <v>39.306349979118167</v>
          </cell>
          <cell r="AK209">
            <v>54.989163629482562</v>
          </cell>
          <cell r="AL209">
            <v>41.4541954770921</v>
          </cell>
          <cell r="AM209">
            <v>32.662124683377421</v>
          </cell>
          <cell r="AN209">
            <v>168.41183376907023</v>
          </cell>
        </row>
        <row r="210">
          <cell r="A210" t="str">
            <v>Administration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Q210">
            <v>0</v>
          </cell>
          <cell r="S210">
            <v>0</v>
          </cell>
          <cell r="U210" t="str">
            <v>Administration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I210" t="str">
            <v>Administration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</row>
        <row r="211">
          <cell r="A211" t="str">
            <v>Technology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Q211">
            <v>0</v>
          </cell>
          <cell r="S211">
            <v>0</v>
          </cell>
          <cell r="U211" t="str">
            <v>Technology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I211" t="str">
            <v>Technology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</row>
        <row r="212">
          <cell r="A212" t="str">
            <v>Bad Debt Reserve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Q212">
            <v>0</v>
          </cell>
          <cell r="S212">
            <v>0</v>
          </cell>
          <cell r="U212" t="str">
            <v>Bad Debt Reserve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I212" t="str">
            <v>Bad Debt Reserve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P212">
            <v>0</v>
          </cell>
          <cell r="AR212">
            <v>0</v>
          </cell>
        </row>
        <row r="213">
          <cell r="A213" t="str">
            <v>Total Direct MAT</v>
          </cell>
          <cell r="C213">
            <v>10.234582133123769</v>
          </cell>
          <cell r="D213">
            <v>12.919372770011204</v>
          </cell>
          <cell r="E213">
            <v>16.15239507598319</v>
          </cell>
          <cell r="F213">
            <v>15.44896262154256</v>
          </cell>
          <cell r="G213">
            <v>20.706369729785756</v>
          </cell>
          <cell r="H213">
            <v>18.833831278154253</v>
          </cell>
          <cell r="I213">
            <v>16.433839712424284</v>
          </cell>
          <cell r="J213">
            <v>10.11160444603755</v>
          </cell>
          <cell r="K213">
            <v>14.908751318630262</v>
          </cell>
          <cell r="L213">
            <v>10.887374894459141</v>
          </cell>
          <cell r="M213">
            <v>10.887374894459141</v>
          </cell>
          <cell r="N213">
            <v>10.887374894459141</v>
          </cell>
          <cell r="O213">
            <v>168.4118337690702</v>
          </cell>
          <cell r="Q213">
            <v>168.4118337690702</v>
          </cell>
          <cell r="S213">
            <v>168.4118337690702</v>
          </cell>
          <cell r="U213" t="str">
            <v>Total Direct MAT</v>
          </cell>
          <cell r="V213">
            <v>10.234582133123769</v>
          </cell>
          <cell r="W213">
            <v>23.153954903134974</v>
          </cell>
          <cell r="X213">
            <v>39.306349979118167</v>
          </cell>
          <cell r="Y213">
            <v>54.75531260066073</v>
          </cell>
          <cell r="Z213">
            <v>75.461682330446479</v>
          </cell>
          <cell r="AA213">
            <v>94.295513608600729</v>
          </cell>
          <cell r="AB213">
            <v>110.72935332102502</v>
          </cell>
          <cell r="AC213">
            <v>120.84095776706256</v>
          </cell>
          <cell r="AD213">
            <v>135.74970908569281</v>
          </cell>
          <cell r="AE213">
            <v>146.63708398015194</v>
          </cell>
          <cell r="AF213">
            <v>157.52445887461107</v>
          </cell>
          <cell r="AG213">
            <v>168.4118337690702</v>
          </cell>
          <cell r="AI213" t="str">
            <v>Total Direct MAT</v>
          </cell>
          <cell r="AJ213">
            <v>39.306349979118167</v>
          </cell>
          <cell r="AK213">
            <v>54.989163629482562</v>
          </cell>
          <cell r="AL213">
            <v>41.4541954770921</v>
          </cell>
          <cell r="AM213">
            <v>32.662124683377421</v>
          </cell>
          <cell r="AN213">
            <v>168.41183376907023</v>
          </cell>
          <cell r="AP213">
            <v>0</v>
          </cell>
          <cell r="AR213">
            <v>0</v>
          </cell>
        </row>
        <row r="215">
          <cell r="A215" t="str">
            <v>Marketing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Q215">
            <v>0</v>
          </cell>
          <cell r="S215">
            <v>0</v>
          </cell>
          <cell r="U215" t="str">
            <v>Marketing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I215" t="str">
            <v>Marketing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</row>
        <row r="216">
          <cell r="A216" t="str">
            <v>Administration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Q216">
            <v>0</v>
          </cell>
          <cell r="S216">
            <v>0</v>
          </cell>
          <cell r="U216" t="str">
            <v>Administration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I216" t="str">
            <v>Administration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</row>
        <row r="217">
          <cell r="A217" t="str">
            <v>Technology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Q217">
            <v>0</v>
          </cell>
          <cell r="S217">
            <v>0</v>
          </cell>
          <cell r="U217" t="str">
            <v>Technology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I217" t="str">
            <v>Technology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R217">
            <v>0</v>
          </cell>
        </row>
        <row r="218">
          <cell r="A218" t="str">
            <v>Total Foundation MAT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Q218">
            <v>0</v>
          </cell>
          <cell r="S218">
            <v>0</v>
          </cell>
          <cell r="U218" t="str">
            <v>Total Foundation MAT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I218" t="str">
            <v>Total Foundation MAT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R218">
            <v>0</v>
          </cell>
        </row>
        <row r="220">
          <cell r="A220" t="str">
            <v>Amort of Intangible  Assets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Q220">
            <v>0</v>
          </cell>
          <cell r="S220">
            <v>0</v>
          </cell>
          <cell r="U220" t="str">
            <v>Amort of Intangible  Assets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I220" t="str">
            <v>Amort of Intangible  Assets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</row>
        <row r="222">
          <cell r="A222" t="str">
            <v>Interest Expense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Q222">
            <v>0</v>
          </cell>
          <cell r="S222">
            <v>0</v>
          </cell>
          <cell r="U222" t="str">
            <v>Interest Expense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I222" t="str">
            <v>Interest Expense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</row>
        <row r="223">
          <cell r="A223" t="str">
            <v>Interest Income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Q223">
            <v>0</v>
          </cell>
          <cell r="S223">
            <v>0</v>
          </cell>
          <cell r="U223" t="str">
            <v>Interest Income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I223" t="str">
            <v>Interest Income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</row>
        <row r="224">
          <cell r="A224" t="str">
            <v>Other Income/Exp.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Q224">
            <v>0</v>
          </cell>
          <cell r="S224">
            <v>0</v>
          </cell>
          <cell r="U224" t="str">
            <v>Other Income/Exp.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I224" t="str">
            <v>Other Income/Exp.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</row>
        <row r="226">
          <cell r="A226" t="str">
            <v>Income Before Tax</v>
          </cell>
          <cell r="C226">
            <v>-2.776996800065799</v>
          </cell>
          <cell r="D226">
            <v>-10.396294037062329</v>
          </cell>
          <cell r="E226">
            <v>241.73879810143939</v>
          </cell>
          <cell r="F226">
            <v>64.913074373941583</v>
          </cell>
          <cell r="G226">
            <v>246.04080242058865</v>
          </cell>
          <cell r="H226">
            <v>59.816107706089198</v>
          </cell>
          <cell r="I226">
            <v>-11.219926320252892</v>
          </cell>
          <cell r="J226">
            <v>2.8053112630157884</v>
          </cell>
          <cell r="K226">
            <v>0.49767041863348283</v>
          </cell>
          <cell r="L226">
            <v>1.8737246591577676</v>
          </cell>
          <cell r="M226">
            <v>14.480929236337802</v>
          </cell>
          <cell r="N226">
            <v>-10.887374894459141</v>
          </cell>
          <cell r="O226">
            <v>596.88582612736332</v>
          </cell>
          <cell r="Q226">
            <v>596.88582612736332</v>
          </cell>
          <cell r="S226">
            <v>596.88582612736332</v>
          </cell>
          <cell r="U226" t="str">
            <v>Income Before Tax</v>
          </cell>
          <cell r="V226">
            <v>-2.776996800065799</v>
          </cell>
          <cell r="W226">
            <v>-13.17329083712813</v>
          </cell>
          <cell r="X226">
            <v>228.56550726431124</v>
          </cell>
          <cell r="Y226">
            <v>293.47858163825282</v>
          </cell>
          <cell r="Z226">
            <v>539.51938405884141</v>
          </cell>
          <cell r="AA226">
            <v>599.33549176493057</v>
          </cell>
          <cell r="AB226">
            <v>588.11556544467771</v>
          </cell>
          <cell r="AC226">
            <v>590.92087670769342</v>
          </cell>
          <cell r="AD226">
            <v>591.41854712632698</v>
          </cell>
          <cell r="AE226">
            <v>593.29227178548479</v>
          </cell>
          <cell r="AF226">
            <v>607.77320102182239</v>
          </cell>
          <cell r="AG226">
            <v>596.88582612736332</v>
          </cell>
          <cell r="AI226" t="str">
            <v>Income Before Tax</v>
          </cell>
          <cell r="AJ226">
            <v>228.56550726431124</v>
          </cell>
          <cell r="AK226">
            <v>370.76998450061944</v>
          </cell>
          <cell r="AL226">
            <v>-7.9169446386036242</v>
          </cell>
          <cell r="AM226">
            <v>5.4672790010364309</v>
          </cell>
          <cell r="AN226">
            <v>596.88582612736343</v>
          </cell>
          <cell r="AP226">
            <v>0</v>
          </cell>
          <cell r="AR226">
            <v>0</v>
          </cell>
        </row>
        <row r="227">
          <cell r="A227" t="str">
            <v>Privision for Taxes</v>
          </cell>
          <cell r="C227">
            <v>-0.86086900802039767</v>
          </cell>
          <cell r="D227">
            <v>-3.2228511514893219</v>
          </cell>
          <cell r="E227">
            <v>74.93902741144619</v>
          </cell>
          <cell r="F227">
            <v>20.12305305592189</v>
          </cell>
          <cell r="G227">
            <v>76.272648750382487</v>
          </cell>
          <cell r="H227">
            <v>18.542993388887652</v>
          </cell>
          <cell r="I227">
            <v>-3.4781771592783972</v>
          </cell>
          <cell r="J227">
            <v>0.86964649153489437</v>
          </cell>
          <cell r="K227">
            <v>0.15427782977637969</v>
          </cell>
          <cell r="L227">
            <v>0.58085464433890799</v>
          </cell>
          <cell r="M227">
            <v>4.4890880632647185</v>
          </cell>
          <cell r="N227">
            <v>-3.3750862172823335</v>
          </cell>
          <cell r="O227">
            <v>185.03460609948266</v>
          </cell>
          <cell r="Q227">
            <v>185.03460609948266</v>
          </cell>
          <cell r="S227">
            <v>185.03460609948266</v>
          </cell>
          <cell r="U227" t="str">
            <v>Privision for Taxes</v>
          </cell>
          <cell r="V227">
            <v>-0.86086900802039767</v>
          </cell>
          <cell r="W227">
            <v>-4.0837201595097197</v>
          </cell>
          <cell r="X227">
            <v>70.855307251936466</v>
          </cell>
          <cell r="Y227">
            <v>90.978360307858352</v>
          </cell>
          <cell r="Z227">
            <v>167.25100905824084</v>
          </cell>
          <cell r="AA227">
            <v>185.79400244712849</v>
          </cell>
          <cell r="AB227">
            <v>182.31582528785009</v>
          </cell>
          <cell r="AC227">
            <v>183.18547177938498</v>
          </cell>
          <cell r="AD227">
            <v>183.33974960916137</v>
          </cell>
          <cell r="AE227">
            <v>183.92060425350027</v>
          </cell>
          <cell r="AF227">
            <v>188.40969231676499</v>
          </cell>
          <cell r="AG227">
            <v>185.03460609948266</v>
          </cell>
          <cell r="AI227" t="str">
            <v>Privision for Taxes</v>
          </cell>
          <cell r="AJ227">
            <v>70.855307251936466</v>
          </cell>
          <cell r="AK227">
            <v>114.93869519519203</v>
          </cell>
          <cell r="AL227">
            <v>-2.4542528379671231</v>
          </cell>
          <cell r="AM227">
            <v>1.694856490321293</v>
          </cell>
          <cell r="AN227">
            <v>185.03460609948266</v>
          </cell>
        </row>
        <row r="228">
          <cell r="A228" t="str">
            <v>Tax rate %</v>
          </cell>
          <cell r="C228">
            <v>0.31</v>
          </cell>
          <cell r="D228">
            <v>0.31</v>
          </cell>
          <cell r="E228">
            <v>0.30999999999999994</v>
          </cell>
          <cell r="F228">
            <v>0.31</v>
          </cell>
          <cell r="G228">
            <v>0.31</v>
          </cell>
          <cell r="H228">
            <v>0.31</v>
          </cell>
          <cell r="I228">
            <v>0.31000000000000005</v>
          </cell>
          <cell r="J228">
            <v>0.31</v>
          </cell>
          <cell r="K228">
            <v>0.31</v>
          </cell>
          <cell r="L228">
            <v>0.31</v>
          </cell>
          <cell r="M228">
            <v>0.31</v>
          </cell>
          <cell r="N228">
            <v>0.31</v>
          </cell>
          <cell r="O228">
            <v>0.31000000000000005</v>
          </cell>
          <cell r="Q228">
            <v>0.31000000000000005</v>
          </cell>
          <cell r="S228">
            <v>0.31000000000000005</v>
          </cell>
          <cell r="U228" t="str">
            <v>Tax rate %</v>
          </cell>
          <cell r="V228">
            <v>0.31</v>
          </cell>
          <cell r="W228">
            <v>0.30999999999999994</v>
          </cell>
          <cell r="X228">
            <v>0.30999999999999994</v>
          </cell>
          <cell r="Y228">
            <v>0.30999999999999994</v>
          </cell>
          <cell r="Z228">
            <v>0.31</v>
          </cell>
          <cell r="AA228">
            <v>0.31000000000000005</v>
          </cell>
          <cell r="AB228">
            <v>0.31</v>
          </cell>
          <cell r="AC228">
            <v>0.31000000000000005</v>
          </cell>
          <cell r="AD228">
            <v>0.31</v>
          </cell>
          <cell r="AE228">
            <v>0.31</v>
          </cell>
          <cell r="AF228">
            <v>0.31000000000000005</v>
          </cell>
          <cell r="AG228">
            <v>0.31000000000000005</v>
          </cell>
          <cell r="AI228" t="str">
            <v>Tax rate %</v>
          </cell>
          <cell r="AJ228">
            <v>0.30999999999999994</v>
          </cell>
          <cell r="AK228">
            <v>0.31</v>
          </cell>
          <cell r="AL228">
            <v>0.30999999999999994</v>
          </cell>
          <cell r="AM228">
            <v>0.30999999999999989</v>
          </cell>
          <cell r="AN228">
            <v>0.31</v>
          </cell>
          <cell r="AP228">
            <v>0</v>
          </cell>
          <cell r="AR228">
            <v>0</v>
          </cell>
        </row>
        <row r="230">
          <cell r="A230" t="str">
            <v>Net Income</v>
          </cell>
          <cell r="C230">
            <v>-1.9161277920454012</v>
          </cell>
          <cell r="D230">
            <v>-7.1734428855730075</v>
          </cell>
          <cell r="E230">
            <v>166.79977068999318</v>
          </cell>
          <cell r="F230">
            <v>44.790021318019697</v>
          </cell>
          <cell r="G230">
            <v>169.76815367020617</v>
          </cell>
          <cell r="H230">
            <v>41.273114317201546</v>
          </cell>
          <cell r="I230">
            <v>-7.7417491609744946</v>
          </cell>
          <cell r="J230">
            <v>1.9356647714808939</v>
          </cell>
          <cell r="K230">
            <v>0.34339258885710311</v>
          </cell>
          <cell r="L230">
            <v>1.2928700148188597</v>
          </cell>
          <cell r="M230">
            <v>9.9918411730730838</v>
          </cell>
          <cell r="N230">
            <v>-7.5122886771768069</v>
          </cell>
          <cell r="O230">
            <v>411.85122002788069</v>
          </cell>
          <cell r="Q230">
            <v>411.85122002788069</v>
          </cell>
          <cell r="S230">
            <v>411.85122002788069</v>
          </cell>
          <cell r="U230" t="str">
            <v>Net Income</v>
          </cell>
          <cell r="V230">
            <v>-1.9161277920454012</v>
          </cell>
          <cell r="W230">
            <v>-9.0895706776184113</v>
          </cell>
          <cell r="X230">
            <v>157.71020001237477</v>
          </cell>
          <cell r="Y230">
            <v>202.50022133039448</v>
          </cell>
          <cell r="Z230">
            <v>372.2683750006006</v>
          </cell>
          <cell r="AA230">
            <v>413.54148931780207</v>
          </cell>
          <cell r="AB230">
            <v>405.79974015682762</v>
          </cell>
          <cell r="AC230">
            <v>407.73540492830841</v>
          </cell>
          <cell r="AD230">
            <v>408.07879751716564</v>
          </cell>
          <cell r="AE230">
            <v>409.37166753198449</v>
          </cell>
          <cell r="AF230">
            <v>419.36350870505737</v>
          </cell>
          <cell r="AG230">
            <v>411.85122002788069</v>
          </cell>
          <cell r="AI230" t="str">
            <v>Net Income</v>
          </cell>
          <cell r="AJ230">
            <v>157.71020001237477</v>
          </cell>
          <cell r="AK230">
            <v>255.83128930542742</v>
          </cell>
          <cell r="AL230">
            <v>-5.4626918006365006</v>
          </cell>
          <cell r="AM230">
            <v>3.7724225107151379</v>
          </cell>
          <cell r="AN230">
            <v>411.8512200278808</v>
          </cell>
          <cell r="AP230">
            <v>0</v>
          </cell>
          <cell r="AR230">
            <v>0</v>
          </cell>
        </row>
        <row r="231">
          <cell r="A231" t="str">
            <v>% Sales</v>
          </cell>
          <cell r="C231">
            <v>-0.16398669888974357</v>
          </cell>
          <cell r="D231">
            <v>-1.8475578451591321</v>
          </cell>
          <cell r="E231">
            <v>0.43094968133385447</v>
          </cell>
          <cell r="F231">
            <v>0.38060019751174007</v>
          </cell>
          <cell r="G231">
            <v>0.4391672889497647</v>
          </cell>
          <cell r="H231">
            <v>0.36110025028707698</v>
          </cell>
          <cell r="I231">
            <v>-1.0188638917880126</v>
          </cell>
          <cell r="J231">
            <v>0.10253457729515088</v>
          </cell>
          <cell r="K231">
            <v>1.5221355261851175E-2</v>
          </cell>
          <cell r="L231">
            <v>6.9054900969867578E-2</v>
          </cell>
          <cell r="M231">
            <v>0.26794383352980494</v>
          </cell>
          <cell r="N231">
            <v>0</v>
          </cell>
          <cell r="O231">
            <v>0.36569414324599625</v>
          </cell>
          <cell r="Q231">
            <v>0.36569414324599625</v>
          </cell>
          <cell r="S231">
            <v>0.36569414324599625</v>
          </cell>
          <cell r="U231" t="str">
            <v>% Sales</v>
          </cell>
          <cell r="V231">
            <v>-0.16398669888974357</v>
          </cell>
          <cell r="W231">
            <v>-0.58388811275907826</v>
          </cell>
          <cell r="X231">
            <v>0.39171083977504723</v>
          </cell>
          <cell r="Y231">
            <v>0.38919781761366362</v>
          </cell>
          <cell r="Z231">
            <v>0.41049813322936263</v>
          </cell>
          <cell r="AA231">
            <v>0.4049690825804324</v>
          </cell>
          <cell r="AB231">
            <v>0.39445272919160967</v>
          </cell>
          <cell r="AC231">
            <v>0.38919247283756536</v>
          </cell>
          <cell r="AD231">
            <v>0.38130915815124677</v>
          </cell>
          <cell r="AE231">
            <v>0.37594044751997691</v>
          </cell>
          <cell r="AF231">
            <v>0.37236451312235774</v>
          </cell>
          <cell r="AG231">
            <v>0.36569414324599625</v>
          </cell>
          <cell r="AI231" t="str">
            <v>% Sales</v>
          </cell>
          <cell r="AJ231">
            <v>0.39171083977504723</v>
          </cell>
          <cell r="AK231">
            <v>0.41359898663444949</v>
          </cell>
          <cell r="AL231">
            <v>-0.11140052045654389</v>
          </cell>
          <cell r="AM231">
            <v>6.7348867233487986E-2</v>
          </cell>
          <cell r="AN231">
            <v>0.36569414324599631</v>
          </cell>
          <cell r="AP231">
            <v>0</v>
          </cell>
          <cell r="AR231">
            <v>0</v>
          </cell>
        </row>
        <row r="237">
          <cell r="A237" t="str">
            <v>MEX Budget '02</v>
          </cell>
          <cell r="U237" t="str">
            <v>MEX Forecast YTD '00</v>
          </cell>
          <cell r="AI237" t="str">
            <v>MEX Forecast Qtr.'00</v>
          </cell>
        </row>
        <row r="238">
          <cell r="A238" t="str">
            <v>Acetanilides Others</v>
          </cell>
          <cell r="C238" t="str">
            <v>Jan</v>
          </cell>
          <cell r="D238" t="str">
            <v>Feb</v>
          </cell>
          <cell r="E238" t="str">
            <v>Mar</v>
          </cell>
          <cell r="F238" t="str">
            <v>Apr</v>
          </cell>
          <cell r="G238" t="str">
            <v>May</v>
          </cell>
          <cell r="H238" t="str">
            <v>Jun</v>
          </cell>
          <cell r="I238" t="str">
            <v>Jul</v>
          </cell>
          <cell r="J238" t="str">
            <v>Aug</v>
          </cell>
          <cell r="K238" t="str">
            <v>Sep</v>
          </cell>
          <cell r="L238" t="str">
            <v>Oct</v>
          </cell>
          <cell r="M238" t="str">
            <v>Nov</v>
          </cell>
          <cell r="N238" t="str">
            <v>Dec</v>
          </cell>
          <cell r="O238" t="str">
            <v>Total</v>
          </cell>
          <cell r="Q238" t="str">
            <v>Changes</v>
          </cell>
          <cell r="S238" t="str">
            <v>Changes</v>
          </cell>
          <cell r="U238" t="str">
            <v>Acetanilides Others</v>
          </cell>
          <cell r="V238" t="str">
            <v>Jan</v>
          </cell>
          <cell r="W238" t="str">
            <v>Feb</v>
          </cell>
          <cell r="X238" t="str">
            <v>Mar</v>
          </cell>
          <cell r="Y238" t="str">
            <v>Apr</v>
          </cell>
          <cell r="Z238" t="str">
            <v>May</v>
          </cell>
          <cell r="AA238" t="str">
            <v>Jun</v>
          </cell>
          <cell r="AB238" t="str">
            <v>Jul</v>
          </cell>
          <cell r="AC238" t="str">
            <v>Aug</v>
          </cell>
          <cell r="AD238" t="str">
            <v>Sep</v>
          </cell>
          <cell r="AE238" t="str">
            <v>Oct</v>
          </cell>
          <cell r="AF238" t="str">
            <v>Nov</v>
          </cell>
          <cell r="AG238" t="str">
            <v>Dec</v>
          </cell>
          <cell r="AI238" t="str">
            <v>Acetanilides Others</v>
          </cell>
          <cell r="AJ238" t="str">
            <v>1st Qtr.</v>
          </cell>
          <cell r="AK238" t="str">
            <v>2nd Qtr.</v>
          </cell>
          <cell r="AL238" t="str">
            <v>3er Qtr.</v>
          </cell>
          <cell r="AM238" t="str">
            <v>4 Qtr.</v>
          </cell>
          <cell r="AN238" t="str">
            <v>Total</v>
          </cell>
          <cell r="AP238">
            <v>2003</v>
          </cell>
          <cell r="AQ238">
            <v>0</v>
          </cell>
          <cell r="AR238">
            <v>2004</v>
          </cell>
        </row>
        <row r="240">
          <cell r="A240" t="str">
            <v>Lazo Volume (K Galls)</v>
          </cell>
          <cell r="B240">
            <v>1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0.5</v>
          </cell>
          <cell r="H240">
            <v>3</v>
          </cell>
          <cell r="I240">
            <v>1.5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5</v>
          </cell>
          <cell r="Q240">
            <v>5</v>
          </cell>
          <cell r="S240">
            <v>5</v>
          </cell>
          <cell r="U240" t="str">
            <v>Lazo Volume (K Galls)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0.5</v>
          </cell>
          <cell r="AA240">
            <v>3.5</v>
          </cell>
          <cell r="AB240">
            <v>5</v>
          </cell>
          <cell r="AC240">
            <v>5</v>
          </cell>
          <cell r="AD240">
            <v>5</v>
          </cell>
          <cell r="AE240">
            <v>5</v>
          </cell>
          <cell r="AF240">
            <v>5</v>
          </cell>
          <cell r="AG240">
            <v>5</v>
          </cell>
          <cell r="AI240" t="str">
            <v>Lazo Volume (K Galls)</v>
          </cell>
          <cell r="AJ240">
            <v>0</v>
          </cell>
          <cell r="AK240">
            <v>3.5</v>
          </cell>
          <cell r="AL240">
            <v>1.5</v>
          </cell>
          <cell r="AM240">
            <v>0</v>
          </cell>
          <cell r="AN240">
            <v>5</v>
          </cell>
        </row>
        <row r="241">
          <cell r="A241" t="str">
            <v>Lazo Netback (K Galls)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14.896787564766838</v>
          </cell>
          <cell r="H241">
            <v>14.80473738414006</v>
          </cell>
          <cell r="I241">
            <v>14.71381780962129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14.786666529847105</v>
          </cell>
          <cell r="Q241">
            <v>14.786666529847105</v>
          </cell>
          <cell r="S241">
            <v>14.786666529847105</v>
          </cell>
          <cell r="U241" t="str">
            <v>Lazo Netback (K Galls)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14.896787564766838</v>
          </cell>
          <cell r="AA241">
            <v>14.817887409943884</v>
          </cell>
          <cell r="AB241">
            <v>14.786666529847105</v>
          </cell>
          <cell r="AC241">
            <v>14.786666529847105</v>
          </cell>
          <cell r="AD241">
            <v>14.786666529847105</v>
          </cell>
          <cell r="AE241">
            <v>14.786666529847105</v>
          </cell>
          <cell r="AF241">
            <v>14.786666529847105</v>
          </cell>
          <cell r="AG241">
            <v>14.786666529847105</v>
          </cell>
          <cell r="AI241" t="str">
            <v>Lazo Netback (K Galls)</v>
          </cell>
          <cell r="AJ241">
            <v>0</v>
          </cell>
          <cell r="AK241">
            <v>14.817887409943884</v>
          </cell>
          <cell r="AL241">
            <v>14.71381780962129</v>
          </cell>
          <cell r="AM241">
            <v>0</v>
          </cell>
          <cell r="AN241">
            <v>14.786666529847105</v>
          </cell>
        </row>
        <row r="242">
          <cell r="A242" t="str">
            <v>Lazo Unit COGS (K Galls)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6.1179100529100543</v>
          </cell>
          <cell r="H242">
            <v>6.1179100529100552</v>
          </cell>
          <cell r="I242">
            <v>6.1179100529100552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6.1179100529100552</v>
          </cell>
          <cell r="Q242">
            <v>6.1179100529100552</v>
          </cell>
          <cell r="S242">
            <v>6.1179100529100552</v>
          </cell>
          <cell r="U242" t="str">
            <v>Lazo Unit COGS (K Galls)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6.1179100529100543</v>
          </cell>
          <cell r="AA242">
            <v>6.1179100529100552</v>
          </cell>
          <cell r="AB242">
            <v>6.1179100529100552</v>
          </cell>
          <cell r="AC242">
            <v>6.1179100529100552</v>
          </cell>
          <cell r="AD242">
            <v>6.1179100529100552</v>
          </cell>
          <cell r="AE242">
            <v>6.1179100529100552</v>
          </cell>
          <cell r="AF242">
            <v>6.1179100529100552</v>
          </cell>
          <cell r="AG242">
            <v>6.1179100529100552</v>
          </cell>
          <cell r="AI242" t="str">
            <v>Lazo Unit COGS (K Galls)</v>
          </cell>
          <cell r="AJ242">
            <v>0</v>
          </cell>
          <cell r="AK242">
            <v>6.1179100529100552</v>
          </cell>
          <cell r="AL242">
            <v>6.1179100529100552</v>
          </cell>
          <cell r="AM242">
            <v>0</v>
          </cell>
          <cell r="AN242">
            <v>6.1179100529100552</v>
          </cell>
        </row>
        <row r="243">
          <cell r="A243" t="str">
            <v>Factor de conversión</v>
          </cell>
          <cell r="B243">
            <v>4.0053583793748553</v>
          </cell>
        </row>
        <row r="244">
          <cell r="A244" t="str">
            <v>Lazo Volume (K Te Lbs)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2.0026791896874276</v>
          </cell>
          <cell r="H244">
            <v>12.016075138124567</v>
          </cell>
          <cell r="I244">
            <v>6.0080375690622834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20.026791896874279</v>
          </cell>
          <cell r="Q244">
            <v>20.026791896874279</v>
          </cell>
          <cell r="S244">
            <v>20.026791896874279</v>
          </cell>
          <cell r="U244" t="str">
            <v>Lazo Volume (K Te Lbs)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2.0026791896874276</v>
          </cell>
          <cell r="AA244">
            <v>14.018754327811994</v>
          </cell>
          <cell r="AB244">
            <v>20.026791896874279</v>
          </cell>
          <cell r="AC244">
            <v>20.026791896874279</v>
          </cell>
          <cell r="AD244">
            <v>20.026791896874279</v>
          </cell>
          <cell r="AE244">
            <v>20.026791896874279</v>
          </cell>
          <cell r="AF244">
            <v>20.026791896874279</v>
          </cell>
          <cell r="AG244">
            <v>20.026791896874279</v>
          </cell>
          <cell r="AI244" t="str">
            <v>Lazo Volume (K Te Lbs)</v>
          </cell>
          <cell r="AJ244">
            <v>0</v>
          </cell>
          <cell r="AK244">
            <v>14.018754327811994</v>
          </cell>
          <cell r="AL244">
            <v>6.0080375690622834</v>
          </cell>
          <cell r="AM244">
            <v>0</v>
          </cell>
          <cell r="AN244">
            <v>20.026791896874279</v>
          </cell>
          <cell r="AP244">
            <v>0</v>
          </cell>
          <cell r="AR244">
            <v>0</v>
          </cell>
        </row>
        <row r="245">
          <cell r="A245" t="str">
            <v>Lazo Netback (K Te Lbs)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3.7192146504233374</v>
          </cell>
          <cell r="H245">
            <v>3.6962328915123797</v>
          </cell>
          <cell r="I245">
            <v>3.6735334059964391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3.691721221748693</v>
          </cell>
          <cell r="Q245">
            <v>3.691721221748693</v>
          </cell>
          <cell r="S245">
            <v>3.691721221748693</v>
          </cell>
          <cell r="U245" t="str">
            <v>Lazo Netback (K Te Lbs)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3.7192146504233374</v>
          </cell>
          <cell r="AA245">
            <v>3.6995159999282308</v>
          </cell>
          <cell r="AB245">
            <v>3.691721221748693</v>
          </cell>
          <cell r="AC245">
            <v>3.691721221748693</v>
          </cell>
          <cell r="AD245">
            <v>3.691721221748693</v>
          </cell>
          <cell r="AE245">
            <v>3.691721221748693</v>
          </cell>
          <cell r="AF245">
            <v>3.691721221748693</v>
          </cell>
          <cell r="AG245">
            <v>3.691721221748693</v>
          </cell>
          <cell r="AI245" t="str">
            <v>Lazo Netback (K Te Lbs)</v>
          </cell>
          <cell r="AJ245">
            <v>0</v>
          </cell>
          <cell r="AK245">
            <v>3.6995159999282308</v>
          </cell>
          <cell r="AL245">
            <v>3.6735334059964391</v>
          </cell>
          <cell r="AM245">
            <v>0</v>
          </cell>
          <cell r="AN245">
            <v>3.691721221748693</v>
          </cell>
          <cell r="AP245">
            <v>0</v>
          </cell>
          <cell r="AR245">
            <v>0</v>
          </cell>
        </row>
        <row r="246">
          <cell r="A246" t="str">
            <v>Lazo Unit COGS (K Te Lbs)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1.5274313740347298</v>
          </cell>
          <cell r="H246">
            <v>1.5274313740347301</v>
          </cell>
          <cell r="I246">
            <v>1.5274313740347301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1.5274313740347301</v>
          </cell>
          <cell r="Q246">
            <v>1.5274313740347301</v>
          </cell>
          <cell r="S246">
            <v>1.5274313740347301</v>
          </cell>
          <cell r="U246" t="str">
            <v>Lazo Unit COGS (K Te Lbs)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1.5274313740347298</v>
          </cell>
          <cell r="AA246">
            <v>1.5274313740347301</v>
          </cell>
          <cell r="AB246">
            <v>1.5274313740347301</v>
          </cell>
          <cell r="AC246">
            <v>1.5274313740347301</v>
          </cell>
          <cell r="AD246">
            <v>1.5274313740347301</v>
          </cell>
          <cell r="AE246">
            <v>1.5274313740347301</v>
          </cell>
          <cell r="AF246">
            <v>1.5274313740347301</v>
          </cell>
          <cell r="AG246">
            <v>1.5274313740347301</v>
          </cell>
          <cell r="AI246" t="str">
            <v>Lazo Unit COGS (K Te Lbs)</v>
          </cell>
          <cell r="AJ246">
            <v>0</v>
          </cell>
          <cell r="AK246">
            <v>1.5274313740347301</v>
          </cell>
          <cell r="AL246">
            <v>1.5274313740347301</v>
          </cell>
          <cell r="AM246">
            <v>0</v>
          </cell>
          <cell r="AN246">
            <v>1.5274313740347301</v>
          </cell>
          <cell r="AP246">
            <v>0</v>
          </cell>
          <cell r="AR246">
            <v>0</v>
          </cell>
        </row>
        <row r="248">
          <cell r="A248" t="str">
            <v>Boxer Volume (K Galls)</v>
          </cell>
          <cell r="B248">
            <v>1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Q248">
            <v>0</v>
          </cell>
          <cell r="S248">
            <v>0</v>
          </cell>
          <cell r="U248" t="str">
            <v>Boxer Volume (K Galls)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I248" t="str">
            <v>Boxer Volume (K Galls)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</row>
        <row r="249">
          <cell r="A249" t="str">
            <v>Boxer Netback (K Galls)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Q249">
            <v>0</v>
          </cell>
          <cell r="S249">
            <v>0</v>
          </cell>
          <cell r="U249" t="str">
            <v>Boxer Netback (K Galls)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I249" t="str">
            <v>Boxer Netback (K Galls)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</row>
        <row r="250">
          <cell r="A250" t="str">
            <v>Boxer Unit COGS (K Galls)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Q250">
            <v>0</v>
          </cell>
          <cell r="S250">
            <v>0</v>
          </cell>
          <cell r="U250" t="str">
            <v>Boxer Unit COGS (K Galls)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I250" t="str">
            <v>Boxer Unit COGS (K Galls)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</row>
        <row r="251">
          <cell r="A251" t="str">
            <v>Factor de conversión</v>
          </cell>
          <cell r="B251">
            <v>2.5033489871092849</v>
          </cell>
        </row>
        <row r="252">
          <cell r="A252" t="str">
            <v>Boxer Volume (K Te Lbs)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Q252">
            <v>0</v>
          </cell>
          <cell r="S252">
            <v>0</v>
          </cell>
          <cell r="U252" t="str">
            <v>Boxer Volume (K Te Lbs)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I252" t="str">
            <v>Boxer Volume (K Te Lbs)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R252">
            <v>0</v>
          </cell>
        </row>
        <row r="253">
          <cell r="A253" t="str">
            <v>Boxer Netback (K Te Lbs)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Q253">
            <v>0</v>
          </cell>
          <cell r="S253">
            <v>0</v>
          </cell>
          <cell r="U253" t="str">
            <v>Boxer Netback (K Te Lbs)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I253" t="str">
            <v>Boxer Netback (K Te Lbs)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R253">
            <v>0</v>
          </cell>
        </row>
        <row r="254">
          <cell r="A254" t="str">
            <v>Boxer Unit COGS (K Te Lbs)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Q254">
            <v>0</v>
          </cell>
          <cell r="S254">
            <v>0</v>
          </cell>
          <cell r="U254" t="str">
            <v>Boxer Unit COGS (K Te Lbs)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I254" t="str">
            <v>Boxer Unit COGS (K Te Lbs)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P254">
            <v>0</v>
          </cell>
          <cell r="AR254">
            <v>0</v>
          </cell>
        </row>
        <row r="256">
          <cell r="A256" t="str">
            <v>Total Volume (K Galls)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0.5</v>
          </cell>
          <cell r="H256">
            <v>3</v>
          </cell>
          <cell r="I256">
            <v>1.5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5</v>
          </cell>
          <cell r="Q256">
            <v>5</v>
          </cell>
          <cell r="S256">
            <v>5</v>
          </cell>
          <cell r="U256" t="str">
            <v>Total Volume (K Galls)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0.5</v>
          </cell>
          <cell r="AA256">
            <v>3.5</v>
          </cell>
          <cell r="AB256">
            <v>5</v>
          </cell>
          <cell r="AC256">
            <v>5</v>
          </cell>
          <cell r="AD256">
            <v>5</v>
          </cell>
          <cell r="AE256">
            <v>5</v>
          </cell>
          <cell r="AF256">
            <v>5</v>
          </cell>
          <cell r="AG256">
            <v>5</v>
          </cell>
          <cell r="AI256" t="str">
            <v>Total Volume (K Galls)</v>
          </cell>
          <cell r="AJ256">
            <v>0</v>
          </cell>
          <cell r="AK256">
            <v>3.5</v>
          </cell>
          <cell r="AL256">
            <v>1.5</v>
          </cell>
          <cell r="AM256">
            <v>0</v>
          </cell>
          <cell r="AN256">
            <v>5</v>
          </cell>
          <cell r="AP256">
            <v>0</v>
          </cell>
          <cell r="AR256">
            <v>0</v>
          </cell>
        </row>
        <row r="257">
          <cell r="A257" t="str">
            <v>Total Netback (K Galls)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14.896787564766838</v>
          </cell>
          <cell r="H257">
            <v>14.80473738414006</v>
          </cell>
          <cell r="I257">
            <v>14.71381780962129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14.786666529847105</v>
          </cell>
          <cell r="Q257">
            <v>14.786666529847105</v>
          </cell>
          <cell r="S257">
            <v>14.786666529847105</v>
          </cell>
          <cell r="U257" t="str">
            <v>Total Netback (K Galls)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14.896787564766838</v>
          </cell>
          <cell r="AA257">
            <v>14.817887409943884</v>
          </cell>
          <cell r="AB257">
            <v>14.786666529847105</v>
          </cell>
          <cell r="AC257">
            <v>14.786666529847105</v>
          </cell>
          <cell r="AD257">
            <v>14.786666529847105</v>
          </cell>
          <cell r="AE257">
            <v>14.786666529847105</v>
          </cell>
          <cell r="AF257">
            <v>14.786666529847105</v>
          </cell>
          <cell r="AG257">
            <v>14.786666529847105</v>
          </cell>
          <cell r="AI257" t="str">
            <v>Total Netback (K Galls)</v>
          </cell>
          <cell r="AJ257">
            <v>0</v>
          </cell>
          <cell r="AK257">
            <v>14.817887409943884</v>
          </cell>
          <cell r="AL257">
            <v>14.71381780962129</v>
          </cell>
          <cell r="AM257">
            <v>0</v>
          </cell>
          <cell r="AN257">
            <v>14.786666529847105</v>
          </cell>
          <cell r="AP257">
            <v>0</v>
          </cell>
          <cell r="AR257">
            <v>0</v>
          </cell>
        </row>
        <row r="258">
          <cell r="A258" t="str">
            <v>Total Unit COGS (K Galls)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6.1179100529100543</v>
          </cell>
          <cell r="H258">
            <v>6.1179100529100552</v>
          </cell>
          <cell r="I258">
            <v>6.1179100529100552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6.1179100529100552</v>
          </cell>
          <cell r="Q258">
            <v>6.1179100529100552</v>
          </cell>
          <cell r="S258">
            <v>6.1179100529100552</v>
          </cell>
          <cell r="U258" t="str">
            <v>Total Unit COGS (K Galls)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6.1179100529100543</v>
          </cell>
          <cell r="AA258">
            <v>6.1179100529100552</v>
          </cell>
          <cell r="AB258">
            <v>6.1179100529100552</v>
          </cell>
          <cell r="AC258">
            <v>6.1179100529100552</v>
          </cell>
          <cell r="AD258">
            <v>6.1179100529100552</v>
          </cell>
          <cell r="AE258">
            <v>6.1179100529100552</v>
          </cell>
          <cell r="AF258">
            <v>6.1179100529100552</v>
          </cell>
          <cell r="AG258">
            <v>6.1179100529100552</v>
          </cell>
          <cell r="AI258" t="str">
            <v>Total Unit COGS (K Galls)</v>
          </cell>
          <cell r="AJ258">
            <v>0</v>
          </cell>
          <cell r="AK258">
            <v>6.1179100529100552</v>
          </cell>
          <cell r="AL258">
            <v>6.1179100529100552</v>
          </cell>
          <cell r="AM258">
            <v>0</v>
          </cell>
          <cell r="AN258">
            <v>6.1179100529100552</v>
          </cell>
          <cell r="AP258">
            <v>0</v>
          </cell>
          <cell r="AR258">
            <v>0</v>
          </cell>
        </row>
        <row r="259">
          <cell r="A259" t="str">
            <v>Total Unit COGS (K Galls) Check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6.1179100529100543</v>
          </cell>
          <cell r="H259">
            <v>6.1179100529100552</v>
          </cell>
          <cell r="I259">
            <v>6.1179100529100552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6.1179100529100552</v>
          </cell>
          <cell r="Q259">
            <v>6.1179100529100552</v>
          </cell>
          <cell r="S259">
            <v>6.1179100529100552</v>
          </cell>
          <cell r="U259" t="str">
            <v>Total Unit COGS (K Galls) Check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6.1179100529100543</v>
          </cell>
          <cell r="AA259">
            <v>6.1179100529100552</v>
          </cell>
          <cell r="AB259">
            <v>6.1179100529100552</v>
          </cell>
          <cell r="AC259">
            <v>6.1179100529100552</v>
          </cell>
          <cell r="AD259">
            <v>6.1179100529100552</v>
          </cell>
          <cell r="AE259">
            <v>6.1179100529100552</v>
          </cell>
          <cell r="AF259">
            <v>6.1179100529100552</v>
          </cell>
          <cell r="AG259">
            <v>6.1179100529100552</v>
          </cell>
          <cell r="AI259" t="str">
            <v xml:space="preserve"> Total Unit COGS (K Galls) Check</v>
          </cell>
          <cell r="AJ259">
            <v>0</v>
          </cell>
          <cell r="AK259">
            <v>6.1179100529100552</v>
          </cell>
          <cell r="AL259">
            <v>6.1179100529100552</v>
          </cell>
          <cell r="AM259">
            <v>0</v>
          </cell>
          <cell r="AN259">
            <v>6.1179100529100552</v>
          </cell>
          <cell r="AP259">
            <v>0</v>
          </cell>
          <cell r="AR259">
            <v>0</v>
          </cell>
        </row>
        <row r="261">
          <cell r="A261" t="str">
            <v>Total Volume (K TE Lbs)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2.0026791896874276</v>
          </cell>
          <cell r="H261">
            <v>12.016075138124567</v>
          </cell>
          <cell r="I261">
            <v>6.0080375690622834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20.026791896874279</v>
          </cell>
          <cell r="Q261">
            <v>20.026791896874279</v>
          </cell>
          <cell r="S261">
            <v>20.026791896874279</v>
          </cell>
          <cell r="U261" t="str">
            <v>Total Volume (K TE Lbs)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2.0026791896874276</v>
          </cell>
          <cell r="AA261">
            <v>14.018754327811994</v>
          </cell>
          <cell r="AB261">
            <v>20.026791896874279</v>
          </cell>
          <cell r="AC261">
            <v>20.026791896874279</v>
          </cell>
          <cell r="AD261">
            <v>20.026791896874279</v>
          </cell>
          <cell r="AE261">
            <v>20.026791896874279</v>
          </cell>
          <cell r="AF261">
            <v>20.026791896874279</v>
          </cell>
          <cell r="AG261">
            <v>20.026791896874279</v>
          </cell>
          <cell r="AI261" t="str">
            <v>Total Volume (K TE Lbs)</v>
          </cell>
          <cell r="AJ261">
            <v>0</v>
          </cell>
          <cell r="AK261">
            <v>14.018754327811994</v>
          </cell>
          <cell r="AL261">
            <v>6.0080375690622834</v>
          </cell>
          <cell r="AM261">
            <v>0</v>
          </cell>
          <cell r="AN261">
            <v>20.026791896874279</v>
          </cell>
          <cell r="AP261">
            <v>0</v>
          </cell>
          <cell r="AR261">
            <v>0</v>
          </cell>
        </row>
        <row r="262">
          <cell r="A262" t="str">
            <v>Total Netback (K TE Lbs)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3.7192146504233374</v>
          </cell>
          <cell r="H262">
            <v>3.6962328915123797</v>
          </cell>
          <cell r="I262">
            <v>3.6735334059964391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3.691721221748693</v>
          </cell>
          <cell r="Q262">
            <v>3.691721221748693</v>
          </cell>
          <cell r="S262">
            <v>3.691721221748693</v>
          </cell>
          <cell r="U262" t="str">
            <v>Total Netback (K TE Lbs)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3.7192146504233374</v>
          </cell>
          <cell r="AA262">
            <v>3.6995159999282308</v>
          </cell>
          <cell r="AB262">
            <v>3.691721221748693</v>
          </cell>
          <cell r="AC262">
            <v>3.691721221748693</v>
          </cell>
          <cell r="AD262">
            <v>3.691721221748693</v>
          </cell>
          <cell r="AE262">
            <v>3.691721221748693</v>
          </cell>
          <cell r="AF262">
            <v>3.691721221748693</v>
          </cell>
          <cell r="AG262">
            <v>3.691721221748693</v>
          </cell>
          <cell r="AI262" t="str">
            <v>Total Netback (K TE Lbs)</v>
          </cell>
          <cell r="AJ262">
            <v>0</v>
          </cell>
          <cell r="AK262">
            <v>3.6995159999282308</v>
          </cell>
          <cell r="AL262">
            <v>3.6735334059964391</v>
          </cell>
          <cell r="AM262">
            <v>0</v>
          </cell>
          <cell r="AN262">
            <v>3.691721221748693</v>
          </cell>
          <cell r="AP262">
            <v>0</v>
          </cell>
          <cell r="AR262">
            <v>0</v>
          </cell>
        </row>
        <row r="263">
          <cell r="A263" t="str">
            <v>Total Unit COGS (K TE Lbs)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1.5274313740347298</v>
          </cell>
          <cell r="H263">
            <v>1.5274313740347301</v>
          </cell>
          <cell r="I263">
            <v>1.5274313740347301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1.5274313740347301</v>
          </cell>
          <cell r="Q263">
            <v>30.589550264550279</v>
          </cell>
          <cell r="S263">
            <v>30.589550264550279</v>
          </cell>
          <cell r="U263" t="str">
            <v>Total Unit COGS (K TE Lbs)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1.5274313740347298</v>
          </cell>
          <cell r="AA263">
            <v>1.5274313740347301</v>
          </cell>
          <cell r="AB263">
            <v>1.5274313740347301</v>
          </cell>
          <cell r="AC263">
            <v>1.5274313740347301</v>
          </cell>
          <cell r="AD263">
            <v>1.5274313740347301</v>
          </cell>
          <cell r="AE263">
            <v>1.5274313740347301</v>
          </cell>
          <cell r="AF263">
            <v>1.5274313740347301</v>
          </cell>
          <cell r="AG263">
            <v>1.5274313740347301</v>
          </cell>
          <cell r="AI263" t="str">
            <v>Total Unit COGS (K TE Lbs)</v>
          </cell>
          <cell r="AJ263">
            <v>0</v>
          </cell>
          <cell r="AK263">
            <v>1.5274313740347301</v>
          </cell>
          <cell r="AL263">
            <v>1.5274313740347301</v>
          </cell>
          <cell r="AM263">
            <v>0</v>
          </cell>
          <cell r="AN263">
            <v>1.5274313740347301</v>
          </cell>
          <cell r="AP263">
            <v>0</v>
          </cell>
          <cell r="AR263">
            <v>0</v>
          </cell>
        </row>
        <row r="265">
          <cell r="A265" t="str">
            <v>Net Sales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7.4483937823834188</v>
          </cell>
          <cell r="H265">
            <v>44.414212152420177</v>
          </cell>
          <cell r="I265">
            <v>22.070726714431935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73.933332649235524</v>
          </cell>
          <cell r="Q265">
            <v>73.933332649235524</v>
          </cell>
          <cell r="S265">
            <v>73.933332649235524</v>
          </cell>
          <cell r="U265" t="str">
            <v>Net Sales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7.4483937823834188</v>
          </cell>
          <cell r="AA265">
            <v>51.862605934803597</v>
          </cell>
          <cell r="AB265">
            <v>73.933332649235524</v>
          </cell>
          <cell r="AC265">
            <v>73.933332649235524</v>
          </cell>
          <cell r="AD265">
            <v>73.933332649235524</v>
          </cell>
          <cell r="AE265">
            <v>73.933332649235524</v>
          </cell>
          <cell r="AF265">
            <v>73.933332649235524</v>
          </cell>
          <cell r="AG265">
            <v>73.933332649235524</v>
          </cell>
          <cell r="AI265" t="str">
            <v>Net Sales</v>
          </cell>
          <cell r="AJ265">
            <v>0</v>
          </cell>
          <cell r="AK265">
            <v>51.862605934803597</v>
          </cell>
          <cell r="AL265">
            <v>22.070726714431935</v>
          </cell>
          <cell r="AM265">
            <v>0</v>
          </cell>
          <cell r="AN265">
            <v>73.933332649235524</v>
          </cell>
          <cell r="AP265">
            <v>0</v>
          </cell>
          <cell r="AR265">
            <v>0</v>
          </cell>
        </row>
        <row r="267">
          <cell r="A267" t="str">
            <v>Inventory Cost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3.0589550264550271</v>
          </cell>
          <cell r="H267">
            <v>18.353730158730166</v>
          </cell>
          <cell r="I267">
            <v>9.1768650793650828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30.589550264550276</v>
          </cell>
          <cell r="Q267">
            <v>30.589550264550276</v>
          </cell>
          <cell r="S267">
            <v>30.589550264550276</v>
          </cell>
          <cell r="U267" t="str">
            <v>Inventory Cost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3.0589550264550271</v>
          </cell>
          <cell r="AA267">
            <v>21.412685185185193</v>
          </cell>
          <cell r="AB267">
            <v>30.589550264550276</v>
          </cell>
          <cell r="AC267">
            <v>30.589550264550276</v>
          </cell>
          <cell r="AD267">
            <v>30.589550264550276</v>
          </cell>
          <cell r="AE267">
            <v>30.589550264550276</v>
          </cell>
          <cell r="AF267">
            <v>30.589550264550276</v>
          </cell>
          <cell r="AG267">
            <v>30.589550264550276</v>
          </cell>
          <cell r="AI267" t="str">
            <v>Inventory Cost</v>
          </cell>
          <cell r="AJ267">
            <v>0</v>
          </cell>
          <cell r="AK267">
            <v>21.412685185185193</v>
          </cell>
          <cell r="AL267">
            <v>9.1768650793650828</v>
          </cell>
          <cell r="AM267">
            <v>0</v>
          </cell>
          <cell r="AN267">
            <v>30.589550264550276</v>
          </cell>
          <cell r="AP267">
            <v>0</v>
          </cell>
          <cell r="AR267">
            <v>0</v>
          </cell>
        </row>
        <row r="268">
          <cell r="A268" t="str">
            <v>Non Std. Cost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Q268">
            <v>0</v>
          </cell>
          <cell r="S268">
            <v>0</v>
          </cell>
          <cell r="U268" t="str">
            <v>Non Std. Cost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I268" t="str">
            <v>Non Std. Cost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</row>
        <row r="269">
          <cell r="A269" t="str">
            <v>Alloc. NSC (STL)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Q269">
            <v>0</v>
          </cell>
          <cell r="S269">
            <v>0</v>
          </cell>
          <cell r="U269" t="str">
            <v>Alloc. NSC (STL)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I269" t="str">
            <v>Alloc. NSC (STL)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R269">
            <v>0</v>
          </cell>
        </row>
        <row r="270">
          <cell r="A270" t="str">
            <v>COGS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3.0589550264550271</v>
          </cell>
          <cell r="H270">
            <v>18.353730158730166</v>
          </cell>
          <cell r="I270">
            <v>9.1768650793650828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30.589550264550276</v>
          </cell>
          <cell r="Q270">
            <v>30.589550264550276</v>
          </cell>
          <cell r="S270">
            <v>30.589550264550276</v>
          </cell>
          <cell r="U270" t="str">
            <v>COGS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3.0589550264550271</v>
          </cell>
          <cell r="AA270">
            <v>21.412685185185193</v>
          </cell>
          <cell r="AB270">
            <v>30.589550264550276</v>
          </cell>
          <cell r="AC270">
            <v>30.589550264550276</v>
          </cell>
          <cell r="AD270">
            <v>30.589550264550276</v>
          </cell>
          <cell r="AE270">
            <v>30.589550264550276</v>
          </cell>
          <cell r="AF270">
            <v>30.589550264550276</v>
          </cell>
          <cell r="AG270">
            <v>30.589550264550276</v>
          </cell>
          <cell r="AI270" t="str">
            <v>COGS</v>
          </cell>
          <cell r="AJ270">
            <v>0</v>
          </cell>
          <cell r="AK270">
            <v>21.412685185185193</v>
          </cell>
          <cell r="AL270">
            <v>9.1768650793650828</v>
          </cell>
          <cell r="AM270">
            <v>0</v>
          </cell>
          <cell r="AN270">
            <v>30.589550264550276</v>
          </cell>
          <cell r="AP270">
            <v>0</v>
          </cell>
          <cell r="AR270">
            <v>0</v>
          </cell>
        </row>
        <row r="272">
          <cell r="A272" t="str">
            <v>Gross Profit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4.3894387559283921</v>
          </cell>
          <cell r="H272">
            <v>26.060481993690011</v>
          </cell>
          <cell r="I272">
            <v>12.893861635066852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43.343782384685248</v>
          </cell>
          <cell r="Q272">
            <v>43.343782384685248</v>
          </cell>
          <cell r="S272">
            <v>43.343782384685248</v>
          </cell>
          <cell r="U272" t="str">
            <v>Gross Profit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4.3894387559283921</v>
          </cell>
          <cell r="AA272">
            <v>30.449920749618403</v>
          </cell>
          <cell r="AB272">
            <v>43.343782384685248</v>
          </cell>
          <cell r="AC272">
            <v>43.343782384685248</v>
          </cell>
          <cell r="AD272">
            <v>43.343782384685248</v>
          </cell>
          <cell r="AE272">
            <v>43.343782384685248</v>
          </cell>
          <cell r="AF272">
            <v>43.343782384685248</v>
          </cell>
          <cell r="AG272">
            <v>43.343782384685248</v>
          </cell>
          <cell r="AI272" t="str">
            <v>Gross Profit</v>
          </cell>
          <cell r="AJ272">
            <v>0</v>
          </cell>
          <cell r="AK272">
            <v>30.449920749618403</v>
          </cell>
          <cell r="AL272">
            <v>12.893861635066852</v>
          </cell>
          <cell r="AM272">
            <v>0</v>
          </cell>
          <cell r="AN272">
            <v>43.343782384685248</v>
          </cell>
          <cell r="AP272">
            <v>0</v>
          </cell>
          <cell r="AR272">
            <v>0</v>
          </cell>
        </row>
        <row r="273">
          <cell r="A273" t="str">
            <v>% of Sales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0.58931346598646284</v>
          </cell>
          <cell r="H273">
            <v>0.58675997458326967</v>
          </cell>
          <cell r="I273">
            <v>0.58420648318007684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0.58625495201633426</v>
          </cell>
          <cell r="Q273">
            <v>0.58625495201633426</v>
          </cell>
          <cell r="S273">
            <v>0.58625495201633426</v>
          </cell>
          <cell r="U273" t="str">
            <v>% of Sales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0.58931346598646284</v>
          </cell>
          <cell r="AA273">
            <v>0.58712670142138546</v>
          </cell>
          <cell r="AB273">
            <v>0.58625495201633426</v>
          </cell>
          <cell r="AC273">
            <v>0.58625495201633426</v>
          </cell>
          <cell r="AD273">
            <v>0.58625495201633426</v>
          </cell>
          <cell r="AE273">
            <v>0.58625495201633426</v>
          </cell>
          <cell r="AF273">
            <v>0.58625495201633426</v>
          </cell>
          <cell r="AG273">
            <v>0.58625495201633426</v>
          </cell>
          <cell r="AI273" t="str">
            <v>% of Sales</v>
          </cell>
          <cell r="AJ273">
            <v>0</v>
          </cell>
          <cell r="AK273">
            <v>0.58712670142138546</v>
          </cell>
          <cell r="AL273">
            <v>0.58420648318007684</v>
          </cell>
          <cell r="AM273">
            <v>0</v>
          </cell>
          <cell r="AN273">
            <v>0.58625495201633426</v>
          </cell>
          <cell r="AP273">
            <v>0</v>
          </cell>
          <cell r="AR273">
            <v>0</v>
          </cell>
        </row>
        <row r="275">
          <cell r="A275" t="str">
            <v>Marketing</v>
          </cell>
          <cell r="C275">
            <v>0.44508035510024263</v>
          </cell>
          <cell r="D275">
            <v>0.56183622793341592</v>
          </cell>
          <cell r="E275">
            <v>0.70243353784525919</v>
          </cell>
          <cell r="F275">
            <v>0.67184274649304676</v>
          </cell>
          <cell r="G275">
            <v>0.90047627468275337</v>
          </cell>
          <cell r="H275">
            <v>0.8190435333992917</v>
          </cell>
          <cell r="I275">
            <v>0.71467297049613843</v>
          </cell>
          <cell r="J275">
            <v>0.43973231529502244</v>
          </cell>
          <cell r="K275">
            <v>0.64835009819515432</v>
          </cell>
          <cell r="L275">
            <v>0.47346893318216338</v>
          </cell>
          <cell r="M275">
            <v>0.47346893318216338</v>
          </cell>
          <cell r="N275">
            <v>0.47346893318216338</v>
          </cell>
          <cell r="O275">
            <v>7.3238748589868141</v>
          </cell>
          <cell r="Q275">
            <v>7.3238748589868141</v>
          </cell>
          <cell r="S275">
            <v>7.3238748589868141</v>
          </cell>
          <cell r="U275" t="str">
            <v>Marketing</v>
          </cell>
          <cell r="V275">
            <v>0.44508035510024263</v>
          </cell>
          <cell r="W275">
            <v>1.0069165830336586</v>
          </cell>
          <cell r="X275">
            <v>1.7093501208789177</v>
          </cell>
          <cell r="Y275">
            <v>2.3811928673719645</v>
          </cell>
          <cell r="Z275">
            <v>3.2816691420547177</v>
          </cell>
          <cell r="AA275">
            <v>4.1007126754540097</v>
          </cell>
          <cell r="AB275">
            <v>4.8153856459501485</v>
          </cell>
          <cell r="AC275">
            <v>5.2551179612451708</v>
          </cell>
          <cell r="AD275">
            <v>5.9034680594403248</v>
          </cell>
          <cell r="AE275">
            <v>6.3769369926224879</v>
          </cell>
          <cell r="AF275">
            <v>6.850405925804651</v>
          </cell>
          <cell r="AG275">
            <v>7.3238748589868141</v>
          </cell>
          <cell r="AI275" t="str">
            <v>Marketing</v>
          </cell>
          <cell r="AJ275">
            <v>1.7093501208789177</v>
          </cell>
          <cell r="AK275">
            <v>2.3913625545750916</v>
          </cell>
          <cell r="AL275">
            <v>1.8027553839863151</v>
          </cell>
          <cell r="AM275">
            <v>1.4204067995464902</v>
          </cell>
          <cell r="AN275">
            <v>7.3238748589868141</v>
          </cell>
        </row>
        <row r="276">
          <cell r="A276" t="str">
            <v>Administration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Q276">
            <v>0</v>
          </cell>
          <cell r="S276">
            <v>0</v>
          </cell>
          <cell r="U276" t="str">
            <v>Administration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I276" t="str">
            <v>Administration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</row>
        <row r="277">
          <cell r="A277" t="str">
            <v>Technology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Q277">
            <v>0</v>
          </cell>
          <cell r="S277">
            <v>0</v>
          </cell>
          <cell r="U277" t="str">
            <v>Technology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I277" t="str">
            <v>Technology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</row>
        <row r="278">
          <cell r="A278" t="str">
            <v>Bad Debt Reserve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Q278">
            <v>0</v>
          </cell>
          <cell r="S278">
            <v>0</v>
          </cell>
          <cell r="U278" t="str">
            <v>Bad Debt Reserve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I278" t="str">
            <v>Bad Debt Reserve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R278">
            <v>0</v>
          </cell>
        </row>
        <row r="279">
          <cell r="A279" t="str">
            <v>Total Direct MAT</v>
          </cell>
          <cell r="C279">
            <v>0.44508035510024263</v>
          </cell>
          <cell r="D279">
            <v>0.56183622793341592</v>
          </cell>
          <cell r="E279">
            <v>0.70243353784525919</v>
          </cell>
          <cell r="F279">
            <v>0.67184274649304676</v>
          </cell>
          <cell r="G279">
            <v>0.90047627468275337</v>
          </cell>
          <cell r="H279">
            <v>0.8190435333992917</v>
          </cell>
          <cell r="I279">
            <v>0.71467297049613843</v>
          </cell>
          <cell r="J279">
            <v>0.43973231529502244</v>
          </cell>
          <cell r="K279">
            <v>0.64835009819515432</v>
          </cell>
          <cell r="L279">
            <v>0.47346893318216338</v>
          </cell>
          <cell r="M279">
            <v>0.47346893318216338</v>
          </cell>
          <cell r="N279">
            <v>0.47346893318216338</v>
          </cell>
          <cell r="O279">
            <v>7.3238748589868141</v>
          </cell>
          <cell r="Q279">
            <v>7.3238748589868141</v>
          </cell>
          <cell r="S279">
            <v>7.3238748589868141</v>
          </cell>
          <cell r="U279" t="str">
            <v>Total Direct MAT</v>
          </cell>
          <cell r="V279">
            <v>0.44508035510024263</v>
          </cell>
          <cell r="W279">
            <v>1.0069165830336586</v>
          </cell>
          <cell r="X279">
            <v>1.7093501208789177</v>
          </cell>
          <cell r="Y279">
            <v>2.3811928673719645</v>
          </cell>
          <cell r="Z279">
            <v>3.2816691420547177</v>
          </cell>
          <cell r="AA279">
            <v>4.1007126754540097</v>
          </cell>
          <cell r="AB279">
            <v>4.8153856459501485</v>
          </cell>
          <cell r="AC279">
            <v>5.2551179612451708</v>
          </cell>
          <cell r="AD279">
            <v>5.9034680594403248</v>
          </cell>
          <cell r="AE279">
            <v>6.3769369926224879</v>
          </cell>
          <cell r="AF279">
            <v>6.850405925804651</v>
          </cell>
          <cell r="AG279">
            <v>7.3238748589868141</v>
          </cell>
          <cell r="AI279" t="str">
            <v>Total Direct MAT</v>
          </cell>
          <cell r="AJ279">
            <v>1.7093501208789177</v>
          </cell>
          <cell r="AK279">
            <v>2.3913625545750916</v>
          </cell>
          <cell r="AL279">
            <v>1.8027553839863151</v>
          </cell>
          <cell r="AM279">
            <v>1.4204067995464902</v>
          </cell>
          <cell r="AN279">
            <v>7.3238748589868141</v>
          </cell>
          <cell r="AP279">
            <v>0</v>
          </cell>
          <cell r="AR279">
            <v>0</v>
          </cell>
        </row>
        <row r="281">
          <cell r="A281" t="str">
            <v>Marketing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Q281">
            <v>0</v>
          </cell>
          <cell r="S281">
            <v>0</v>
          </cell>
          <cell r="U281" t="str">
            <v>Marketing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I281" t="str">
            <v>Marketing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</row>
        <row r="282">
          <cell r="A282" t="str">
            <v>Administration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Q282">
            <v>0</v>
          </cell>
          <cell r="S282">
            <v>0</v>
          </cell>
          <cell r="U282" t="str">
            <v>Administration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I282" t="str">
            <v>Administration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</row>
        <row r="283">
          <cell r="A283" t="str">
            <v>Technology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Q283">
            <v>0</v>
          </cell>
          <cell r="S283">
            <v>0</v>
          </cell>
          <cell r="U283" t="str">
            <v>Technology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I283" t="str">
            <v>Technology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R283">
            <v>0</v>
          </cell>
        </row>
        <row r="284">
          <cell r="A284" t="str">
            <v>Total Foundation MAT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Q284">
            <v>0</v>
          </cell>
          <cell r="S284">
            <v>0</v>
          </cell>
          <cell r="U284" t="str">
            <v>Total Foundation MAT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I284" t="str">
            <v>Total Foundation MAT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P284">
            <v>0</v>
          </cell>
          <cell r="AR284">
            <v>0</v>
          </cell>
        </row>
        <row r="286">
          <cell r="A286" t="str">
            <v>Amort of Intangible  Assets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Q286">
            <v>0</v>
          </cell>
          <cell r="S286">
            <v>0</v>
          </cell>
          <cell r="U286" t="str">
            <v>Amort of Intangible  Assets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I286" t="str">
            <v>Amort of Intangible  Assets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R286">
            <v>0</v>
          </cell>
        </row>
        <row r="288">
          <cell r="A288" t="str">
            <v>Interest Expense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Q288">
            <v>0</v>
          </cell>
          <cell r="S288">
            <v>0</v>
          </cell>
          <cell r="U288" t="str">
            <v>Interest Expense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I288" t="str">
            <v>Interest Expense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R288">
            <v>0</v>
          </cell>
        </row>
        <row r="289">
          <cell r="A289" t="str">
            <v>Interest Income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Q289">
            <v>0</v>
          </cell>
          <cell r="S289">
            <v>0</v>
          </cell>
          <cell r="U289" t="str">
            <v>Interest Income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I289" t="str">
            <v>Interest Income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R289">
            <v>0</v>
          </cell>
        </row>
        <row r="290">
          <cell r="A290" t="str">
            <v>Other Income/Exp.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Q290">
            <v>0</v>
          </cell>
          <cell r="S290">
            <v>0</v>
          </cell>
          <cell r="U290" t="str">
            <v>Other Income/Exp.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I290" t="str">
            <v>Other Income/Exp.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P290">
            <v>0</v>
          </cell>
          <cell r="AR290">
            <v>0</v>
          </cell>
        </row>
        <row r="292">
          <cell r="A292" t="str">
            <v>Income Before Tax</v>
          </cell>
          <cell r="C292">
            <v>-0.44508035510024263</v>
          </cell>
          <cell r="D292">
            <v>-0.56183622793341592</v>
          </cell>
          <cell r="E292">
            <v>-0.70243353784525919</v>
          </cell>
          <cell r="F292">
            <v>-0.67184274649304676</v>
          </cell>
          <cell r="G292">
            <v>3.4889624812456388</v>
          </cell>
          <cell r="H292">
            <v>25.24143846029072</v>
          </cell>
          <cell r="I292">
            <v>12.179188664570713</v>
          </cell>
          <cell r="J292">
            <v>-0.43973231529502244</v>
          </cell>
          <cell r="K292">
            <v>-0.64835009819515432</v>
          </cell>
          <cell r="L292">
            <v>-0.47346893318216338</v>
          </cell>
          <cell r="M292">
            <v>-0.47346893318216338</v>
          </cell>
          <cell r="N292">
            <v>-0.47346893318216338</v>
          </cell>
          <cell r="O292">
            <v>36.019907525698436</v>
          </cell>
          <cell r="Q292">
            <v>36.019907525698436</v>
          </cell>
          <cell r="S292">
            <v>36.019907525698436</v>
          </cell>
          <cell r="U292" t="str">
            <v>Income Before Tax</v>
          </cell>
          <cell r="V292">
            <v>-0.44508035510024263</v>
          </cell>
          <cell r="W292">
            <v>-1.0069165830336586</v>
          </cell>
          <cell r="X292">
            <v>-1.7093501208789177</v>
          </cell>
          <cell r="Y292">
            <v>-2.3811928673719645</v>
          </cell>
          <cell r="Z292">
            <v>1.1077696138736743</v>
          </cell>
          <cell r="AA292">
            <v>26.349208074164395</v>
          </cell>
          <cell r="AB292">
            <v>38.528396738735097</v>
          </cell>
          <cell r="AC292">
            <v>38.088664423440079</v>
          </cell>
          <cell r="AD292">
            <v>37.440314325244927</v>
          </cell>
          <cell r="AE292">
            <v>36.966845392062758</v>
          </cell>
          <cell r="AF292">
            <v>36.493376458880597</v>
          </cell>
          <cell r="AG292">
            <v>36.019907525698436</v>
          </cell>
          <cell r="AI292" t="str">
            <v>Income Before Tax</v>
          </cell>
          <cell r="AJ292">
            <v>-1.7093501208789177</v>
          </cell>
          <cell r="AK292">
            <v>28.058558195043311</v>
          </cell>
          <cell r="AL292">
            <v>11.091106251080536</v>
          </cell>
          <cell r="AM292">
            <v>-1.4204067995464902</v>
          </cell>
          <cell r="AN292">
            <v>36.019907525698436</v>
          </cell>
          <cell r="AP292">
            <v>0</v>
          </cell>
          <cell r="AR292">
            <v>0</v>
          </cell>
        </row>
        <row r="293">
          <cell r="A293" t="str">
            <v>Privision for Taxes</v>
          </cell>
          <cell r="C293">
            <v>-0.13797491008107521</v>
          </cell>
          <cell r="D293">
            <v>-0.17416923065935894</v>
          </cell>
          <cell r="E293">
            <v>-0.21775439673203034</v>
          </cell>
          <cell r="F293">
            <v>-0.2082712514128445</v>
          </cell>
          <cell r="G293">
            <v>1.081578369186148</v>
          </cell>
          <cell r="H293">
            <v>7.8248459226901232</v>
          </cell>
          <cell r="I293">
            <v>3.7755484860169211</v>
          </cell>
          <cell r="J293">
            <v>-0.13631701774145696</v>
          </cell>
          <cell r="K293">
            <v>-0.20098853044049783</v>
          </cell>
          <cell r="L293">
            <v>-0.14677536928647064</v>
          </cell>
          <cell r="M293">
            <v>-0.14677536928647064</v>
          </cell>
          <cell r="N293">
            <v>-0.14677536928647064</v>
          </cell>
          <cell r="O293">
            <v>11.166171332966515</v>
          </cell>
          <cell r="Q293">
            <v>11.166171332966515</v>
          </cell>
          <cell r="S293">
            <v>11.166171332966515</v>
          </cell>
          <cell r="U293" t="str">
            <v>Privision for Taxes</v>
          </cell>
          <cell r="V293">
            <v>-0.13797491008107521</v>
          </cell>
          <cell r="W293">
            <v>-0.31214414074043417</v>
          </cell>
          <cell r="X293">
            <v>-0.52989853747246451</v>
          </cell>
          <cell r="Y293">
            <v>-0.73816978888530904</v>
          </cell>
          <cell r="Z293">
            <v>0.34340858030083898</v>
          </cell>
          <cell r="AA293">
            <v>8.1682545029909619</v>
          </cell>
          <cell r="AB293">
            <v>11.943802989007883</v>
          </cell>
          <cell r="AC293">
            <v>11.807485971266427</v>
          </cell>
          <cell r="AD293">
            <v>11.60649744082593</v>
          </cell>
          <cell r="AE293">
            <v>11.459722071539458</v>
          </cell>
          <cell r="AF293">
            <v>11.312946702252987</v>
          </cell>
          <cell r="AG293">
            <v>11.166171332966515</v>
          </cell>
          <cell r="AI293" t="str">
            <v>Privision for Taxes</v>
          </cell>
          <cell r="AJ293">
            <v>-0.52989853747246451</v>
          </cell>
          <cell r="AK293">
            <v>8.698153040463426</v>
          </cell>
          <cell r="AL293">
            <v>3.4382429378349664</v>
          </cell>
          <cell r="AM293">
            <v>-0.44032610785941195</v>
          </cell>
          <cell r="AN293">
            <v>11.166171332966515</v>
          </cell>
        </row>
        <row r="294">
          <cell r="A294" t="str">
            <v>Tax rate %</v>
          </cell>
          <cell r="C294">
            <v>0.31</v>
          </cell>
          <cell r="D294">
            <v>0.31</v>
          </cell>
          <cell r="E294">
            <v>0.31</v>
          </cell>
          <cell r="F294">
            <v>0.31</v>
          </cell>
          <cell r="G294">
            <v>0.31</v>
          </cell>
          <cell r="H294">
            <v>0.31</v>
          </cell>
          <cell r="I294">
            <v>0.31</v>
          </cell>
          <cell r="J294">
            <v>0.31</v>
          </cell>
          <cell r="K294">
            <v>0.31</v>
          </cell>
          <cell r="L294">
            <v>0.31</v>
          </cell>
          <cell r="M294">
            <v>0.31</v>
          </cell>
          <cell r="N294">
            <v>0.31</v>
          </cell>
          <cell r="O294">
            <v>0.31</v>
          </cell>
          <cell r="Q294">
            <v>0.31</v>
          </cell>
          <cell r="S294">
            <v>0.31</v>
          </cell>
          <cell r="U294" t="str">
            <v>Tax rate %</v>
          </cell>
          <cell r="V294">
            <v>0.31</v>
          </cell>
          <cell r="W294">
            <v>0.31</v>
          </cell>
          <cell r="X294">
            <v>0.31</v>
          </cell>
          <cell r="Y294">
            <v>0.31000000000000005</v>
          </cell>
          <cell r="Z294">
            <v>0.30999999999999994</v>
          </cell>
          <cell r="AA294">
            <v>0.31</v>
          </cell>
          <cell r="AB294">
            <v>0.31000000000000011</v>
          </cell>
          <cell r="AC294">
            <v>0.31000000000000005</v>
          </cell>
          <cell r="AD294">
            <v>0.31000000000000005</v>
          </cell>
          <cell r="AE294">
            <v>0.31000000000000005</v>
          </cell>
          <cell r="AF294">
            <v>0.31000000000000005</v>
          </cell>
          <cell r="AG294">
            <v>0.31</v>
          </cell>
          <cell r="AI294" t="str">
            <v>Tax rate %</v>
          </cell>
          <cell r="AJ294">
            <v>0.31</v>
          </cell>
          <cell r="AK294">
            <v>0.31</v>
          </cell>
          <cell r="AL294">
            <v>0.31</v>
          </cell>
          <cell r="AM294">
            <v>0.31</v>
          </cell>
          <cell r="AN294">
            <v>0.31</v>
          </cell>
          <cell r="AP294">
            <v>0</v>
          </cell>
          <cell r="AR294">
            <v>0</v>
          </cell>
        </row>
        <row r="296">
          <cell r="A296" t="str">
            <v>Net Income</v>
          </cell>
          <cell r="C296">
            <v>-0.30710544501916742</v>
          </cell>
          <cell r="D296">
            <v>-0.38766699727405696</v>
          </cell>
          <cell r="E296">
            <v>-0.48467914111322885</v>
          </cell>
          <cell r="F296">
            <v>-0.46357149508020223</v>
          </cell>
          <cell r="G296">
            <v>2.407384112059491</v>
          </cell>
          <cell r="H296">
            <v>17.416592537600597</v>
          </cell>
          <cell r="I296">
            <v>8.4036401785537915</v>
          </cell>
          <cell r="J296">
            <v>-0.30341529755356544</v>
          </cell>
          <cell r="K296">
            <v>-0.44736156775465652</v>
          </cell>
          <cell r="L296">
            <v>-0.32669356389569271</v>
          </cell>
          <cell r="M296">
            <v>-0.32669356389569271</v>
          </cell>
          <cell r="N296">
            <v>-0.32669356389569271</v>
          </cell>
          <cell r="O296">
            <v>24.853736192731922</v>
          </cell>
          <cell r="Q296">
            <v>24.853736192731922</v>
          </cell>
          <cell r="S296">
            <v>24.853736192731922</v>
          </cell>
          <cell r="U296" t="str">
            <v>Net Income</v>
          </cell>
          <cell r="V296">
            <v>-0.30710544501916742</v>
          </cell>
          <cell r="W296">
            <v>-0.69477244229322443</v>
          </cell>
          <cell r="X296">
            <v>-1.1794515834064532</v>
          </cell>
          <cell r="Y296">
            <v>-1.6430230784866553</v>
          </cell>
          <cell r="Z296">
            <v>0.76436103357283536</v>
          </cell>
          <cell r="AA296">
            <v>18.180953571173433</v>
          </cell>
          <cell r="AB296">
            <v>26.584593749727212</v>
          </cell>
          <cell r="AC296">
            <v>26.281178452173652</v>
          </cell>
          <cell r="AD296">
            <v>25.833816884418997</v>
          </cell>
          <cell r="AE296">
            <v>25.507123320523299</v>
          </cell>
          <cell r="AF296">
            <v>25.180429756627611</v>
          </cell>
          <cell r="AG296">
            <v>24.853736192731922</v>
          </cell>
          <cell r="AI296" t="str">
            <v>Net Income</v>
          </cell>
          <cell r="AJ296">
            <v>-1.1794515834064532</v>
          </cell>
          <cell r="AK296">
            <v>19.360405154579887</v>
          </cell>
          <cell r="AL296">
            <v>7.6528633132455699</v>
          </cell>
          <cell r="AM296">
            <v>-0.98008069168707823</v>
          </cell>
          <cell r="AN296">
            <v>24.853736192731922</v>
          </cell>
          <cell r="AP296">
            <v>0</v>
          </cell>
          <cell r="AR296">
            <v>0</v>
          </cell>
        </row>
        <row r="297">
          <cell r="A297" t="str">
            <v>% Sales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0.32320849063503054</v>
          </cell>
          <cell r="H297">
            <v>0.39214007619521735</v>
          </cell>
          <cell r="I297">
            <v>0.38075955936053046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0.33616415359830137</v>
          </cell>
          <cell r="Q297">
            <v>0.33616415359830137</v>
          </cell>
          <cell r="S297">
            <v>0.33616415359830137</v>
          </cell>
          <cell r="U297" t="str">
            <v>% Sales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0.10262092149057225</v>
          </cell>
          <cell r="AA297">
            <v>0.3505599698177273</v>
          </cell>
          <cell r="AB297">
            <v>0.35957521184461444</v>
          </cell>
          <cell r="AC297">
            <v>0.35547130787219289</v>
          </cell>
          <cell r="AD297">
            <v>0.34942042998363498</v>
          </cell>
          <cell r="AE297">
            <v>0.34500167118852371</v>
          </cell>
          <cell r="AF297">
            <v>0.34058291239341254</v>
          </cell>
          <cell r="AG297">
            <v>0.33616415359830137</v>
          </cell>
          <cell r="AI297" t="str">
            <v>% Sales</v>
          </cell>
          <cell r="AJ297">
            <v>0</v>
          </cell>
          <cell r="AK297">
            <v>0.37330181940563928</v>
          </cell>
          <cell r="AL297">
            <v>0.34674269734133412</v>
          </cell>
          <cell r="AM297">
            <v>0</v>
          </cell>
          <cell r="AN297">
            <v>0.33616415359830137</v>
          </cell>
          <cell r="AP297">
            <v>0</v>
          </cell>
          <cell r="AR297">
            <v>0</v>
          </cell>
        </row>
        <row r="303">
          <cell r="A303" t="str">
            <v>MEX Budget '02</v>
          </cell>
          <cell r="U303" t="str">
            <v>MEX Forecast YTD '00</v>
          </cell>
          <cell r="AI303" t="str">
            <v>MEX Forecast Qtr.'00</v>
          </cell>
        </row>
        <row r="304">
          <cell r="A304" t="str">
            <v>Butachlor</v>
          </cell>
          <cell r="C304" t="str">
            <v>Jan</v>
          </cell>
          <cell r="D304" t="str">
            <v>Feb</v>
          </cell>
          <cell r="E304" t="str">
            <v>Mar</v>
          </cell>
          <cell r="F304" t="str">
            <v>Apr</v>
          </cell>
          <cell r="G304" t="str">
            <v>May</v>
          </cell>
          <cell r="H304" t="str">
            <v>Jun</v>
          </cell>
          <cell r="I304" t="str">
            <v>Jul</v>
          </cell>
          <cell r="J304" t="str">
            <v>Aug</v>
          </cell>
          <cell r="K304" t="str">
            <v>Sep</v>
          </cell>
          <cell r="L304" t="str">
            <v>Oct</v>
          </cell>
          <cell r="M304" t="str">
            <v>Nov</v>
          </cell>
          <cell r="N304" t="str">
            <v>Dec</v>
          </cell>
          <cell r="O304" t="str">
            <v>Total</v>
          </cell>
          <cell r="Q304" t="str">
            <v>Changes</v>
          </cell>
          <cell r="S304" t="str">
            <v>Changes</v>
          </cell>
          <cell r="U304" t="str">
            <v>Butachlor</v>
          </cell>
          <cell r="V304" t="str">
            <v>Jan</v>
          </cell>
          <cell r="W304" t="str">
            <v>Feb</v>
          </cell>
          <cell r="X304" t="str">
            <v>Mar</v>
          </cell>
          <cell r="Y304" t="str">
            <v>Apr</v>
          </cell>
          <cell r="Z304" t="str">
            <v>May</v>
          </cell>
          <cell r="AA304" t="str">
            <v>Jun</v>
          </cell>
          <cell r="AB304" t="str">
            <v>Jul</v>
          </cell>
          <cell r="AC304" t="str">
            <v>Aug</v>
          </cell>
          <cell r="AD304" t="str">
            <v>Sep</v>
          </cell>
          <cell r="AE304" t="str">
            <v>Oct</v>
          </cell>
          <cell r="AF304" t="str">
            <v>Nov</v>
          </cell>
          <cell r="AG304" t="str">
            <v>Dec</v>
          </cell>
          <cell r="AI304" t="str">
            <v>Butachlor</v>
          </cell>
          <cell r="AJ304" t="str">
            <v>1st Qtr.</v>
          </cell>
          <cell r="AK304" t="str">
            <v>2nd Qtr.</v>
          </cell>
          <cell r="AL304" t="str">
            <v>3er Qtr.</v>
          </cell>
          <cell r="AM304" t="str">
            <v>4 Qtr.</v>
          </cell>
          <cell r="AN304" t="str">
            <v>Total</v>
          </cell>
          <cell r="AP304">
            <v>2003</v>
          </cell>
          <cell r="AQ304">
            <v>0</v>
          </cell>
          <cell r="AR304">
            <v>2004</v>
          </cell>
        </row>
        <row r="306">
          <cell r="A306" t="str">
            <v>Butachlor Volume (K Galls)</v>
          </cell>
          <cell r="B306">
            <v>1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Q306">
            <v>0</v>
          </cell>
          <cell r="S306">
            <v>0</v>
          </cell>
          <cell r="U306" t="str">
            <v>Butachlor Volume (K Galls)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I306" t="str">
            <v>Butachlor Volume (K Galls)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</row>
        <row r="307">
          <cell r="A307" t="str">
            <v>Butachlor Netback (K Galls)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Q307">
            <v>0</v>
          </cell>
          <cell r="S307">
            <v>0</v>
          </cell>
          <cell r="U307" t="str">
            <v>Butachlor Netback (K Galls)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I307" t="str">
            <v>Butachlor Netback (K Galls)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</row>
        <row r="308">
          <cell r="A308" t="str">
            <v>Butachlor Unit COGS (K Galls)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Q308">
            <v>0</v>
          </cell>
          <cell r="S308">
            <v>0</v>
          </cell>
          <cell r="U308" t="str">
            <v>Butachlor Unit COGS (K Galls)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I308" t="str">
            <v>Butachlor Unit COGS (K Galls)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</row>
        <row r="309">
          <cell r="A309" t="str">
            <v>Factor de conversión</v>
          </cell>
          <cell r="B309">
            <v>5.0066979742185698</v>
          </cell>
        </row>
        <row r="310">
          <cell r="A310" t="str">
            <v>Butachlor Volume (K TE Lbs)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Q310">
            <v>0</v>
          </cell>
          <cell r="S310">
            <v>0</v>
          </cell>
          <cell r="U310" t="str">
            <v>Butachlor Volume (K TE Lbs)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I310" t="str">
            <v>Butachlor Volume (K TE Lbs)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P310">
            <v>0</v>
          </cell>
          <cell r="AR310">
            <v>0</v>
          </cell>
        </row>
        <row r="311">
          <cell r="A311" t="str">
            <v>Butachlor Netback (K TE Lbs)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Q311">
            <v>0</v>
          </cell>
          <cell r="S311">
            <v>0</v>
          </cell>
          <cell r="U311" t="str">
            <v>Butachlor Netback (K TE Lbs)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I311" t="str">
            <v>Butachlor Netback (K TE Lbs)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P311">
            <v>0</v>
          </cell>
          <cell r="AR311">
            <v>0</v>
          </cell>
        </row>
        <row r="312">
          <cell r="A312" t="str">
            <v>Butachlor Unit COGS (K TE Lbs)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Q312">
            <v>0</v>
          </cell>
          <cell r="S312">
            <v>0</v>
          </cell>
          <cell r="U312" t="str">
            <v>Butachlor Unit COGS (K TE Lbs)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I312" t="str">
            <v>Butachlor Unit COGS (K TE Lbs)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P312">
            <v>0</v>
          </cell>
          <cell r="AR312">
            <v>0</v>
          </cell>
        </row>
        <row r="314">
          <cell r="A314" t="str">
            <v>Net Sales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Q314">
            <v>0</v>
          </cell>
          <cell r="S314">
            <v>0</v>
          </cell>
          <cell r="U314" t="str">
            <v>Net Sales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I314" t="str">
            <v>Net Sales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R314">
            <v>0</v>
          </cell>
        </row>
        <row r="316">
          <cell r="A316" t="str">
            <v>Inventory Cost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Q316">
            <v>0</v>
          </cell>
          <cell r="S316">
            <v>0</v>
          </cell>
          <cell r="U316" t="str">
            <v>Inventory Cost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I316" t="str">
            <v>Inventory Cost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R316">
            <v>0</v>
          </cell>
        </row>
        <row r="317">
          <cell r="A317" t="str">
            <v>Non Std. Cost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Q317">
            <v>0</v>
          </cell>
          <cell r="S317">
            <v>0</v>
          </cell>
          <cell r="U317" t="str">
            <v>Non Std. Cost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I317" t="str">
            <v>Non Std. Cost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</row>
        <row r="318">
          <cell r="A318" t="str">
            <v>Alloc. NSC (STL)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Q318">
            <v>0</v>
          </cell>
          <cell r="S318">
            <v>0</v>
          </cell>
          <cell r="U318" t="str">
            <v>Alloc. NSC (STL)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I318" t="str">
            <v>Alloc. NSC (STL)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R318">
            <v>0</v>
          </cell>
        </row>
        <row r="319">
          <cell r="A319" t="str">
            <v>COGS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Q319">
            <v>0</v>
          </cell>
          <cell r="S319">
            <v>0</v>
          </cell>
          <cell r="U319" t="str">
            <v>COGS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I319" t="str">
            <v>COGS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R319">
            <v>0</v>
          </cell>
        </row>
        <row r="321">
          <cell r="A321" t="str">
            <v>Gross Profit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Q321">
            <v>0</v>
          </cell>
          <cell r="S321">
            <v>0</v>
          </cell>
          <cell r="U321" t="str">
            <v>Gross Profit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I321" t="str">
            <v>Gross Profit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R321">
            <v>0</v>
          </cell>
        </row>
        <row r="322">
          <cell r="A322" t="str">
            <v>% of Sales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Q322">
            <v>0</v>
          </cell>
          <cell r="S322">
            <v>0</v>
          </cell>
          <cell r="U322" t="str">
            <v>% of Sales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I322" t="str">
            <v>% of Sales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P322">
            <v>0</v>
          </cell>
          <cell r="AR322">
            <v>0</v>
          </cell>
        </row>
        <row r="324">
          <cell r="A324" t="str">
            <v>Marketing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Q324">
            <v>0</v>
          </cell>
          <cell r="S324">
            <v>0</v>
          </cell>
          <cell r="U324" t="str">
            <v>Marketing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I324" t="str">
            <v>Marketing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</row>
        <row r="325">
          <cell r="A325" t="str">
            <v>Administration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Q325">
            <v>0</v>
          </cell>
          <cell r="S325">
            <v>0</v>
          </cell>
          <cell r="U325" t="str">
            <v>Administration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I325" t="str">
            <v>Administration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</row>
        <row r="326">
          <cell r="A326" t="str">
            <v>Technology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Q326">
            <v>0</v>
          </cell>
          <cell r="S326">
            <v>0</v>
          </cell>
          <cell r="U326" t="str">
            <v>Technology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I326" t="str">
            <v>Technology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</row>
        <row r="327">
          <cell r="A327" t="str">
            <v>Bad Debt Reserve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Q327">
            <v>0</v>
          </cell>
          <cell r="S327">
            <v>0</v>
          </cell>
          <cell r="U327" t="str">
            <v>Bad Debt Reserve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I327" t="str">
            <v>Bad Debt Reserve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R327">
            <v>0</v>
          </cell>
        </row>
        <row r="328">
          <cell r="A328" t="str">
            <v>Total Direct MAT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Q328">
            <v>0</v>
          </cell>
          <cell r="S328">
            <v>0</v>
          </cell>
          <cell r="U328" t="str">
            <v>Total Direct MAT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I328" t="str">
            <v>Total Direct MAT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P328">
            <v>0</v>
          </cell>
          <cell r="AR328">
            <v>0</v>
          </cell>
        </row>
        <row r="330">
          <cell r="A330" t="str">
            <v>Marketing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Q330">
            <v>0</v>
          </cell>
          <cell r="S330">
            <v>0</v>
          </cell>
          <cell r="U330" t="str">
            <v>Marketing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I330" t="str">
            <v>Marketing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</row>
        <row r="331">
          <cell r="A331" t="str">
            <v>Administration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Q331">
            <v>0</v>
          </cell>
          <cell r="S331">
            <v>0</v>
          </cell>
          <cell r="U331" t="str">
            <v>Administration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I331" t="str">
            <v>Administration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</row>
        <row r="332">
          <cell r="A332" t="str">
            <v>Technology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Q332">
            <v>0</v>
          </cell>
          <cell r="S332">
            <v>0</v>
          </cell>
          <cell r="U332" t="str">
            <v>Technology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I332" t="str">
            <v>Technology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P332">
            <v>0</v>
          </cell>
          <cell r="AR332">
            <v>0</v>
          </cell>
        </row>
        <row r="333">
          <cell r="A333" t="str">
            <v>Total Foundation MAT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Q333">
            <v>0</v>
          </cell>
          <cell r="S333">
            <v>0</v>
          </cell>
          <cell r="U333" t="str">
            <v>Total Foundation MAT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I333" t="str">
            <v>Total Foundation MAT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P333">
            <v>0</v>
          </cell>
          <cell r="AR333">
            <v>0</v>
          </cell>
        </row>
        <row r="335">
          <cell r="A335" t="str">
            <v>Amort of Intangible  Assets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Q335">
            <v>0</v>
          </cell>
          <cell r="S335">
            <v>0</v>
          </cell>
          <cell r="U335" t="str">
            <v>Amort of Intangible  Assets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I335" t="str">
            <v>Amort of Intangible  Assets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</row>
        <row r="337">
          <cell r="A337" t="str">
            <v>Interest Expense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Q337">
            <v>0</v>
          </cell>
          <cell r="S337">
            <v>0</v>
          </cell>
          <cell r="U337" t="str">
            <v>Interest Expense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I337" t="str">
            <v>Interest Expense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</row>
        <row r="338">
          <cell r="A338" t="str">
            <v>Interest Income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Q338">
            <v>0</v>
          </cell>
          <cell r="S338">
            <v>0</v>
          </cell>
          <cell r="U338" t="str">
            <v>Interest Income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I338" t="str">
            <v>Interest Income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</row>
        <row r="339">
          <cell r="A339" t="str">
            <v>Other Income/Exp.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Q339">
            <v>0</v>
          </cell>
          <cell r="S339">
            <v>0</v>
          </cell>
          <cell r="U339" t="str">
            <v>Other Income/Exp.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I339" t="str">
            <v>Other Income/Exp.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</row>
        <row r="341">
          <cell r="A341" t="str">
            <v>Income Before Tax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Q341">
            <v>0</v>
          </cell>
          <cell r="S341">
            <v>0</v>
          </cell>
          <cell r="U341" t="str">
            <v>Income Before Tax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I341" t="str">
            <v>Income Before Tax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P341">
            <v>0</v>
          </cell>
          <cell r="AR341">
            <v>0</v>
          </cell>
        </row>
        <row r="342">
          <cell r="A342" t="str">
            <v>Privision for Taxes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Q342">
            <v>0</v>
          </cell>
          <cell r="S342">
            <v>0</v>
          </cell>
          <cell r="U342" t="str">
            <v>Privision for Taxes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I342" t="str">
            <v>Privision for Taxes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</row>
        <row r="343">
          <cell r="A343" t="str">
            <v>Tax rate %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Q343">
            <v>0</v>
          </cell>
          <cell r="S343">
            <v>0</v>
          </cell>
          <cell r="U343" t="str">
            <v>Tax rate %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I343" t="str">
            <v>Tax rate %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P343">
            <v>0</v>
          </cell>
          <cell r="AR343">
            <v>0</v>
          </cell>
        </row>
        <row r="345">
          <cell r="A345" t="str">
            <v>Net Income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Q345">
            <v>0</v>
          </cell>
          <cell r="S345">
            <v>0</v>
          </cell>
          <cell r="U345" t="str">
            <v>Net Income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I345" t="str">
            <v>Net Income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P345">
            <v>0</v>
          </cell>
          <cell r="AR345">
            <v>0</v>
          </cell>
        </row>
        <row r="346">
          <cell r="A346" t="str">
            <v>% Sales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Q346">
            <v>0</v>
          </cell>
          <cell r="S346">
            <v>0</v>
          </cell>
          <cell r="U346" t="str">
            <v>% Sales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I346" t="str">
            <v>% Sales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0</v>
          </cell>
          <cell r="AR346">
            <v>0</v>
          </cell>
        </row>
        <row r="352">
          <cell r="A352" t="str">
            <v>MEX Budget '02</v>
          </cell>
          <cell r="U352" t="str">
            <v>MEX Forecast YTD '00</v>
          </cell>
          <cell r="AI352" t="str">
            <v>MEX Forecast Qtr.'00</v>
          </cell>
        </row>
        <row r="353">
          <cell r="A353" t="str">
            <v>Halosulfuron ( Sempra)</v>
          </cell>
          <cell r="C353" t="str">
            <v>Jan</v>
          </cell>
          <cell r="D353" t="str">
            <v>Feb</v>
          </cell>
          <cell r="E353" t="str">
            <v>Mar</v>
          </cell>
          <cell r="F353" t="str">
            <v>Apr</v>
          </cell>
          <cell r="G353" t="str">
            <v>May</v>
          </cell>
          <cell r="H353" t="str">
            <v>Jun</v>
          </cell>
          <cell r="I353" t="str">
            <v>Jul</v>
          </cell>
          <cell r="J353" t="str">
            <v>Aug</v>
          </cell>
          <cell r="K353" t="str">
            <v>Sep</v>
          </cell>
          <cell r="L353" t="str">
            <v>Oct</v>
          </cell>
          <cell r="M353" t="str">
            <v>Nov</v>
          </cell>
          <cell r="N353" t="str">
            <v>Dec</v>
          </cell>
          <cell r="O353" t="str">
            <v>Total</v>
          </cell>
          <cell r="Q353" t="str">
            <v>Changes</v>
          </cell>
          <cell r="S353" t="str">
            <v>Changes</v>
          </cell>
          <cell r="U353" t="str">
            <v>Halosulfuron ( Sempra)</v>
          </cell>
          <cell r="V353" t="str">
            <v>Jan</v>
          </cell>
          <cell r="W353" t="str">
            <v>Feb</v>
          </cell>
          <cell r="X353" t="str">
            <v>Mar</v>
          </cell>
          <cell r="Y353" t="str">
            <v>Apr</v>
          </cell>
          <cell r="Z353" t="str">
            <v>May</v>
          </cell>
          <cell r="AA353" t="str">
            <v>Jun</v>
          </cell>
          <cell r="AB353" t="str">
            <v>Jul</v>
          </cell>
          <cell r="AC353" t="str">
            <v>Aug</v>
          </cell>
          <cell r="AD353" t="str">
            <v>Sep</v>
          </cell>
          <cell r="AE353" t="str">
            <v>Oct</v>
          </cell>
          <cell r="AF353" t="str">
            <v>Nov</v>
          </cell>
          <cell r="AG353" t="str">
            <v>Dec</v>
          </cell>
          <cell r="AI353" t="str">
            <v>Halosulfuron ( Sempra)</v>
          </cell>
          <cell r="AJ353" t="str">
            <v>1st Qtr.</v>
          </cell>
          <cell r="AK353" t="str">
            <v>2nd Qtr.</v>
          </cell>
          <cell r="AL353" t="str">
            <v>3er Qtr.</v>
          </cell>
          <cell r="AM353" t="str">
            <v>4 Qtr.</v>
          </cell>
          <cell r="AN353" t="str">
            <v>Total</v>
          </cell>
          <cell r="AP353">
            <v>2003</v>
          </cell>
          <cell r="AQ353">
            <v>0</v>
          </cell>
          <cell r="AR353">
            <v>2004</v>
          </cell>
        </row>
        <row r="355">
          <cell r="A355" t="str">
            <v>Halosulfuron Volume (K  Kg)</v>
          </cell>
          <cell r="B355">
            <v>1</v>
          </cell>
          <cell r="C355">
            <v>2.2599999999999998</v>
          </cell>
          <cell r="D355">
            <v>30.509999999999998</v>
          </cell>
          <cell r="E355">
            <v>31.64</v>
          </cell>
          <cell r="F355">
            <v>99.44</v>
          </cell>
          <cell r="G355">
            <v>276.85000000000002</v>
          </cell>
          <cell r="H355">
            <v>423.75</v>
          </cell>
          <cell r="I355">
            <v>375.16</v>
          </cell>
          <cell r="J355">
            <v>180.8</v>
          </cell>
          <cell r="K355">
            <v>22.6</v>
          </cell>
          <cell r="L355">
            <v>41.81</v>
          </cell>
          <cell r="M355">
            <v>119.78</v>
          </cell>
          <cell r="N355">
            <v>0</v>
          </cell>
          <cell r="O355">
            <v>1604.6</v>
          </cell>
          <cell r="Q355">
            <v>1604.6</v>
          </cell>
          <cell r="S355">
            <v>1604.6</v>
          </cell>
          <cell r="U355" t="str">
            <v>Halosulfuron Volume (Kg)</v>
          </cell>
          <cell r="V355">
            <v>2.2599999999999998</v>
          </cell>
          <cell r="W355">
            <v>32.769999999999996</v>
          </cell>
          <cell r="X355">
            <v>64.41</v>
          </cell>
          <cell r="Y355">
            <v>163.85</v>
          </cell>
          <cell r="Z355">
            <v>440.70000000000005</v>
          </cell>
          <cell r="AA355">
            <v>864.45</v>
          </cell>
          <cell r="AB355">
            <v>1239.6100000000001</v>
          </cell>
          <cell r="AC355">
            <v>1420.41</v>
          </cell>
          <cell r="AD355">
            <v>1443.01</v>
          </cell>
          <cell r="AE355">
            <v>1484.82</v>
          </cell>
          <cell r="AF355">
            <v>1604.6</v>
          </cell>
          <cell r="AG355">
            <v>1604.6</v>
          </cell>
          <cell r="AI355" t="str">
            <v>Halosulfuron Volume (K Galls)</v>
          </cell>
          <cell r="AJ355">
            <v>64.41</v>
          </cell>
          <cell r="AK355">
            <v>800.04</v>
          </cell>
          <cell r="AL355">
            <v>578.56000000000006</v>
          </cell>
          <cell r="AM355">
            <v>161.59</v>
          </cell>
          <cell r="AN355">
            <v>1604.6</v>
          </cell>
        </row>
        <row r="356">
          <cell r="A356" t="str">
            <v>Halosulfuron Netback (USD/Kg)</v>
          </cell>
          <cell r="C356">
            <v>0.240379704519496</v>
          </cell>
          <cell r="D356">
            <v>0.23962537490280297</v>
          </cell>
          <cell r="E356">
            <v>0.23887576476233535</v>
          </cell>
          <cell r="F356">
            <v>0.23813082994498927</v>
          </cell>
          <cell r="G356">
            <v>0.23739052684671463</v>
          </cell>
          <cell r="H356">
            <v>0.23592364408556088</v>
          </cell>
          <cell r="I356">
            <v>0.23447477830816746</v>
          </cell>
          <cell r="J356">
            <v>0.23301989462626349</v>
          </cell>
          <cell r="K356">
            <v>0.23205426255194961</v>
          </cell>
          <cell r="L356">
            <v>0.23109660058857459</v>
          </cell>
          <cell r="M356">
            <v>0.23014681046641972</v>
          </cell>
          <cell r="N356">
            <v>0</v>
          </cell>
          <cell r="O356">
            <v>0.235170954584662</v>
          </cell>
          <cell r="Q356">
            <v>0.235170954584662</v>
          </cell>
          <cell r="S356">
            <v>0.235170954584662</v>
          </cell>
          <cell r="U356" t="str">
            <v>Halosulfuron Netback (Kg)</v>
          </cell>
          <cell r="V356">
            <v>0.240379704519496</v>
          </cell>
          <cell r="W356">
            <v>0.23967739763498871</v>
          </cell>
          <cell r="X356">
            <v>0.23928361306596602</v>
          </cell>
          <cell r="Y356">
            <v>0.23858399296495944</v>
          </cell>
          <cell r="Z356">
            <v>0.23783425142913894</v>
          </cell>
          <cell r="AA356">
            <v>0.23689767920189483</v>
          </cell>
          <cell r="AB356">
            <v>0.23616440381746684</v>
          </cell>
          <cell r="AC356">
            <v>0.2357641480731609</v>
          </cell>
          <cell r="AD356">
            <v>0.23570604493265646</v>
          </cell>
          <cell r="AE356">
            <v>0.23557625083773179</v>
          </cell>
          <cell r="AF356">
            <v>0.235170954584662</v>
          </cell>
          <cell r="AG356">
            <v>0.235170954584662</v>
          </cell>
          <cell r="AI356" t="str">
            <v>Halosulfuron Netback (K Galls)</v>
          </cell>
          <cell r="AJ356">
            <v>0.23928361306596599</v>
          </cell>
          <cell r="AK356">
            <v>0.23670559130605859</v>
          </cell>
          <cell r="AL356">
            <v>0.23392557576084519</v>
          </cell>
          <cell r="AM356">
            <v>0.23039256035816608</v>
          </cell>
          <cell r="AN356">
            <v>0.235170954584662</v>
          </cell>
        </row>
        <row r="357">
          <cell r="A357" t="str">
            <v>Halosulfuron Unit COGS (USD/Kg)</v>
          </cell>
          <cell r="C357">
            <v>0.34313295754134343</v>
          </cell>
          <cell r="D357">
            <v>0.33155400740398483</v>
          </cell>
          <cell r="E357">
            <v>0.31565020655006598</v>
          </cell>
          <cell r="F357">
            <v>0.28545883641883507</v>
          </cell>
          <cell r="G357">
            <v>0.27813937907476238</v>
          </cell>
          <cell r="H357">
            <v>0.27813937907476238</v>
          </cell>
          <cell r="I357">
            <v>0.27813937907476238</v>
          </cell>
          <cell r="J357">
            <v>0.27813937907476238</v>
          </cell>
          <cell r="K357">
            <v>0.27813937907476238</v>
          </cell>
          <cell r="L357">
            <v>0.27813937907476238</v>
          </cell>
          <cell r="M357">
            <v>0.27813937907476238</v>
          </cell>
          <cell r="N357">
            <v>0</v>
          </cell>
          <cell r="O357">
            <v>0.28043979987575468</v>
          </cell>
          <cell r="Q357">
            <v>0.28043979987575468</v>
          </cell>
          <cell r="S357">
            <v>0.28043979987575468</v>
          </cell>
          <cell r="U357" t="str">
            <v>Halosulfuron Unit COGS (Kg)</v>
          </cell>
          <cell r="V357">
            <v>0.34313295754134343</v>
          </cell>
          <cell r="W357">
            <v>0.33235255568931993</v>
          </cell>
          <cell r="X357">
            <v>0.32414789295424778</v>
          </cell>
          <cell r="Y357">
            <v>0.30066763795344559</v>
          </cell>
          <cell r="Z357">
            <v>0.28651527019632406</v>
          </cell>
          <cell r="AA357">
            <v>0.28240944121516637</v>
          </cell>
          <cell r="AB357">
            <v>0.28111713435043151</v>
          </cell>
          <cell r="AC357">
            <v>0.28073810424374335</v>
          </cell>
          <cell r="AD357">
            <v>0.28069740377124563</v>
          </cell>
          <cell r="AE357">
            <v>0.28062537415650446</v>
          </cell>
          <cell r="AF357">
            <v>0.28043979987575468</v>
          </cell>
          <cell r="AG357">
            <v>0.28043979987575468</v>
          </cell>
          <cell r="AI357" t="str">
            <v>Halosulfuron Unit COGS (K Galls)</v>
          </cell>
          <cell r="AJ357">
            <v>0.32414789295424778</v>
          </cell>
          <cell r="AK357">
            <v>0.27904914213447762</v>
          </cell>
          <cell r="AL357">
            <v>0.27813937907476244</v>
          </cell>
          <cell r="AM357">
            <v>0.27813937907476238</v>
          </cell>
          <cell r="AN357">
            <v>0.28043979987575468</v>
          </cell>
        </row>
        <row r="358">
          <cell r="A358" t="str">
            <v>Factor de conversión</v>
          </cell>
          <cell r="B358">
            <v>1.6534669663865817</v>
          </cell>
        </row>
        <row r="359">
          <cell r="A359" t="str">
            <v>Halosulfuron Volume (K TE Lbs)</v>
          </cell>
          <cell r="C359">
            <v>3.7368353440336746</v>
          </cell>
          <cell r="D359">
            <v>50.447277144454603</v>
          </cell>
          <cell r="E359">
            <v>52.315694816471449</v>
          </cell>
          <cell r="F359">
            <v>164.42075513748168</v>
          </cell>
          <cell r="G359">
            <v>457.7623296441252</v>
          </cell>
          <cell r="H359">
            <v>700.65662700631401</v>
          </cell>
          <cell r="I359">
            <v>620.31466710959</v>
          </cell>
          <cell r="J359">
            <v>298.94682752269398</v>
          </cell>
          <cell r="K359">
            <v>37.368353440336747</v>
          </cell>
          <cell r="L359">
            <v>69.131453864622983</v>
          </cell>
          <cell r="M359">
            <v>198.05227323378477</v>
          </cell>
          <cell r="N359">
            <v>0</v>
          </cell>
          <cell r="O359">
            <v>2653.1530942639092</v>
          </cell>
          <cell r="Q359">
            <v>2653.1530942639088</v>
          </cell>
          <cell r="S359">
            <v>2653.1530942639088</v>
          </cell>
          <cell r="U359" t="str">
            <v>Halosulfuron Volume (K TE Lbs)</v>
          </cell>
          <cell r="V359">
            <v>3.7368353440336746</v>
          </cell>
          <cell r="W359">
            <v>54.184112488488275</v>
          </cell>
          <cell r="X359">
            <v>106.49980730495972</v>
          </cell>
          <cell r="Y359">
            <v>270.92056244244139</v>
          </cell>
          <cell r="Z359">
            <v>728.68289208656665</v>
          </cell>
          <cell r="AA359">
            <v>1429.3395190928807</v>
          </cell>
          <cell r="AB359">
            <v>2049.6541862024706</v>
          </cell>
          <cell r="AC359">
            <v>2348.6010137251646</v>
          </cell>
          <cell r="AD359">
            <v>2385.9693671655014</v>
          </cell>
          <cell r="AE359">
            <v>2455.1008210301243</v>
          </cell>
          <cell r="AF359">
            <v>2653.1530942639092</v>
          </cell>
          <cell r="AG359">
            <v>2653.1530942639092</v>
          </cell>
          <cell r="AI359" t="str">
            <v>Halosulfuron Volume (K TE Lbs)</v>
          </cell>
          <cell r="AJ359">
            <v>106.49980730495972</v>
          </cell>
          <cell r="AK359">
            <v>1322.8397117879208</v>
          </cell>
          <cell r="AL359">
            <v>956.62984807262069</v>
          </cell>
          <cell r="AM359">
            <v>267.18372709840776</v>
          </cell>
          <cell r="AN359">
            <v>2653.1530942639092</v>
          </cell>
          <cell r="AP359">
            <v>0</v>
          </cell>
          <cell r="AR359">
            <v>0</v>
          </cell>
        </row>
        <row r="360">
          <cell r="A360" t="str">
            <v>Halosulfuron Netback (K TE Lbs)</v>
          </cell>
          <cell r="C360">
            <v>0.14537919983053055</v>
          </cell>
          <cell r="D360">
            <v>0.14492298895240124</v>
          </cell>
          <cell r="E360">
            <v>0.14446963236548024</v>
          </cell>
          <cell r="F360">
            <v>0.14401910336641954</v>
          </cell>
          <cell r="G360">
            <v>0.14357137558393324</v>
          </cell>
          <cell r="H360">
            <v>0.14268421981307472</v>
          </cell>
          <cell r="I360">
            <v>0.14180796053070169</v>
          </cell>
          <cell r="J360">
            <v>0.14092806168090283</v>
          </cell>
          <cell r="K360">
            <v>0.14034405722605478</v>
          </cell>
          <cell r="L360">
            <v>0.13976487301321994</v>
          </cell>
          <cell r="M360">
            <v>0.13919044960987217</v>
          </cell>
          <cell r="N360">
            <v>0</v>
          </cell>
          <cell r="O360">
            <v>0.14222900086029225</v>
          </cell>
          <cell r="Q360">
            <v>0.14222900086029228</v>
          </cell>
          <cell r="S360">
            <v>0.14222900086029228</v>
          </cell>
          <cell r="U360" t="str">
            <v>Halosulfuron Netback (K TE Lbs)</v>
          </cell>
          <cell r="V360">
            <v>0.14537919983053055</v>
          </cell>
          <cell r="W360">
            <v>0.14495445177158259</v>
          </cell>
          <cell r="X360">
            <v>0.14471629487033935</v>
          </cell>
          <cell r="Y360">
            <v>0.14429317175071904</v>
          </cell>
          <cell r="Z360">
            <v>0.14383973569722538</v>
          </cell>
          <cell r="AA360">
            <v>0.14327330634224955</v>
          </cell>
          <cell r="AB360">
            <v>0.14282982884960244</v>
          </cell>
          <cell r="AC360">
            <v>0.14258775824738132</v>
          </cell>
          <cell r="AD360">
            <v>0.14255261805910682</v>
          </cell>
          <cell r="AE360">
            <v>0.14247411991093498</v>
          </cell>
          <cell r="AF360">
            <v>0.14222900086029225</v>
          </cell>
          <cell r="AG360">
            <v>0.14222900086029225</v>
          </cell>
          <cell r="AI360" t="str">
            <v>Halosulfuron Netback (K TE Lbs)</v>
          </cell>
          <cell r="AJ360">
            <v>0.14471629487033932</v>
          </cell>
          <cell r="AK360">
            <v>0.143157133537022</v>
          </cell>
          <cell r="AL360">
            <v>0.14147580841730176</v>
          </cell>
          <cell r="AM360">
            <v>0.13933907664430481</v>
          </cell>
          <cell r="AN360">
            <v>0.14222900086029225</v>
          </cell>
          <cell r="AP360">
            <v>0</v>
          </cell>
          <cell r="AR360">
            <v>0</v>
          </cell>
        </row>
        <row r="361">
          <cell r="A361" t="str">
            <v>Halosulfuron Unit COGS (K TE Lbs)</v>
          </cell>
          <cell r="C361">
            <v>0.2075233219150498</v>
          </cell>
          <cell r="D361">
            <v>0.20052049066849473</v>
          </cell>
          <cell r="E361">
            <v>0.19090203370671194</v>
          </cell>
          <cell r="F361">
            <v>0.17264260019821562</v>
          </cell>
          <cell r="G361">
            <v>0.16821586685979983</v>
          </cell>
          <cell r="H361">
            <v>0.16821586685979983</v>
          </cell>
          <cell r="I361">
            <v>0.16821586685979983</v>
          </cell>
          <cell r="J361">
            <v>0.16821586685979983</v>
          </cell>
          <cell r="K361">
            <v>0.16821586685979983</v>
          </cell>
          <cell r="L361">
            <v>0.16821586685979983</v>
          </cell>
          <cell r="M361">
            <v>0.16821586685979983</v>
          </cell>
          <cell r="N361">
            <v>0</v>
          </cell>
          <cell r="O361">
            <v>0.16960713795729232</v>
          </cell>
          <cell r="Q361">
            <v>0.16960713795729238</v>
          </cell>
          <cell r="S361">
            <v>0.16960713795729238</v>
          </cell>
          <cell r="U361" t="str">
            <v>Halosulfuron Unit COGS (K TE Lbs)</v>
          </cell>
          <cell r="V361">
            <v>0.2075233219150498</v>
          </cell>
          <cell r="W361">
            <v>0.20100344454756749</v>
          </cell>
          <cell r="X361">
            <v>0.19604134799416478</v>
          </cell>
          <cell r="Y361">
            <v>0.18184072864214043</v>
          </cell>
          <cell r="Z361">
            <v>0.17328152059938801</v>
          </cell>
          <cell r="AA361">
            <v>0.17079835700155066</v>
          </cell>
          <cell r="AB361">
            <v>0.17001678295682757</v>
          </cell>
          <cell r="AC361">
            <v>0.16978754940430213</v>
          </cell>
          <cell r="AD361">
            <v>0.16976293417259497</v>
          </cell>
          <cell r="AE361">
            <v>0.16971937139438081</v>
          </cell>
          <cell r="AF361">
            <v>0.16960713795729238</v>
          </cell>
          <cell r="AG361">
            <v>0.16960713795729238</v>
          </cell>
          <cell r="AI361" t="str">
            <v>Halosulfuron Unit COGS (K TE Lbs)</v>
          </cell>
          <cell r="AJ361">
            <v>0.19604134799416478</v>
          </cell>
          <cell r="AK361">
            <v>0.16876608230299278</v>
          </cell>
          <cell r="AL361">
            <v>0.16821586685979983</v>
          </cell>
          <cell r="AM361">
            <v>0.16821586685979983</v>
          </cell>
          <cell r="AN361">
            <v>0.16960713795729238</v>
          </cell>
          <cell r="AP361">
            <v>0</v>
          </cell>
          <cell r="AR361">
            <v>0</v>
          </cell>
        </row>
        <row r="363">
          <cell r="A363" t="str">
            <v>Net Sales</v>
          </cell>
          <cell r="C363">
            <v>0.54325813221406094</v>
          </cell>
          <cell r="D363">
            <v>7.3109701882845179</v>
          </cell>
          <cell r="E363">
            <v>7.5580291970802911</v>
          </cell>
          <cell r="F363">
            <v>23.679729729729733</v>
          </cell>
          <cell r="G363">
            <v>65.721567357512953</v>
          </cell>
          <cell r="H363">
            <v>99.972644181256427</v>
          </cell>
          <cell r="I363">
            <v>87.965557830092109</v>
          </cell>
          <cell r="J363">
            <v>42.129996948428442</v>
          </cell>
          <cell r="K363">
            <v>5.2444263336740615</v>
          </cell>
          <cell r="L363">
            <v>9.6621488706083039</v>
          </cell>
          <cell r="M363">
            <v>27.566984957667753</v>
          </cell>
          <cell r="N363">
            <v>0</v>
          </cell>
          <cell r="O363">
            <v>377.35531372654862</v>
          </cell>
          <cell r="Q363">
            <v>377.35531372654862</v>
          </cell>
          <cell r="S363">
            <v>377.35531372654862</v>
          </cell>
          <cell r="U363" t="str">
            <v>Net Sales</v>
          </cell>
          <cell r="V363">
            <v>0.54325813221406094</v>
          </cell>
          <cell r="W363">
            <v>7.8542283204985788</v>
          </cell>
          <cell r="X363">
            <v>15.412257517578869</v>
          </cell>
          <cell r="Y363">
            <v>39.091987247308602</v>
          </cell>
          <cell r="Z363">
            <v>104.81355460482155</v>
          </cell>
          <cell r="AA363">
            <v>204.78619878607799</v>
          </cell>
          <cell r="AB363">
            <v>292.7517566161701</v>
          </cell>
          <cell r="AC363">
            <v>334.88175356459851</v>
          </cell>
          <cell r="AD363">
            <v>340.1261798982726</v>
          </cell>
          <cell r="AE363">
            <v>349.78832876888089</v>
          </cell>
          <cell r="AF363">
            <v>377.35531372654862</v>
          </cell>
          <cell r="AG363">
            <v>377.35531372654862</v>
          </cell>
          <cell r="AI363" t="str">
            <v>Net Sales</v>
          </cell>
          <cell r="AJ363">
            <v>15.412257517578869</v>
          </cell>
          <cell r="AK363">
            <v>189.3739412684991</v>
          </cell>
          <cell r="AL363">
            <v>135.33998111219461</v>
          </cell>
          <cell r="AM363">
            <v>37.229133828276055</v>
          </cell>
          <cell r="AN363">
            <v>377.35531372654862</v>
          </cell>
          <cell r="AP363">
            <v>0</v>
          </cell>
          <cell r="AR363">
            <v>0</v>
          </cell>
        </row>
        <row r="365">
          <cell r="A365" t="str">
            <v>Inventory Cost</v>
          </cell>
          <cell r="C365">
            <v>0.74288499611059244</v>
          </cell>
          <cell r="D365">
            <v>9.6770545545985058</v>
          </cell>
          <cell r="E365">
            <v>9.5336907834192708</v>
          </cell>
          <cell r="F365">
            <v>28.386026693488958</v>
          </cell>
          <cell r="G365">
            <v>77.002887096847971</v>
          </cell>
          <cell r="H365">
            <v>117.86156188293056</v>
          </cell>
          <cell r="I365">
            <v>104.34676945368786</v>
          </cell>
          <cell r="J365">
            <v>50.287599736717041</v>
          </cell>
          <cell r="K365">
            <v>6.2859499670896302</v>
          </cell>
          <cell r="L365">
            <v>11.629007439115815</v>
          </cell>
          <cell r="M365">
            <v>33.315534825575035</v>
          </cell>
          <cell r="N365">
            <v>0</v>
          </cell>
          <cell r="O365">
            <v>449.06896742958116</v>
          </cell>
          <cell r="Q365">
            <v>449.99370288063591</v>
          </cell>
          <cell r="S365">
            <v>449.99370288063591</v>
          </cell>
          <cell r="U365" t="str">
            <v>Inventory Cost</v>
          </cell>
          <cell r="V365">
            <v>0.74288499611059244</v>
          </cell>
          <cell r="W365">
            <v>10.419939550709099</v>
          </cell>
          <cell r="X365">
            <v>19.95363033412837</v>
          </cell>
          <cell r="Y365">
            <v>48.339657027617328</v>
          </cell>
          <cell r="Z365">
            <v>125.34254412446529</v>
          </cell>
          <cell r="AA365">
            <v>243.20410600739586</v>
          </cell>
          <cell r="AB365">
            <v>347.55087546108371</v>
          </cell>
          <cell r="AC365">
            <v>397.83847519780073</v>
          </cell>
          <cell r="AD365">
            <v>404.12442516489034</v>
          </cell>
          <cell r="AE365">
            <v>415.75343260400615</v>
          </cell>
          <cell r="AF365">
            <v>449.06896742958116</v>
          </cell>
          <cell r="AG365">
            <v>449.06896742958116</v>
          </cell>
          <cell r="AI365" t="str">
            <v>Inventory Cost</v>
          </cell>
          <cell r="AJ365">
            <v>19.95363033412837</v>
          </cell>
          <cell r="AK365">
            <v>223.25047567326749</v>
          </cell>
          <cell r="AL365">
            <v>160.92031915749453</v>
          </cell>
          <cell r="AM365">
            <v>44.944542264690853</v>
          </cell>
          <cell r="AN365">
            <v>449.06896742958122</v>
          </cell>
          <cell r="AP365">
            <v>0</v>
          </cell>
          <cell r="AR365">
            <v>0</v>
          </cell>
        </row>
        <row r="366">
          <cell r="A366" t="str">
            <v>Non Std. Cost</v>
          </cell>
          <cell r="C366">
            <v>3.2595487932843656E-2</v>
          </cell>
          <cell r="D366">
            <v>0.43865821129707105</v>
          </cell>
          <cell r="E366">
            <v>0.45348175182481743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0.92473545105473209</v>
          </cell>
          <cell r="Q366">
            <v>0</v>
          </cell>
          <cell r="S366">
            <v>0</v>
          </cell>
          <cell r="U366" t="str">
            <v>Non Std. Cost</v>
          </cell>
          <cell r="V366">
            <v>3.2595487932843656E-2</v>
          </cell>
          <cell r="W366">
            <v>0.47125369922991472</v>
          </cell>
          <cell r="X366">
            <v>0.92473545105473209</v>
          </cell>
          <cell r="Y366">
            <v>0.92473545105473209</v>
          </cell>
          <cell r="Z366">
            <v>0.92473545105473209</v>
          </cell>
          <cell r="AA366">
            <v>0.92473545105473209</v>
          </cell>
          <cell r="AB366">
            <v>0.92473545105473209</v>
          </cell>
          <cell r="AC366">
            <v>0.92473545105473209</v>
          </cell>
          <cell r="AD366">
            <v>0.92473545105473209</v>
          </cell>
          <cell r="AE366">
            <v>0.92473545105473209</v>
          </cell>
          <cell r="AF366">
            <v>0.92473545105473209</v>
          </cell>
          <cell r="AG366">
            <v>0.92473545105473209</v>
          </cell>
          <cell r="AI366" t="str">
            <v>Non Std. Cost</v>
          </cell>
          <cell r="AJ366">
            <v>0.92473545105473209</v>
          </cell>
          <cell r="AK366">
            <v>0</v>
          </cell>
          <cell r="AL366">
            <v>0</v>
          </cell>
          <cell r="AM366">
            <v>0</v>
          </cell>
          <cell r="AN366">
            <v>0.92473545105473209</v>
          </cell>
        </row>
        <row r="367">
          <cell r="A367" t="str">
            <v>Alloc. NSC (STL)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Q367">
            <v>0</v>
          </cell>
          <cell r="S367">
            <v>0</v>
          </cell>
          <cell r="U367" t="str">
            <v>Alloc. NSC (STL)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I367" t="str">
            <v>Alloc. NSC (STL)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0</v>
          </cell>
          <cell r="AR367">
            <v>0</v>
          </cell>
        </row>
        <row r="368">
          <cell r="A368" t="str">
            <v>COGS</v>
          </cell>
          <cell r="C368">
            <v>0.77548048404343606</v>
          </cell>
          <cell r="D368">
            <v>10.115712765895577</v>
          </cell>
          <cell r="E368">
            <v>9.9871725352440883</v>
          </cell>
          <cell r="F368">
            <v>28.386026693488958</v>
          </cell>
          <cell r="G368">
            <v>77.002887096847971</v>
          </cell>
          <cell r="H368">
            <v>117.86156188293056</v>
          </cell>
          <cell r="I368">
            <v>104.34676945368786</v>
          </cell>
          <cell r="J368">
            <v>50.287599736717041</v>
          </cell>
          <cell r="K368">
            <v>6.2859499670896302</v>
          </cell>
          <cell r="L368">
            <v>11.629007439115815</v>
          </cell>
          <cell r="M368">
            <v>33.315534825575035</v>
          </cell>
          <cell r="N368">
            <v>0</v>
          </cell>
          <cell r="O368">
            <v>449.99370288063591</v>
          </cell>
          <cell r="Q368">
            <v>449.99370288063591</v>
          </cell>
          <cell r="S368">
            <v>449.99370288063591</v>
          </cell>
          <cell r="U368" t="str">
            <v>COGS</v>
          </cell>
          <cell r="V368">
            <v>0.77548048404343606</v>
          </cell>
          <cell r="W368">
            <v>10.891193249939013</v>
          </cell>
          <cell r="X368">
            <v>20.878365785183103</v>
          </cell>
          <cell r="Y368">
            <v>49.264392478672058</v>
          </cell>
          <cell r="Z368">
            <v>126.26727957552002</v>
          </cell>
          <cell r="AA368">
            <v>244.12884145845061</v>
          </cell>
          <cell r="AB368">
            <v>348.47561091213845</v>
          </cell>
          <cell r="AC368">
            <v>398.76321064885548</v>
          </cell>
          <cell r="AD368">
            <v>405.04916061594508</v>
          </cell>
          <cell r="AE368">
            <v>416.67816805506089</v>
          </cell>
          <cell r="AF368">
            <v>449.99370288063591</v>
          </cell>
          <cell r="AG368">
            <v>449.99370288063591</v>
          </cell>
          <cell r="AI368" t="str">
            <v>COGS</v>
          </cell>
          <cell r="AJ368">
            <v>20.878365785183103</v>
          </cell>
          <cell r="AK368">
            <v>223.25047567326749</v>
          </cell>
          <cell r="AL368">
            <v>160.92031915749453</v>
          </cell>
          <cell r="AM368">
            <v>44.944542264690853</v>
          </cell>
          <cell r="AN368">
            <v>449.99370288063596</v>
          </cell>
          <cell r="AP368">
            <v>0</v>
          </cell>
          <cell r="AR368">
            <v>0</v>
          </cell>
        </row>
        <row r="370">
          <cell r="A370" t="str">
            <v>Gross Profit</v>
          </cell>
          <cell r="C370">
            <v>-0.23222235182937512</v>
          </cell>
          <cell r="D370">
            <v>-2.8047425776110586</v>
          </cell>
          <cell r="E370">
            <v>-2.4291433381637972</v>
          </cell>
          <cell r="F370">
            <v>-4.7062969637592253</v>
          </cell>
          <cell r="G370">
            <v>-11.281319739335018</v>
          </cell>
          <cell r="H370">
            <v>-17.888917701674131</v>
          </cell>
          <cell r="I370">
            <v>-16.381211623595746</v>
          </cell>
          <cell r="J370">
            <v>-8.1576027882885995</v>
          </cell>
          <cell r="K370">
            <v>-1.0415236334155686</v>
          </cell>
          <cell r="L370">
            <v>-1.9668585685075115</v>
          </cell>
          <cell r="M370">
            <v>-5.7485498679072826</v>
          </cell>
          <cell r="N370">
            <v>0</v>
          </cell>
          <cell r="O370">
            <v>-72.638389154087292</v>
          </cell>
          <cell r="Q370">
            <v>-72.638389154087292</v>
          </cell>
          <cell r="S370">
            <v>-72.638389154087292</v>
          </cell>
          <cell r="U370" t="str">
            <v>Gross Profit</v>
          </cell>
          <cell r="V370">
            <v>-0.23222235182937512</v>
          </cell>
          <cell r="W370">
            <v>-3.0369649294404342</v>
          </cell>
          <cell r="X370">
            <v>-5.4661082676042341</v>
          </cell>
          <cell r="Y370">
            <v>-10.172405231363456</v>
          </cell>
          <cell r="Z370">
            <v>-21.453724970698474</v>
          </cell>
          <cell r="AA370">
            <v>-39.342642672372619</v>
          </cell>
          <cell r="AB370">
            <v>-55.723854295968351</v>
          </cell>
          <cell r="AC370">
            <v>-63.881457084256965</v>
          </cell>
          <cell r="AD370">
            <v>-64.922980717672488</v>
          </cell>
          <cell r="AE370">
            <v>-66.889839286180006</v>
          </cell>
          <cell r="AF370">
            <v>-72.638389154087292</v>
          </cell>
          <cell r="AG370">
            <v>-72.638389154087292</v>
          </cell>
          <cell r="AI370" t="str">
            <v>Gross Profit</v>
          </cell>
          <cell r="AJ370">
            <v>-5.4661082676042341</v>
          </cell>
          <cell r="AK370">
            <v>-33.876534404768393</v>
          </cell>
          <cell r="AL370">
            <v>-25.580338045299925</v>
          </cell>
          <cell r="AM370">
            <v>-7.7154084364147977</v>
          </cell>
          <cell r="AN370">
            <v>-72.638389154087349</v>
          </cell>
          <cell r="AP370">
            <v>0</v>
          </cell>
          <cell r="AR370">
            <v>0</v>
          </cell>
        </row>
        <row r="371">
          <cell r="A371" t="str">
            <v>% of Sales</v>
          </cell>
          <cell r="C371">
            <v>-0.42746226528252346</v>
          </cell>
          <cell r="D371">
            <v>-0.38363479885412816</v>
          </cell>
          <cell r="E371">
            <v>-0.32139904131386376</v>
          </cell>
          <cell r="F371">
            <v>-0.19874791720492074</v>
          </cell>
          <cell r="G371">
            <v>-0.17165323641730518</v>
          </cell>
          <cell r="H371">
            <v>-0.17893812700642833</v>
          </cell>
          <cell r="I371">
            <v>-0.18622301759555152</v>
          </cell>
          <cell r="J371">
            <v>-0.19362932302782659</v>
          </cell>
          <cell r="K371">
            <v>-0.19859629388404693</v>
          </cell>
          <cell r="L371">
            <v>-0.20356326474026715</v>
          </cell>
          <cell r="M371">
            <v>-0.20853023559648748</v>
          </cell>
          <cell r="N371">
            <v>0</v>
          </cell>
          <cell r="O371">
            <v>-0.1924933517876069</v>
          </cell>
          <cell r="Q371">
            <v>-0.1924933517876069</v>
          </cell>
          <cell r="S371">
            <v>-0.1924933517876069</v>
          </cell>
          <cell r="U371" t="str">
            <v>% of Sales</v>
          </cell>
          <cell r="V371">
            <v>-0.42746226528252346</v>
          </cell>
          <cell r="W371">
            <v>-0.38666623957369889</v>
          </cell>
          <cell r="X371">
            <v>-0.35465980641510275</v>
          </cell>
          <cell r="Y371">
            <v>-0.26021714288939873</v>
          </cell>
          <cell r="Z371">
            <v>-0.20468464266463851</v>
          </cell>
          <cell r="AA371">
            <v>-0.19211569385820962</v>
          </cell>
          <cell r="AB371">
            <v>-0.19034507235776721</v>
          </cell>
          <cell r="AC371">
            <v>-0.19075824945456238</v>
          </cell>
          <cell r="AD371">
            <v>-0.19087910474015884</v>
          </cell>
          <cell r="AE371">
            <v>-0.19122947732877843</v>
          </cell>
          <cell r="AF371">
            <v>-0.1924933517876069</v>
          </cell>
          <cell r="AG371">
            <v>-0.1924933517876069</v>
          </cell>
          <cell r="AI371" t="str">
            <v>% of Sales</v>
          </cell>
          <cell r="AJ371">
            <v>-0.35465980641510275</v>
          </cell>
          <cell r="AK371">
            <v>-0.17888699035279304</v>
          </cell>
          <cell r="AL371">
            <v>-0.18900799183719588</v>
          </cell>
          <cell r="AM371">
            <v>-0.20724114807513561</v>
          </cell>
          <cell r="AN371">
            <v>-0.19249335178760707</v>
          </cell>
          <cell r="AP371">
            <v>0</v>
          </cell>
          <cell r="AR371">
            <v>0</v>
          </cell>
        </row>
        <row r="373">
          <cell r="A373" t="str">
            <v>Marketing</v>
          </cell>
          <cell r="C373">
            <v>4.3280719996442238</v>
          </cell>
          <cell r="D373">
            <v>5.4634351272517483</v>
          </cell>
          <cell r="E373">
            <v>6.8306383149046797</v>
          </cell>
          <cell r="F373">
            <v>6.5331658563221167</v>
          </cell>
          <cell r="G373">
            <v>8.756455112292242</v>
          </cell>
          <cell r="H373">
            <v>7.96458289559141</v>
          </cell>
          <cell r="I373">
            <v>6.9496576001658115</v>
          </cell>
          <cell r="J373">
            <v>4.2760663312998117</v>
          </cell>
          <cell r="K373">
            <v>6.3047175050739526</v>
          </cell>
          <cell r="L373">
            <v>4.6041295890168268</v>
          </cell>
          <cell r="M373">
            <v>4.6041295890168268</v>
          </cell>
          <cell r="N373">
            <v>4.6041295890168268</v>
          </cell>
          <cell r="O373">
            <v>71.219179509596472</v>
          </cell>
          <cell r="Q373">
            <v>71.219179509596472</v>
          </cell>
          <cell r="S373">
            <v>71.219179509596472</v>
          </cell>
          <cell r="U373" t="str">
            <v>Marketing</v>
          </cell>
          <cell r="V373">
            <v>4.3280719996442238</v>
          </cell>
          <cell r="W373">
            <v>9.7915071268959721</v>
          </cell>
          <cell r="X373">
            <v>16.622145441800651</v>
          </cell>
          <cell r="Y373">
            <v>23.155311298122768</v>
          </cell>
          <cell r="Z373">
            <v>31.911766410415012</v>
          </cell>
          <cell r="AA373">
            <v>39.876349306006425</v>
          </cell>
          <cell r="AB373">
            <v>46.826006906172239</v>
          </cell>
          <cell r="AC373">
            <v>51.102073237472048</v>
          </cell>
          <cell r="AD373">
            <v>57.406790742546001</v>
          </cell>
          <cell r="AE373">
            <v>62.010920331562829</v>
          </cell>
          <cell r="AF373">
            <v>66.615049920579651</v>
          </cell>
          <cell r="AG373">
            <v>71.219179509596472</v>
          </cell>
          <cell r="AI373" t="str">
            <v>Marketing</v>
          </cell>
          <cell r="AJ373">
            <v>16.622145441800651</v>
          </cell>
          <cell r="AK373">
            <v>23.254203864205767</v>
          </cell>
          <cell r="AL373">
            <v>17.530441436539576</v>
          </cell>
          <cell r="AM373">
            <v>13.81238876705048</v>
          </cell>
          <cell r="AN373">
            <v>71.219179509596472</v>
          </cell>
        </row>
        <row r="374">
          <cell r="A374" t="str">
            <v>Administration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Q374">
            <v>0</v>
          </cell>
          <cell r="S374">
            <v>0</v>
          </cell>
          <cell r="U374" t="str">
            <v>Administration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I374" t="str">
            <v>Administration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</row>
        <row r="375">
          <cell r="A375" t="str">
            <v>Technology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Q375">
            <v>0</v>
          </cell>
          <cell r="S375">
            <v>0</v>
          </cell>
          <cell r="U375" t="str">
            <v>Technology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I375" t="str">
            <v>Technology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</row>
        <row r="376">
          <cell r="A376" t="str">
            <v>Bad Debt Reserve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Q376">
            <v>0</v>
          </cell>
          <cell r="S376">
            <v>0</v>
          </cell>
          <cell r="U376" t="str">
            <v>Bad Debt Reserve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I376" t="str">
            <v>Bad Debt Reserve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P376">
            <v>0</v>
          </cell>
          <cell r="AR376">
            <v>0</v>
          </cell>
        </row>
        <row r="377">
          <cell r="A377" t="str">
            <v>Total Direct MAT</v>
          </cell>
          <cell r="C377">
            <v>4.3280719996442238</v>
          </cell>
          <cell r="D377">
            <v>5.4634351272517483</v>
          </cell>
          <cell r="E377">
            <v>6.8306383149046797</v>
          </cell>
          <cell r="F377">
            <v>6.5331658563221167</v>
          </cell>
          <cell r="G377">
            <v>8.756455112292242</v>
          </cell>
          <cell r="H377">
            <v>7.96458289559141</v>
          </cell>
          <cell r="I377">
            <v>6.9496576001658115</v>
          </cell>
          <cell r="J377">
            <v>4.2760663312998117</v>
          </cell>
          <cell r="K377">
            <v>6.3047175050739526</v>
          </cell>
          <cell r="L377">
            <v>4.6041295890168268</v>
          </cell>
          <cell r="M377">
            <v>4.6041295890168268</v>
          </cell>
          <cell r="N377">
            <v>4.6041295890168268</v>
          </cell>
          <cell r="O377">
            <v>71.219179509596472</v>
          </cell>
          <cell r="Q377">
            <v>71.219179509596472</v>
          </cell>
          <cell r="S377">
            <v>71.219179509596472</v>
          </cell>
          <cell r="U377" t="str">
            <v>Total Direct MAT</v>
          </cell>
          <cell r="V377">
            <v>4.3280719996442238</v>
          </cell>
          <cell r="W377">
            <v>9.7915071268959721</v>
          </cell>
          <cell r="X377">
            <v>16.622145441800651</v>
          </cell>
          <cell r="Y377">
            <v>23.155311298122768</v>
          </cell>
          <cell r="Z377">
            <v>31.911766410415012</v>
          </cell>
          <cell r="AA377">
            <v>39.876349306006425</v>
          </cell>
          <cell r="AB377">
            <v>46.826006906172239</v>
          </cell>
          <cell r="AC377">
            <v>51.102073237472048</v>
          </cell>
          <cell r="AD377">
            <v>57.406790742546001</v>
          </cell>
          <cell r="AE377">
            <v>62.010920331562829</v>
          </cell>
          <cell r="AF377">
            <v>66.615049920579651</v>
          </cell>
          <cell r="AG377">
            <v>71.219179509596472</v>
          </cell>
          <cell r="AI377" t="str">
            <v>Total Direct MAT</v>
          </cell>
          <cell r="AJ377">
            <v>16.622145441800651</v>
          </cell>
          <cell r="AK377">
            <v>23.254203864205767</v>
          </cell>
          <cell r="AL377">
            <v>17.530441436539576</v>
          </cell>
          <cell r="AM377">
            <v>13.81238876705048</v>
          </cell>
          <cell r="AN377">
            <v>71.219179509596472</v>
          </cell>
          <cell r="AP377">
            <v>0</v>
          </cell>
          <cell r="AR377">
            <v>0</v>
          </cell>
        </row>
        <row r="379">
          <cell r="A379" t="str">
            <v>Marketing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Q379">
            <v>0</v>
          </cell>
          <cell r="S379">
            <v>0</v>
          </cell>
          <cell r="U379" t="str">
            <v>Marketing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I379" t="str">
            <v>Marketing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</row>
        <row r="380">
          <cell r="A380" t="str">
            <v>Administration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Q380">
            <v>0</v>
          </cell>
          <cell r="S380">
            <v>0</v>
          </cell>
          <cell r="U380" t="str">
            <v>Administration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I380" t="str">
            <v>Administration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</row>
        <row r="381">
          <cell r="A381" t="str">
            <v>Technology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Q381">
            <v>0</v>
          </cell>
          <cell r="S381">
            <v>0</v>
          </cell>
          <cell r="U381" t="str">
            <v>Technology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I381" t="str">
            <v>Technology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P381">
            <v>0</v>
          </cell>
          <cell r="AR381">
            <v>0</v>
          </cell>
        </row>
        <row r="382">
          <cell r="A382" t="str">
            <v>Total Foundation MAT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Q382">
            <v>0</v>
          </cell>
          <cell r="S382">
            <v>0</v>
          </cell>
          <cell r="U382" t="str">
            <v>Total Foundation MAT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I382" t="str">
            <v>Total Foundation MAT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P382">
            <v>0</v>
          </cell>
          <cell r="AR382">
            <v>0</v>
          </cell>
        </row>
        <row r="384">
          <cell r="A384" t="str">
            <v>Amort of Intangible  Assets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Q384">
            <v>0</v>
          </cell>
          <cell r="S384">
            <v>0</v>
          </cell>
          <cell r="U384" t="str">
            <v>Amort of Intangible  Assets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I384" t="str">
            <v>Amort of Intangible  Assets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</row>
        <row r="386">
          <cell r="A386" t="str">
            <v>Interest Expense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Q386">
            <v>0</v>
          </cell>
          <cell r="S386">
            <v>0</v>
          </cell>
          <cell r="U386" t="str">
            <v>Interest Expense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I386" t="str">
            <v>Interest Expense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</row>
        <row r="387">
          <cell r="A387" t="str">
            <v>Interest Income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Q387">
            <v>0</v>
          </cell>
          <cell r="S387">
            <v>0</v>
          </cell>
          <cell r="U387" t="str">
            <v>Interest Income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I387" t="str">
            <v>Interest Income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</row>
        <row r="388">
          <cell r="A388" t="str">
            <v>Other Income/Exp.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Q388">
            <v>0</v>
          </cell>
          <cell r="S388">
            <v>0</v>
          </cell>
          <cell r="U388" t="str">
            <v>Other Income/Exp.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I388" t="str">
            <v>Other Income/Exp.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</row>
        <row r="390">
          <cell r="A390" t="str">
            <v>Income Before Tax</v>
          </cell>
          <cell r="C390">
            <v>-4.5602943514735994</v>
          </cell>
          <cell r="D390">
            <v>-8.2681777048628078</v>
          </cell>
          <cell r="E390">
            <v>-9.259781653068476</v>
          </cell>
          <cell r="F390">
            <v>-11.239462820081343</v>
          </cell>
          <cell r="G390">
            <v>-20.037774851627262</v>
          </cell>
          <cell r="H390">
            <v>-25.853500597265541</v>
          </cell>
          <cell r="I390">
            <v>-23.330869223761557</v>
          </cell>
          <cell r="J390">
            <v>-12.433669119588412</v>
          </cell>
          <cell r="K390">
            <v>-7.3462411384895212</v>
          </cell>
          <cell r="L390">
            <v>-6.5709881575243383</v>
          </cell>
          <cell r="M390">
            <v>-10.352679456924109</v>
          </cell>
          <cell r="N390">
            <v>-4.6041295890168268</v>
          </cell>
          <cell r="O390">
            <v>-143.85756866368376</v>
          </cell>
          <cell r="Q390">
            <v>-143.85756866368376</v>
          </cell>
          <cell r="S390">
            <v>-143.85756866368376</v>
          </cell>
          <cell r="U390" t="str">
            <v>Income Before Tax</v>
          </cell>
          <cell r="V390">
            <v>-4.5602943514735994</v>
          </cell>
          <cell r="W390">
            <v>-12.828472056336405</v>
          </cell>
          <cell r="X390">
            <v>-22.088253709404885</v>
          </cell>
          <cell r="Y390">
            <v>-33.327716529486224</v>
          </cell>
          <cell r="Z390">
            <v>-53.365491381113486</v>
          </cell>
          <cell r="AA390">
            <v>-79.218991978379051</v>
          </cell>
          <cell r="AB390">
            <v>-102.54986120214059</v>
          </cell>
          <cell r="AC390">
            <v>-114.98353032172901</v>
          </cell>
          <cell r="AD390">
            <v>-122.3297714602185</v>
          </cell>
          <cell r="AE390">
            <v>-128.90075961774284</v>
          </cell>
          <cell r="AF390">
            <v>-139.25343907466694</v>
          </cell>
          <cell r="AG390">
            <v>-143.85756866368376</v>
          </cell>
          <cell r="AI390" t="str">
            <v>Income Before Tax</v>
          </cell>
          <cell r="AJ390">
            <v>-22.088253709404885</v>
          </cell>
          <cell r="AK390">
            <v>-57.130738268974156</v>
          </cell>
          <cell r="AL390">
            <v>-43.110779481839501</v>
          </cell>
          <cell r="AM390">
            <v>-21.527797203465276</v>
          </cell>
          <cell r="AN390">
            <v>-143.85756866368382</v>
          </cell>
          <cell r="AP390">
            <v>0</v>
          </cell>
          <cell r="AR390">
            <v>0</v>
          </cell>
        </row>
        <row r="391">
          <cell r="A391" t="str">
            <v>Privision for Taxes</v>
          </cell>
          <cell r="C391">
            <v>-1.4136912489568159</v>
          </cell>
          <cell r="D391">
            <v>-2.5631350885074702</v>
          </cell>
          <cell r="E391">
            <v>-2.8705323124512274</v>
          </cell>
          <cell r="F391">
            <v>-3.4842334742252161</v>
          </cell>
          <cell r="G391">
            <v>-6.2117102040044507</v>
          </cell>
          <cell r="H391">
            <v>-8.0145851851523169</v>
          </cell>
          <cell r="I391">
            <v>-7.2325694593660828</v>
          </cell>
          <cell r="J391">
            <v>-3.8544374270724076</v>
          </cell>
          <cell r="K391">
            <v>-2.2773347529317514</v>
          </cell>
          <cell r="L391">
            <v>-2.0370063288325451</v>
          </cell>
          <cell r="M391">
            <v>-3.2093306316464738</v>
          </cell>
          <cell r="N391">
            <v>-1.4272801725952162</v>
          </cell>
          <cell r="O391">
            <v>-44.595846285741978</v>
          </cell>
          <cell r="Q391">
            <v>-44.595846285741978</v>
          </cell>
          <cell r="S391">
            <v>-44.595846285741978</v>
          </cell>
          <cell r="U391" t="str">
            <v>Privision for Taxes</v>
          </cell>
          <cell r="V391">
            <v>-1.4136912489568159</v>
          </cell>
          <cell r="W391">
            <v>-3.9768263374642858</v>
          </cell>
          <cell r="X391">
            <v>-6.8473586499155132</v>
          </cell>
          <cell r="Y391">
            <v>-10.33159212414073</v>
          </cell>
          <cell r="Z391">
            <v>-16.543302328145181</v>
          </cell>
          <cell r="AA391">
            <v>-24.557887513297498</v>
          </cell>
          <cell r="AB391">
            <v>-31.790456972663581</v>
          </cell>
          <cell r="AC391">
            <v>-35.644894399735989</v>
          </cell>
          <cell r="AD391">
            <v>-37.92222915266774</v>
          </cell>
          <cell r="AE391">
            <v>-39.959235481500286</v>
          </cell>
          <cell r="AF391">
            <v>-43.16856611314676</v>
          </cell>
          <cell r="AG391">
            <v>-44.595846285741978</v>
          </cell>
          <cell r="AI391" t="str">
            <v>Privision for Taxes</v>
          </cell>
          <cell r="AJ391">
            <v>-6.8473586499155132</v>
          </cell>
          <cell r="AK391">
            <v>-17.710528863381985</v>
          </cell>
          <cell r="AL391">
            <v>-13.364341639370242</v>
          </cell>
          <cell r="AM391">
            <v>-6.6736171330742344</v>
          </cell>
          <cell r="AN391">
            <v>-44.59584628574197</v>
          </cell>
        </row>
        <row r="392">
          <cell r="A392" t="str">
            <v>Tax rate %</v>
          </cell>
          <cell r="C392">
            <v>0.31</v>
          </cell>
          <cell r="D392">
            <v>0.31</v>
          </cell>
          <cell r="E392">
            <v>0.31</v>
          </cell>
          <cell r="F392">
            <v>0.31</v>
          </cell>
          <cell r="G392">
            <v>0.31</v>
          </cell>
          <cell r="H392">
            <v>0.31</v>
          </cell>
          <cell r="I392">
            <v>0.31</v>
          </cell>
          <cell r="J392">
            <v>0.31</v>
          </cell>
          <cell r="K392">
            <v>0.31</v>
          </cell>
          <cell r="L392">
            <v>0.31000000000000005</v>
          </cell>
          <cell r="M392">
            <v>0.31</v>
          </cell>
          <cell r="N392">
            <v>0.31</v>
          </cell>
          <cell r="O392">
            <v>0.31000000000000005</v>
          </cell>
          <cell r="Q392">
            <v>0.31000000000000005</v>
          </cell>
          <cell r="S392">
            <v>0.31000000000000005</v>
          </cell>
          <cell r="U392" t="str">
            <v>Tax rate %</v>
          </cell>
          <cell r="V392">
            <v>0.31</v>
          </cell>
          <cell r="W392">
            <v>0.31</v>
          </cell>
          <cell r="X392">
            <v>0.30999999999999994</v>
          </cell>
          <cell r="Y392">
            <v>0.31</v>
          </cell>
          <cell r="Z392">
            <v>0.31</v>
          </cell>
          <cell r="AA392">
            <v>0.30999999999999989</v>
          </cell>
          <cell r="AB392">
            <v>0.31</v>
          </cell>
          <cell r="AC392">
            <v>0.31</v>
          </cell>
          <cell r="AD392">
            <v>0.31000000000000005</v>
          </cell>
          <cell r="AE392">
            <v>0.31000000000000005</v>
          </cell>
          <cell r="AF392">
            <v>0.31000000000000005</v>
          </cell>
          <cell r="AG392">
            <v>0.31000000000000005</v>
          </cell>
          <cell r="AI392" t="str">
            <v>Tax rate %</v>
          </cell>
          <cell r="AJ392">
            <v>0.30999999999999994</v>
          </cell>
          <cell r="AK392">
            <v>0.30999999999999994</v>
          </cell>
          <cell r="AL392">
            <v>0.30999999999999994</v>
          </cell>
          <cell r="AM392">
            <v>0.30999999999999994</v>
          </cell>
          <cell r="AN392">
            <v>0.30999999999999989</v>
          </cell>
          <cell r="AP392">
            <v>0</v>
          </cell>
          <cell r="AR392">
            <v>0</v>
          </cell>
        </row>
        <row r="394">
          <cell r="A394" t="str">
            <v>Net Income</v>
          </cell>
          <cell r="C394">
            <v>-3.1466031025167833</v>
          </cell>
          <cell r="D394">
            <v>-5.7050426163553372</v>
          </cell>
          <cell r="E394">
            <v>-6.3892493406172486</v>
          </cell>
          <cell r="F394">
            <v>-7.7552293458561268</v>
          </cell>
          <cell r="G394">
            <v>-13.826064647622811</v>
          </cell>
          <cell r="H394">
            <v>-17.838915412113224</v>
          </cell>
          <cell r="I394">
            <v>-16.098299764395474</v>
          </cell>
          <cell r="J394">
            <v>-8.5792316925160037</v>
          </cell>
          <cell r="K394">
            <v>-5.0689063855577698</v>
          </cell>
          <cell r="L394">
            <v>-4.5339818286917932</v>
          </cell>
          <cell r="M394">
            <v>-7.143348825277636</v>
          </cell>
          <cell r="N394">
            <v>-3.1768494164216108</v>
          </cell>
          <cell r="O394">
            <v>-99.261722377941794</v>
          </cell>
          <cell r="Q394">
            <v>-99.261722377941794</v>
          </cell>
          <cell r="S394">
            <v>-99.261722377941794</v>
          </cell>
          <cell r="U394" t="str">
            <v>Net Income</v>
          </cell>
          <cell r="V394">
            <v>-3.1466031025167833</v>
          </cell>
          <cell r="W394">
            <v>-8.8516457188721205</v>
          </cell>
          <cell r="X394">
            <v>-15.240895059489372</v>
          </cell>
          <cell r="Y394">
            <v>-22.996124405345494</v>
          </cell>
          <cell r="Z394">
            <v>-36.822189052968305</v>
          </cell>
          <cell r="AA394">
            <v>-54.66110446508155</v>
          </cell>
          <cell r="AB394">
            <v>-70.759404229477013</v>
          </cell>
          <cell r="AC394">
            <v>-79.338635921993017</v>
          </cell>
          <cell r="AD394">
            <v>-84.407542307550756</v>
          </cell>
          <cell r="AE394">
            <v>-88.941524136242549</v>
          </cell>
          <cell r="AF394">
            <v>-96.084872961520176</v>
          </cell>
          <cell r="AG394">
            <v>-99.261722377941794</v>
          </cell>
          <cell r="AI394" t="str">
            <v>Net Income</v>
          </cell>
          <cell r="AJ394">
            <v>-15.240895059489372</v>
          </cell>
          <cell r="AK394">
            <v>-39.420209405592175</v>
          </cell>
          <cell r="AL394">
            <v>-29.746437842469259</v>
          </cell>
          <cell r="AM394">
            <v>-14.854180070391042</v>
          </cell>
          <cell r="AN394">
            <v>-99.261722377941851</v>
          </cell>
          <cell r="AP394">
            <v>0</v>
          </cell>
          <cell r="AR394">
            <v>0</v>
          </cell>
        </row>
        <row r="395">
          <cell r="A395" t="str">
            <v>% Sales</v>
          </cell>
          <cell r="C395">
            <v>-5.7920957201187777</v>
          </cell>
          <cell r="D395">
            <v>-0.78034001909861384</v>
          </cell>
          <cell r="E395">
            <v>-0.84535917684539397</v>
          </cell>
          <cell r="F395">
            <v>-0.32750497722613325</v>
          </cell>
          <cell r="G395">
            <v>-0.21037332497582753</v>
          </cell>
          <cell r="H395">
            <v>-0.17843796728803327</v>
          </cell>
          <cell r="I395">
            <v>-0.18300685133481201</v>
          </cell>
          <cell r="J395">
            <v>-0.20363713064156846</v>
          </cell>
          <cell r="K395">
            <v>-0.96653209770737147</v>
          </cell>
          <cell r="L395">
            <v>-0.46925191170298597</v>
          </cell>
          <cell r="M395">
            <v>-0.25912695335551067</v>
          </cell>
          <cell r="N395">
            <v>0</v>
          </cell>
          <cell r="O395">
            <v>-0.26304577878522212</v>
          </cell>
          <cell r="Q395">
            <v>-0.26304577878522212</v>
          </cell>
          <cell r="S395">
            <v>-0.26304577878522212</v>
          </cell>
          <cell r="U395" t="str">
            <v>% Sales</v>
          </cell>
          <cell r="V395">
            <v>-5.7920957201187777</v>
          </cell>
          <cell r="W395">
            <v>-1.1269911387437521</v>
          </cell>
          <cell r="X395">
            <v>-0.9888814174111713</v>
          </cell>
          <cell r="Y395">
            <v>-0.58825672534538975</v>
          </cell>
          <cell r="Z395">
            <v>-0.35131132792699354</v>
          </cell>
          <cell r="AA395">
            <v>-0.26691791140760013</v>
          </cell>
          <cell r="AB395">
            <v>-0.2417044565244075</v>
          </cell>
          <cell r="AC395">
            <v>-0.23691537409095845</v>
          </cell>
          <cell r="AD395">
            <v>-0.24816537889790188</v>
          </cell>
          <cell r="AE395">
            <v>-0.25427241797712974</v>
          </cell>
          <cell r="AF395">
            <v>-0.25462705695764576</v>
          </cell>
          <cell r="AG395">
            <v>-0.26304577878522212</v>
          </cell>
          <cell r="AI395" t="str">
            <v>% Sales</v>
          </cell>
          <cell r="AJ395">
            <v>-0.9888814174111713</v>
          </cell>
          <cell r="AK395">
            <v>-0.20816068536959487</v>
          </cell>
          <cell r="AL395">
            <v>-0.21979046840423269</v>
          </cell>
          <cell r="AM395">
            <v>-0.39899343720720898</v>
          </cell>
          <cell r="AN395">
            <v>-0.26304577878522228</v>
          </cell>
          <cell r="AP395">
            <v>0</v>
          </cell>
          <cell r="AR395">
            <v>0</v>
          </cell>
        </row>
        <row r="627">
          <cell r="A627" t="str">
            <v>MEX Budget '02</v>
          </cell>
          <cell r="U627" t="str">
            <v>MEX Forecast YTD '00</v>
          </cell>
          <cell r="AI627" t="str">
            <v>MEX Forecast Qtr.'00</v>
          </cell>
        </row>
        <row r="628">
          <cell r="A628" t="str">
            <v>Total Selective Chemistries</v>
          </cell>
          <cell r="C628" t="str">
            <v>Jan</v>
          </cell>
          <cell r="D628" t="str">
            <v>Feb</v>
          </cell>
          <cell r="E628" t="str">
            <v>Mar</v>
          </cell>
          <cell r="F628" t="str">
            <v>Apr</v>
          </cell>
          <cell r="G628" t="str">
            <v>May</v>
          </cell>
          <cell r="H628" t="str">
            <v>Jun</v>
          </cell>
          <cell r="I628" t="str">
            <v>Jul</v>
          </cell>
          <cell r="J628" t="str">
            <v>Aug</v>
          </cell>
          <cell r="K628" t="str">
            <v>Sep</v>
          </cell>
          <cell r="L628" t="str">
            <v>Oct</v>
          </cell>
          <cell r="M628" t="str">
            <v>Nov</v>
          </cell>
          <cell r="N628" t="str">
            <v>Dec</v>
          </cell>
          <cell r="O628" t="str">
            <v>Total</v>
          </cell>
          <cell r="Q628" t="str">
            <v>Changes</v>
          </cell>
          <cell r="S628" t="str">
            <v>Changes</v>
          </cell>
          <cell r="U628" t="str">
            <v>Total Selective Chemistries</v>
          </cell>
          <cell r="V628" t="str">
            <v>Jan</v>
          </cell>
          <cell r="W628" t="str">
            <v>Feb</v>
          </cell>
          <cell r="X628" t="str">
            <v>Mar</v>
          </cell>
          <cell r="Y628" t="str">
            <v>Apr</v>
          </cell>
          <cell r="Z628" t="str">
            <v>May</v>
          </cell>
          <cell r="AA628" t="str">
            <v>Jun</v>
          </cell>
          <cell r="AB628" t="str">
            <v>Jul</v>
          </cell>
          <cell r="AC628" t="str">
            <v>Aug</v>
          </cell>
          <cell r="AD628" t="str">
            <v>Sep</v>
          </cell>
          <cell r="AE628" t="str">
            <v>Oct</v>
          </cell>
          <cell r="AF628" t="str">
            <v>Nov</v>
          </cell>
          <cell r="AG628" t="str">
            <v>Dec</v>
          </cell>
          <cell r="AI628" t="str">
            <v>Total Selective Chemistries</v>
          </cell>
          <cell r="AJ628" t="str">
            <v>1st Qtr.</v>
          </cell>
          <cell r="AK628" t="str">
            <v>2nd Qtr.</v>
          </cell>
          <cell r="AL628" t="str">
            <v>3er Qtr.</v>
          </cell>
          <cell r="AM628" t="str">
            <v>4 Qtr.</v>
          </cell>
          <cell r="AN628" t="str">
            <v>Total</v>
          </cell>
          <cell r="AP628">
            <v>2003</v>
          </cell>
          <cell r="AQ628">
            <v>0</v>
          </cell>
          <cell r="AR628">
            <v>2004</v>
          </cell>
        </row>
        <row r="632">
          <cell r="A632" t="str">
            <v>Net Sales</v>
          </cell>
          <cell r="C632">
            <v>12.22791185729276</v>
          </cell>
          <cell r="D632">
            <v>11.193632322175731</v>
          </cell>
          <cell r="E632">
            <v>395.78257351407723</v>
          </cell>
          <cell r="F632">
            <v>640.77014189189185</v>
          </cell>
          <cell r="G632">
            <v>1889.7116176165803</v>
          </cell>
          <cell r="H632">
            <v>962.55875901132845</v>
          </cell>
          <cell r="I632">
            <v>501.59708290685774</v>
          </cell>
          <cell r="J632">
            <v>272.99702471772969</v>
          </cell>
          <cell r="K632">
            <v>112.24850125701028</v>
          </cell>
          <cell r="L632">
            <v>28.384498720664702</v>
          </cell>
          <cell r="M632">
            <v>64.857789681343675</v>
          </cell>
          <cell r="N632">
            <v>0</v>
          </cell>
          <cell r="O632">
            <v>4892.3295334969525</v>
          </cell>
          <cell r="Q632">
            <v>1577.5063549017732</v>
          </cell>
          <cell r="S632">
            <v>1577.5063549017732</v>
          </cell>
          <cell r="U632" t="str">
            <v>Net Sales</v>
          </cell>
          <cell r="V632">
            <v>12.22791185729276</v>
          </cell>
          <cell r="W632">
            <v>23.421544179468491</v>
          </cell>
          <cell r="X632">
            <v>419.2041176935457</v>
          </cell>
          <cell r="Y632">
            <v>1059.9742595854375</v>
          </cell>
          <cell r="Z632">
            <v>2949.6858772020178</v>
          </cell>
          <cell r="AA632">
            <v>3912.244636213346</v>
          </cell>
          <cell r="AB632">
            <v>4413.8417191202034</v>
          </cell>
          <cell r="AC632">
            <v>4686.8387438379332</v>
          </cell>
          <cell r="AD632">
            <v>4799.0872450949437</v>
          </cell>
          <cell r="AE632">
            <v>4827.4717438156085</v>
          </cell>
          <cell r="AF632">
            <v>4892.3295334969525</v>
          </cell>
          <cell r="AG632">
            <v>4892.3295334969525</v>
          </cell>
          <cell r="AI632" t="str">
            <v>Net Sales</v>
          </cell>
          <cell r="AJ632">
            <v>419.2041176935457</v>
          </cell>
          <cell r="AK632">
            <v>3493.0405185198006</v>
          </cell>
          <cell r="AL632">
            <v>886.8426088815977</v>
          </cell>
          <cell r="AM632">
            <v>93.24228840200837</v>
          </cell>
          <cell r="AN632">
            <v>4892.3295334969525</v>
          </cell>
          <cell r="AP632">
            <v>0</v>
          </cell>
          <cell r="AR632">
            <v>0</v>
          </cell>
        </row>
        <row r="634">
          <cell r="A634" t="str">
            <v>Inventory Cost</v>
          </cell>
          <cell r="C634">
            <v>4.9699533881313203</v>
          </cell>
          <cell r="D634">
            <v>11.036637955540845</v>
          </cell>
          <cell r="E634">
            <v>139.07705222721597</v>
          </cell>
          <cell r="F634">
            <v>254.80655694078524</v>
          </cell>
          <cell r="G634">
            <v>772.887922461882</v>
          </cell>
          <cell r="H634">
            <v>578.26513136348615</v>
          </cell>
          <cell r="I634">
            <v>390.57606728042668</v>
          </cell>
          <cell r="J634">
            <v>208.84214593804427</v>
          </cell>
          <cell r="K634">
            <v>74.476768684772111</v>
          </cell>
          <cell r="L634">
            <v>17.590257735555305</v>
          </cell>
          <cell r="M634">
            <v>45.238035418454011</v>
          </cell>
          <cell r="N634">
            <v>0</v>
          </cell>
          <cell r="O634">
            <v>2497.7665293942941</v>
          </cell>
          <cell r="Q634">
            <v>841.50330177474166</v>
          </cell>
          <cell r="S634">
            <v>841.50330177474166</v>
          </cell>
          <cell r="U634" t="str">
            <v>Inventory Cost</v>
          </cell>
          <cell r="V634">
            <v>4.9699533881313203</v>
          </cell>
          <cell r="W634">
            <v>16.006591343672167</v>
          </cell>
          <cell r="X634">
            <v>155.08364357088814</v>
          </cell>
          <cell r="Y634">
            <v>409.89020051167336</v>
          </cell>
          <cell r="Z634">
            <v>1182.7781229735554</v>
          </cell>
          <cell r="AA634">
            <v>1761.0432543370416</v>
          </cell>
          <cell r="AB634">
            <v>2151.6193216174684</v>
          </cell>
          <cell r="AC634">
            <v>2360.4614675555126</v>
          </cell>
          <cell r="AD634">
            <v>2434.9382362402848</v>
          </cell>
          <cell r="AE634">
            <v>2452.5284939758403</v>
          </cell>
          <cell r="AF634">
            <v>2497.7665293942941</v>
          </cell>
          <cell r="AG634">
            <v>2497.7665293942941</v>
          </cell>
          <cell r="AI634" t="str">
            <v>Inventory Cost</v>
          </cell>
          <cell r="AJ634">
            <v>155.08364357088814</v>
          </cell>
          <cell r="AK634">
            <v>1605.9596107661532</v>
          </cell>
          <cell r="AL634">
            <v>673.89498190324309</v>
          </cell>
          <cell r="AM634">
            <v>62.828293154009316</v>
          </cell>
          <cell r="AN634">
            <v>2497.7665293942937</v>
          </cell>
          <cell r="AP634">
            <v>0</v>
          </cell>
          <cell r="AR634">
            <v>0</v>
          </cell>
        </row>
        <row r="635">
          <cell r="A635" t="str">
            <v>Non Std. Cost</v>
          </cell>
          <cell r="C635">
            <v>3.2595487932843656E-2</v>
          </cell>
          <cell r="D635">
            <v>0.43865821129707105</v>
          </cell>
          <cell r="E635">
            <v>0.45348175182481743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0.92473545105473209</v>
          </cell>
          <cell r="Q635">
            <v>0</v>
          </cell>
          <cell r="S635">
            <v>0</v>
          </cell>
          <cell r="U635" t="str">
            <v>Non Std. Cost</v>
          </cell>
          <cell r="V635">
            <v>3.2595487932843656E-2</v>
          </cell>
          <cell r="W635">
            <v>0.47125369922991472</v>
          </cell>
          <cell r="X635">
            <v>0.92473545105473209</v>
          </cell>
          <cell r="Y635">
            <v>0.92473545105473209</v>
          </cell>
          <cell r="Z635">
            <v>0.92473545105473209</v>
          </cell>
          <cell r="AA635">
            <v>0.92473545105473209</v>
          </cell>
          <cell r="AB635">
            <v>0.92473545105473209</v>
          </cell>
          <cell r="AC635">
            <v>0.92473545105473209</v>
          </cell>
          <cell r="AD635">
            <v>0.92473545105473209</v>
          </cell>
          <cell r="AE635">
            <v>0.92473545105473209</v>
          </cell>
          <cell r="AF635">
            <v>0.92473545105473209</v>
          </cell>
          <cell r="AG635">
            <v>0.92473545105473209</v>
          </cell>
          <cell r="AI635" t="str">
            <v>Non Std. Cost</v>
          </cell>
          <cell r="AJ635">
            <v>0.92473545105473209</v>
          </cell>
          <cell r="AK635">
            <v>0</v>
          </cell>
          <cell r="AL635">
            <v>0</v>
          </cell>
          <cell r="AM635">
            <v>0</v>
          </cell>
          <cell r="AN635">
            <v>0.92473545105473209</v>
          </cell>
          <cell r="AP635">
            <v>0</v>
          </cell>
          <cell r="AR635">
            <v>0</v>
          </cell>
        </row>
        <row r="636">
          <cell r="A636" t="str">
            <v>Alloc. NSC (STL)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Q636">
            <v>0</v>
          </cell>
          <cell r="S636">
            <v>0</v>
          </cell>
          <cell r="U636" t="str">
            <v>Alloc. NSC (STL)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I636" t="str">
            <v>Alloc. NSC (STL)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P636">
            <v>0</v>
          </cell>
          <cell r="AR636">
            <v>0</v>
          </cell>
        </row>
        <row r="637">
          <cell r="A637" t="str">
            <v>COGS</v>
          </cell>
          <cell r="C637">
            <v>5.0025488760641643</v>
          </cell>
          <cell r="D637">
            <v>11.475296166837916</v>
          </cell>
          <cell r="E637">
            <v>139.5305339790408</v>
          </cell>
          <cell r="F637">
            <v>254.80655694078524</v>
          </cell>
          <cell r="G637">
            <v>772.887922461882</v>
          </cell>
          <cell r="H637">
            <v>578.26513136348615</v>
          </cell>
          <cell r="I637">
            <v>390.57606728042668</v>
          </cell>
          <cell r="J637">
            <v>208.84214593804427</v>
          </cell>
          <cell r="K637">
            <v>74.476768684772111</v>
          </cell>
          <cell r="L637">
            <v>17.590257735555305</v>
          </cell>
          <cell r="M637">
            <v>45.238035418454011</v>
          </cell>
          <cell r="N637">
            <v>0</v>
          </cell>
          <cell r="O637">
            <v>2498.691264845349</v>
          </cell>
          <cell r="Q637">
            <v>841.50330177474166</v>
          </cell>
          <cell r="S637">
            <v>841.50330177474166</v>
          </cell>
          <cell r="U637" t="str">
            <v>COGS</v>
          </cell>
          <cell r="V637">
            <v>5.0025488760641643</v>
          </cell>
          <cell r="W637">
            <v>16.477845042902082</v>
          </cell>
          <cell r="X637">
            <v>156.00837902194289</v>
          </cell>
          <cell r="Y637">
            <v>410.8149359627281</v>
          </cell>
          <cell r="Z637">
            <v>1183.70285842461</v>
          </cell>
          <cell r="AA637">
            <v>1761.9679897880962</v>
          </cell>
          <cell r="AB637">
            <v>2152.5440570685232</v>
          </cell>
          <cell r="AC637">
            <v>2361.3862030065675</v>
          </cell>
          <cell r="AD637">
            <v>2435.8629716913397</v>
          </cell>
          <cell r="AE637">
            <v>2453.4532294268952</v>
          </cell>
          <cell r="AF637">
            <v>2498.691264845349</v>
          </cell>
          <cell r="AG637">
            <v>2498.691264845349</v>
          </cell>
          <cell r="AI637" t="str">
            <v>COGS</v>
          </cell>
          <cell r="AJ637">
            <v>156.00837902194289</v>
          </cell>
          <cell r="AK637">
            <v>1605.9596107661532</v>
          </cell>
          <cell r="AL637">
            <v>673.89498190324309</v>
          </cell>
          <cell r="AM637">
            <v>62.828293154009316</v>
          </cell>
          <cell r="AN637">
            <v>2498.6912648453485</v>
          </cell>
          <cell r="AP637">
            <v>0</v>
          </cell>
          <cell r="AR637">
            <v>0</v>
          </cell>
        </row>
        <row r="639">
          <cell r="A639" t="str">
            <v>Gross Profit</v>
          </cell>
          <cell r="C639">
            <v>7.2253629812285958</v>
          </cell>
          <cell r="D639">
            <v>-0.28166384466218553</v>
          </cell>
          <cell r="E639">
            <v>256.25203953503643</v>
          </cell>
          <cell r="F639">
            <v>385.96358495110661</v>
          </cell>
          <cell r="G639">
            <v>1116.8236951546983</v>
          </cell>
          <cell r="H639">
            <v>384.2936276478423</v>
          </cell>
          <cell r="I639">
            <v>111.02101562643105</v>
          </cell>
          <cell r="J639">
            <v>64.154878779685419</v>
          </cell>
          <cell r="K639">
            <v>37.771732572238164</v>
          </cell>
          <cell r="L639">
            <v>10.794240985109397</v>
          </cell>
          <cell r="M639">
            <v>19.619754262889664</v>
          </cell>
          <cell r="N639">
            <v>0</v>
          </cell>
          <cell r="O639">
            <v>2393.6382686516035</v>
          </cell>
          <cell r="Q639">
            <v>736.00305312703154</v>
          </cell>
          <cell r="S639">
            <v>736.00305312703154</v>
          </cell>
          <cell r="U639" t="str">
            <v>Gross Profit</v>
          </cell>
          <cell r="V639">
            <v>7.2253629812285958</v>
          </cell>
          <cell r="W639">
            <v>6.9436991365664085</v>
          </cell>
          <cell r="X639">
            <v>263.19573867160284</v>
          </cell>
          <cell r="Y639">
            <v>649.15932362270939</v>
          </cell>
          <cell r="Z639">
            <v>1765.9830187774078</v>
          </cell>
          <cell r="AA639">
            <v>2150.27664642525</v>
          </cell>
          <cell r="AB639">
            <v>2261.2976620516802</v>
          </cell>
          <cell r="AC639">
            <v>2325.4525408313657</v>
          </cell>
          <cell r="AD639">
            <v>2363.224273403604</v>
          </cell>
          <cell r="AE639">
            <v>2374.0185143887134</v>
          </cell>
          <cell r="AF639">
            <v>2393.6382686516035</v>
          </cell>
          <cell r="AG639">
            <v>2393.6382686516035</v>
          </cell>
          <cell r="AI639" t="str">
            <v>Gross Profit</v>
          </cell>
          <cell r="AJ639">
            <v>263.19573867160284</v>
          </cell>
          <cell r="AK639">
            <v>1887.0809077536474</v>
          </cell>
          <cell r="AL639">
            <v>212.94762697835461</v>
          </cell>
          <cell r="AM639">
            <v>30.413995247999054</v>
          </cell>
          <cell r="AN639">
            <v>2393.638268651604</v>
          </cell>
          <cell r="AP639">
            <v>0</v>
          </cell>
          <cell r="AR639">
            <v>0</v>
          </cell>
        </row>
        <row r="640">
          <cell r="A640" t="str">
            <v>% of Sales</v>
          </cell>
          <cell r="C640">
            <v>0.59089099312728277</v>
          </cell>
          <cell r="D640">
            <v>-2.5162863720669174E-2</v>
          </cell>
          <cell r="E640">
            <v>0.64745660037485719</v>
          </cell>
          <cell r="F640">
            <v>0.60234327369177698</v>
          </cell>
          <cell r="G640">
            <v>0.59100218506530877</v>
          </cell>
          <cell r="H640">
            <v>0.39924173360861753</v>
          </cell>
          <cell r="I640">
            <v>0.22133505040149265</v>
          </cell>
          <cell r="J640">
            <v>0.23500211713303301</v>
          </cell>
          <cell r="K640">
            <v>0.33650099688862617</v>
          </cell>
          <cell r="L640">
            <v>0.38028647577457092</v>
          </cell>
          <cell r="M640">
            <v>0.3025042074249607</v>
          </cell>
          <cell r="N640">
            <v>0</v>
          </cell>
          <cell r="O640">
            <v>0.48926349957883403</v>
          </cell>
          <cell r="Q640">
            <v>0.46656107015991094</v>
          </cell>
          <cell r="S640">
            <v>0.46656107015991094</v>
          </cell>
          <cell r="U640" t="str">
            <v>% of Sales</v>
          </cell>
          <cell r="V640">
            <v>0.59089099312728277</v>
          </cell>
          <cell r="W640">
            <v>0.29646632533534273</v>
          </cell>
          <cell r="X640">
            <v>0.62784626286521605</v>
          </cell>
          <cell r="Y640">
            <v>0.61242932812028816</v>
          </cell>
          <cell r="Z640">
            <v>0.59870206262524661</v>
          </cell>
          <cell r="AA640">
            <v>0.54962734858689677</v>
          </cell>
          <cell r="AB640">
            <v>0.51231960862031478</v>
          </cell>
          <cell r="AC640">
            <v>0.49616653525551246</v>
          </cell>
          <cell r="AD640">
            <v>0.49243202982379847</v>
          </cell>
          <cell r="AE640">
            <v>0.49177263801285381</v>
          </cell>
          <cell r="AF640">
            <v>0.48926349957883403</v>
          </cell>
          <cell r="AG640">
            <v>0.48926349957883403</v>
          </cell>
          <cell r="AI640" t="str">
            <v>% of Sales</v>
          </cell>
          <cell r="AJ640">
            <v>0.62784626286521605</v>
          </cell>
          <cell r="AK640">
            <v>0.5402401998340719</v>
          </cell>
          <cell r="AL640">
            <v>0.24011884955201249</v>
          </cell>
          <cell r="AM640">
            <v>0.32618241968570089</v>
          </cell>
          <cell r="AN640">
            <v>0.48926349957883414</v>
          </cell>
          <cell r="AP640">
            <v>0</v>
          </cell>
          <cell r="AR640">
            <v>0</v>
          </cell>
        </row>
        <row r="642">
          <cell r="A642" t="str">
            <v>Marketing</v>
          </cell>
          <cell r="C642">
            <v>25.422621841449228</v>
          </cell>
          <cell r="D642">
            <v>32.091620750955315</v>
          </cell>
          <cell r="E642">
            <v>40.122422831646574</v>
          </cell>
          <cell r="F642">
            <v>38.37510212547248</v>
          </cell>
          <cell r="G642">
            <v>51.434460196071058</v>
          </cell>
          <cell r="H642">
            <v>46.783089351595677</v>
          </cell>
          <cell r="I642">
            <v>40.821529103742336</v>
          </cell>
          <cell r="J642">
            <v>25.117146230128412</v>
          </cell>
          <cell r="K642">
            <v>37.033221481028015</v>
          </cell>
          <cell r="L642">
            <v>27.04415394665881</v>
          </cell>
          <cell r="M642">
            <v>27.04415394665881</v>
          </cell>
          <cell r="N642">
            <v>27.04415394665881</v>
          </cell>
          <cell r="O642">
            <v>418.33367575206557</v>
          </cell>
          <cell r="Q642">
            <v>246.95488813765348</v>
          </cell>
          <cell r="S642">
            <v>246.95488813765348</v>
          </cell>
          <cell r="U642" t="str">
            <v>Marketing</v>
          </cell>
          <cell r="V642">
            <v>25.422621841449228</v>
          </cell>
          <cell r="W642">
            <v>57.514242592404543</v>
          </cell>
          <cell r="X642">
            <v>97.636665424051117</v>
          </cell>
          <cell r="Y642">
            <v>136.0117675495236</v>
          </cell>
          <cell r="Z642">
            <v>187.44622774559465</v>
          </cell>
          <cell r="AA642">
            <v>234.22931709719035</v>
          </cell>
          <cell r="AB642">
            <v>275.05084620093271</v>
          </cell>
          <cell r="AC642">
            <v>300.16799243106112</v>
          </cell>
          <cell r="AD642">
            <v>337.20121391208914</v>
          </cell>
          <cell r="AE642">
            <v>364.24536785874795</v>
          </cell>
          <cell r="AF642">
            <v>391.28952180540676</v>
          </cell>
          <cell r="AG642">
            <v>418.33367575206557</v>
          </cell>
          <cell r="AI642" t="str">
            <v>Marketing</v>
          </cell>
          <cell r="AJ642">
            <v>97.636665424051117</v>
          </cell>
          <cell r="AK642">
            <v>136.59265167313922</v>
          </cell>
          <cell r="AL642">
            <v>102.97189681489877</v>
          </cell>
          <cell r="AM642">
            <v>81.132461839976429</v>
          </cell>
          <cell r="AN642">
            <v>418.33367575206552</v>
          </cell>
          <cell r="AP642">
            <v>0</v>
          </cell>
          <cell r="AR642">
            <v>0</v>
          </cell>
        </row>
        <row r="643">
          <cell r="A643" t="str">
            <v>Administration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Q643">
            <v>0</v>
          </cell>
          <cell r="S643">
            <v>0</v>
          </cell>
          <cell r="U643" t="str">
            <v>Administration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I643" t="str">
            <v>Administration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P643">
            <v>0</v>
          </cell>
          <cell r="AR643">
            <v>0</v>
          </cell>
        </row>
        <row r="644">
          <cell r="A644" t="str">
            <v>Technology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Q644">
            <v>0</v>
          </cell>
          <cell r="S644">
            <v>0</v>
          </cell>
          <cell r="U644" t="str">
            <v>Technology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I644" t="str">
            <v>Technology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P644">
            <v>0</v>
          </cell>
          <cell r="AR644">
            <v>0</v>
          </cell>
        </row>
        <row r="645">
          <cell r="A645" t="str">
            <v>Bad Debt Reserve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Q645">
            <v>0</v>
          </cell>
          <cell r="S645">
            <v>0</v>
          </cell>
          <cell r="U645" t="str">
            <v>Bad Debt Reserve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I645" t="str">
            <v>Bad Debt Reserve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P645">
            <v>0</v>
          </cell>
          <cell r="AR645">
            <v>0</v>
          </cell>
        </row>
        <row r="646">
          <cell r="A646" t="str">
            <v>Total Direct MAT</v>
          </cell>
          <cell r="C646">
            <v>25.422621841449228</v>
          </cell>
          <cell r="D646">
            <v>32.091620750955315</v>
          </cell>
          <cell r="E646">
            <v>40.122422831646574</v>
          </cell>
          <cell r="F646">
            <v>38.37510212547248</v>
          </cell>
          <cell r="G646">
            <v>51.434460196071058</v>
          </cell>
          <cell r="H646">
            <v>46.783089351595677</v>
          </cell>
          <cell r="I646">
            <v>40.821529103742336</v>
          </cell>
          <cell r="J646">
            <v>25.117146230128412</v>
          </cell>
          <cell r="K646">
            <v>37.033221481028015</v>
          </cell>
          <cell r="L646">
            <v>27.04415394665881</v>
          </cell>
          <cell r="M646">
            <v>27.04415394665881</v>
          </cell>
          <cell r="N646">
            <v>27.04415394665881</v>
          </cell>
          <cell r="O646">
            <v>418.33367575206557</v>
          </cell>
          <cell r="Q646">
            <v>246.95488813765348</v>
          </cell>
          <cell r="S646">
            <v>246.95488813765348</v>
          </cell>
          <cell r="U646" t="str">
            <v>Total Direct MAT</v>
          </cell>
          <cell r="V646">
            <v>25.422621841449228</v>
          </cell>
          <cell r="W646">
            <v>57.514242592404543</v>
          </cell>
          <cell r="X646">
            <v>97.636665424051117</v>
          </cell>
          <cell r="Y646">
            <v>136.0117675495236</v>
          </cell>
          <cell r="Z646">
            <v>187.44622774559465</v>
          </cell>
          <cell r="AA646">
            <v>234.22931709719035</v>
          </cell>
          <cell r="AB646">
            <v>275.05084620093271</v>
          </cell>
          <cell r="AC646">
            <v>300.16799243106112</v>
          </cell>
          <cell r="AD646">
            <v>337.20121391208914</v>
          </cell>
          <cell r="AE646">
            <v>364.24536785874795</v>
          </cell>
          <cell r="AF646">
            <v>391.28952180540676</v>
          </cell>
          <cell r="AG646">
            <v>418.33367575206557</v>
          </cell>
          <cell r="AI646" t="str">
            <v>Total Direct MAT</v>
          </cell>
          <cell r="AJ646">
            <v>97.636665424051117</v>
          </cell>
          <cell r="AK646">
            <v>136.59265167313922</v>
          </cell>
          <cell r="AL646">
            <v>102.97189681489877</v>
          </cell>
          <cell r="AM646">
            <v>81.132461839976429</v>
          </cell>
          <cell r="AN646">
            <v>418.33367575206552</v>
          </cell>
          <cell r="AP646">
            <v>0</v>
          </cell>
          <cell r="AR646">
            <v>0</v>
          </cell>
        </row>
        <row r="648">
          <cell r="A648" t="str">
            <v>Marketing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Q648">
            <v>0</v>
          </cell>
          <cell r="S648">
            <v>0</v>
          </cell>
          <cell r="U648" t="str">
            <v>Marketing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I648" t="str">
            <v>Marketing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P648">
            <v>0</v>
          </cell>
          <cell r="AR648">
            <v>0</v>
          </cell>
        </row>
        <row r="649">
          <cell r="A649" t="str">
            <v>Administration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Q649">
            <v>0</v>
          </cell>
          <cell r="S649">
            <v>0</v>
          </cell>
          <cell r="U649" t="str">
            <v>Administration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I649" t="str">
            <v>Administration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P649">
            <v>0</v>
          </cell>
          <cell r="AR649">
            <v>0</v>
          </cell>
        </row>
        <row r="650">
          <cell r="A650" t="str">
            <v>Technology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Q650">
            <v>0</v>
          </cell>
          <cell r="S650">
            <v>0</v>
          </cell>
          <cell r="U650" t="str">
            <v>Technology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I650" t="str">
            <v>Technology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P650">
            <v>0</v>
          </cell>
          <cell r="AR650">
            <v>0</v>
          </cell>
        </row>
        <row r="651">
          <cell r="A651" t="str">
            <v>Total Foundation MAT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Q651">
            <v>0</v>
          </cell>
          <cell r="S651">
            <v>0</v>
          </cell>
          <cell r="U651" t="str">
            <v>Total Foundation MAT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I651" t="str">
            <v>Total Foundation MAT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P651">
            <v>0</v>
          </cell>
          <cell r="AR651">
            <v>0</v>
          </cell>
        </row>
        <row r="653">
          <cell r="A653" t="str">
            <v>Amort of Intangible  Assets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Q653">
            <v>0</v>
          </cell>
          <cell r="S653">
            <v>0</v>
          </cell>
          <cell r="U653" t="str">
            <v>Amort of Intangible  Assets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I653" t="str">
            <v>Amort of Intangible  Assets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  <cell r="AN653">
            <v>0</v>
          </cell>
          <cell r="AP653">
            <v>0</v>
          </cell>
          <cell r="AR653">
            <v>0</v>
          </cell>
        </row>
        <row r="655">
          <cell r="A655" t="str">
            <v>Interest Expense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Q655">
            <v>0</v>
          </cell>
          <cell r="S655">
            <v>0</v>
          </cell>
          <cell r="U655" t="str">
            <v>Interest Expense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I655" t="str">
            <v>Interest Expense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P655">
            <v>0</v>
          </cell>
          <cell r="AR655">
            <v>0</v>
          </cell>
        </row>
        <row r="656">
          <cell r="A656" t="str">
            <v>Interest Income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Q656">
            <v>0</v>
          </cell>
          <cell r="S656">
            <v>0</v>
          </cell>
          <cell r="U656" t="str">
            <v>Interest Income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I656" t="str">
            <v>Interest Income</v>
          </cell>
          <cell r="AJ656">
            <v>0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P656">
            <v>0</v>
          </cell>
          <cell r="AR656">
            <v>0</v>
          </cell>
        </row>
        <row r="657">
          <cell r="A657" t="str">
            <v>Other Income/Exp.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Q657">
            <v>0</v>
          </cell>
          <cell r="S657">
            <v>0</v>
          </cell>
          <cell r="U657" t="str">
            <v>Other Income/Exp.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I657" t="str">
            <v>Other Income/Exp.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P657">
            <v>0</v>
          </cell>
          <cell r="AR657">
            <v>0</v>
          </cell>
        </row>
        <row r="659">
          <cell r="A659" t="str">
            <v>Income Before Tax</v>
          </cell>
          <cell r="C659">
            <v>-18.197258860220632</v>
          </cell>
          <cell r="D659">
            <v>-32.373284595617498</v>
          </cell>
          <cell r="E659">
            <v>216.12961670338984</v>
          </cell>
          <cell r="F659">
            <v>347.58848282563412</v>
          </cell>
          <cell r="G659">
            <v>1065.3892349586272</v>
          </cell>
          <cell r="H659">
            <v>337.51053829624664</v>
          </cell>
          <cell r="I659">
            <v>70.199486522688716</v>
          </cell>
          <cell r="J659">
            <v>39.037732549557006</v>
          </cell>
          <cell r="K659">
            <v>0.73851109121014957</v>
          </cell>
          <cell r="L659">
            <v>-16.249912961549413</v>
          </cell>
          <cell r="M659">
            <v>-7.4243996837691455</v>
          </cell>
          <cell r="N659">
            <v>-27.04415394665881</v>
          </cell>
          <cell r="O659">
            <v>1975.304592899538</v>
          </cell>
          <cell r="Q659">
            <v>489.04816498937805</v>
          </cell>
          <cell r="S659">
            <v>489.04816498937805</v>
          </cell>
          <cell r="U659" t="str">
            <v>Income Before Tax</v>
          </cell>
          <cell r="V659">
            <v>-18.197258860220632</v>
          </cell>
          <cell r="W659">
            <v>-50.570543455838134</v>
          </cell>
          <cell r="X659">
            <v>165.55907324755174</v>
          </cell>
          <cell r="Y659">
            <v>513.1475560731858</v>
          </cell>
          <cell r="Z659">
            <v>1578.5367910318132</v>
          </cell>
          <cell r="AA659">
            <v>1916.0473293280597</v>
          </cell>
          <cell r="AB659">
            <v>1986.2468158507475</v>
          </cell>
          <cell r="AC659">
            <v>2025.2845484003046</v>
          </cell>
          <cell r="AD659">
            <v>2026.0230594915149</v>
          </cell>
          <cell r="AE659">
            <v>2009.7731465299653</v>
          </cell>
          <cell r="AF659">
            <v>2002.3487468461967</v>
          </cell>
          <cell r="AG659">
            <v>1975.304592899538</v>
          </cell>
          <cell r="AI659" t="str">
            <v>Income Before Tax</v>
          </cell>
          <cell r="AJ659">
            <v>165.55907324755174</v>
          </cell>
          <cell r="AK659">
            <v>1750.4882560805081</v>
          </cell>
          <cell r="AL659">
            <v>109.97573016345584</v>
          </cell>
          <cell r="AM659">
            <v>-50.718466591977375</v>
          </cell>
          <cell r="AN659">
            <v>1975.3045928995384</v>
          </cell>
          <cell r="AP659">
            <v>0</v>
          </cell>
          <cell r="AR659">
            <v>0</v>
          </cell>
        </row>
        <row r="660">
          <cell r="A660" t="str">
            <v>Privision for Taxes</v>
          </cell>
          <cell r="C660">
            <v>-5.6411502466683956</v>
          </cell>
          <cell r="D660">
            <v>-10.035718224641423</v>
          </cell>
          <cell r="E660">
            <v>67.000181178050838</v>
          </cell>
          <cell r="F660">
            <v>107.75242967594659</v>
          </cell>
          <cell r="G660">
            <v>330.27066283717443</v>
          </cell>
          <cell r="H660">
            <v>104.62826687183644</v>
          </cell>
          <cell r="I660">
            <v>21.761840822033498</v>
          </cell>
          <cell r="J660">
            <v>12.101697090362673</v>
          </cell>
          <cell r="K660">
            <v>0.22893843827514537</v>
          </cell>
          <cell r="L660">
            <v>-5.0374730180803189</v>
          </cell>
          <cell r="M660">
            <v>-2.3015639019684371</v>
          </cell>
          <cell r="N660">
            <v>-8.3836877234642309</v>
          </cell>
          <cell r="O660">
            <v>612.34442379885684</v>
          </cell>
          <cell r="Q660">
            <v>151.6049311467072</v>
          </cell>
          <cell r="S660">
            <v>151.6049311467072</v>
          </cell>
          <cell r="U660" t="str">
            <v>Privision for Taxes</v>
          </cell>
          <cell r="V660">
            <v>-5.6411502466683956</v>
          </cell>
          <cell r="W660">
            <v>-15.676868471309819</v>
          </cell>
          <cell r="X660">
            <v>51.323312706741021</v>
          </cell>
          <cell r="Y660">
            <v>159.07574238268762</v>
          </cell>
          <cell r="Z660">
            <v>489.34640521986205</v>
          </cell>
          <cell r="AA660">
            <v>593.97467209169849</v>
          </cell>
          <cell r="AB660">
            <v>615.73651291373199</v>
          </cell>
          <cell r="AC660">
            <v>627.83821000409466</v>
          </cell>
          <cell r="AD660">
            <v>628.06714844236978</v>
          </cell>
          <cell r="AE660">
            <v>623.02967542428951</v>
          </cell>
          <cell r="AF660">
            <v>620.72811152232111</v>
          </cell>
          <cell r="AG660">
            <v>612.34442379885684</v>
          </cell>
          <cell r="AI660" t="str">
            <v>Privision for Taxes</v>
          </cell>
          <cell r="AJ660">
            <v>51.323312706741021</v>
          </cell>
          <cell r="AK660">
            <v>542.65135938495746</v>
          </cell>
          <cell r="AL660">
            <v>34.092476350671312</v>
          </cell>
          <cell r="AM660">
            <v>-15.722724643512986</v>
          </cell>
          <cell r="AN660">
            <v>612.34442379885684</v>
          </cell>
          <cell r="AP660">
            <v>0</v>
          </cell>
          <cell r="AR660">
            <v>0</v>
          </cell>
        </row>
        <row r="661">
          <cell r="A661" t="str">
            <v>Tax rate %</v>
          </cell>
          <cell r="C661">
            <v>0.31</v>
          </cell>
          <cell r="D661">
            <v>0.30999999999999994</v>
          </cell>
          <cell r="E661">
            <v>0.30999999999999994</v>
          </cell>
          <cell r="F661">
            <v>0.31000000000000005</v>
          </cell>
          <cell r="G661">
            <v>0.31</v>
          </cell>
          <cell r="H661">
            <v>0.30999999999999994</v>
          </cell>
          <cell r="I661">
            <v>0.30999999999999994</v>
          </cell>
          <cell r="J661">
            <v>0.31000000000000005</v>
          </cell>
          <cell r="K661">
            <v>0.30999999999999867</v>
          </cell>
          <cell r="L661">
            <v>0.31000000000000005</v>
          </cell>
          <cell r="M661">
            <v>0.31000000000000028</v>
          </cell>
          <cell r="N661">
            <v>0.31</v>
          </cell>
          <cell r="O661">
            <v>0.31000000000000005</v>
          </cell>
          <cell r="Q661">
            <v>0.31</v>
          </cell>
          <cell r="S661">
            <v>0.31</v>
          </cell>
          <cell r="U661" t="str">
            <v>Tax rate %</v>
          </cell>
          <cell r="V661">
            <v>0.31</v>
          </cell>
          <cell r="W661">
            <v>0.30999999999999994</v>
          </cell>
          <cell r="X661">
            <v>0.30999999999999989</v>
          </cell>
          <cell r="Y661">
            <v>0.31000000000000005</v>
          </cell>
          <cell r="Z661">
            <v>0.31</v>
          </cell>
          <cell r="AA661">
            <v>0.31</v>
          </cell>
          <cell r="AB661">
            <v>0.31000000000000016</v>
          </cell>
          <cell r="AC661">
            <v>0.31000000000000011</v>
          </cell>
          <cell r="AD661">
            <v>0.31000000000000005</v>
          </cell>
          <cell r="AE661">
            <v>0.31000000000000011</v>
          </cell>
          <cell r="AF661">
            <v>0.31000000000000005</v>
          </cell>
          <cell r="AG661">
            <v>0.31000000000000005</v>
          </cell>
          <cell r="AI661" t="str">
            <v>Tax rate %</v>
          </cell>
          <cell r="AJ661">
            <v>0.30999999999999989</v>
          </cell>
          <cell r="AK661">
            <v>0.30999999999999994</v>
          </cell>
          <cell r="AL661">
            <v>0.31000000000000005</v>
          </cell>
          <cell r="AM661">
            <v>0.31</v>
          </cell>
          <cell r="AN661">
            <v>0.30999999999999994</v>
          </cell>
          <cell r="AP661">
            <v>0</v>
          </cell>
          <cell r="AR661">
            <v>0</v>
          </cell>
        </row>
        <row r="663">
          <cell r="A663" t="str">
            <v>Net Income</v>
          </cell>
          <cell r="C663">
            <v>-12.556108613552237</v>
          </cell>
          <cell r="D663">
            <v>-22.337566370976077</v>
          </cell>
          <cell r="E663">
            <v>149.12943552533901</v>
          </cell>
          <cell r="F663">
            <v>239.83605314968753</v>
          </cell>
          <cell r="G663">
            <v>735.11857212145276</v>
          </cell>
          <cell r="H663">
            <v>232.88227142441019</v>
          </cell>
          <cell r="I663">
            <v>48.437645700655217</v>
          </cell>
          <cell r="J663">
            <v>26.936035459194333</v>
          </cell>
          <cell r="K663">
            <v>0.5095726529350042</v>
          </cell>
          <cell r="L663">
            <v>-11.212439943469093</v>
          </cell>
          <cell r="M663">
            <v>-5.122835781800708</v>
          </cell>
          <cell r="N663">
            <v>-18.660466223194579</v>
          </cell>
          <cell r="O663">
            <v>1362.960169100681</v>
          </cell>
          <cell r="Q663">
            <v>337.44323384267085</v>
          </cell>
          <cell r="S663">
            <v>337.44323384267085</v>
          </cell>
          <cell r="U663" t="str">
            <v>Net Income</v>
          </cell>
          <cell r="V663">
            <v>-12.556108613552237</v>
          </cell>
          <cell r="W663">
            <v>-34.893674984528317</v>
          </cell>
          <cell r="X663">
            <v>114.23576054081072</v>
          </cell>
          <cell r="Y663">
            <v>354.07181369049817</v>
          </cell>
          <cell r="Z663">
            <v>1089.1903858119513</v>
          </cell>
          <cell r="AA663">
            <v>1322.0726572363612</v>
          </cell>
          <cell r="AB663">
            <v>1370.5103029370155</v>
          </cell>
          <cell r="AC663">
            <v>1397.44633839621</v>
          </cell>
          <cell r="AD663">
            <v>1397.955911049145</v>
          </cell>
          <cell r="AE663">
            <v>1386.7434711056758</v>
          </cell>
          <cell r="AF663">
            <v>1381.6206353238756</v>
          </cell>
          <cell r="AG663">
            <v>1362.960169100681</v>
          </cell>
          <cell r="AI663" t="str">
            <v>Net Income</v>
          </cell>
          <cell r="AJ663">
            <v>114.23576054081072</v>
          </cell>
          <cell r="AK663">
            <v>1207.8368966955506</v>
          </cell>
          <cell r="AL663">
            <v>75.883253812784517</v>
          </cell>
          <cell r="AM663">
            <v>-34.995741948464385</v>
          </cell>
          <cell r="AN663">
            <v>1362.9601691006815</v>
          </cell>
          <cell r="AP663">
            <v>0</v>
          </cell>
          <cell r="AR663">
            <v>0</v>
          </cell>
        </row>
        <row r="664">
          <cell r="A664" t="str">
            <v>% Sales</v>
          </cell>
          <cell r="C664">
            <v>-1.0268399674523119</v>
          </cell>
          <cell r="D664">
            <v>-1.9955601299073469</v>
          </cell>
          <cell r="E664">
            <v>0.3767963662504073</v>
          </cell>
          <cell r="F664">
            <v>0.3742934282823554</v>
          </cell>
          <cell r="G664">
            <v>0.38901098202943218</v>
          </cell>
          <cell r="H664">
            <v>0.24194083659226187</v>
          </cell>
          <cell r="I664">
            <v>9.6566840899371162E-2</v>
          </cell>
          <cell r="J664">
            <v>9.8667871882652733E-2</v>
          </cell>
          <cell r="K664">
            <v>4.5396833563796004E-3</v>
          </cell>
          <cell r="L664">
            <v>-0.39501983296629883</v>
          </cell>
          <cell r="M664">
            <v>-7.8985667056647946E-2</v>
          </cell>
          <cell r="N664">
            <v>0</v>
          </cell>
          <cell r="O664">
            <v>0.27859124365370797</v>
          </cell>
          <cell r="Q664">
            <v>0.21390927066261009</v>
          </cell>
          <cell r="S664">
            <v>0.21390927066261009</v>
          </cell>
          <cell r="U664" t="str">
            <v>% Sales</v>
          </cell>
          <cell r="V664">
            <v>-1.0268399674523119</v>
          </cell>
          <cell r="W664">
            <v>-1.4898110353934899</v>
          </cell>
          <cell r="X664">
            <v>0.27250629399666693</v>
          </cell>
          <cell r="Y664">
            <v>0.33403812450028536</v>
          </cell>
          <cell r="Z664">
            <v>0.36925639920855713</v>
          </cell>
          <cell r="AA664">
            <v>0.33793200072375656</v>
          </cell>
          <cell r="AB664">
            <v>0.31050282047952432</v>
          </cell>
          <cell r="AC664">
            <v>0.29816394691059428</v>
          </cell>
          <cell r="AD664">
            <v>0.29129620689391911</v>
          </cell>
          <cell r="AE664">
            <v>0.28726081574319084</v>
          </cell>
          <cell r="AF664">
            <v>0.28240547286607592</v>
          </cell>
          <cell r="AG664">
            <v>0.27859124365370797</v>
          </cell>
          <cell r="AI664" t="str">
            <v>% Sales</v>
          </cell>
          <cell r="AJ664">
            <v>0.27250629399666693</v>
          </cell>
          <cell r="AK664">
            <v>0.34578382079787029</v>
          </cell>
          <cell r="AL664">
            <v>8.5565638200989599E-2</v>
          </cell>
          <cell r="AM664">
            <v>-0.3753204961849757</v>
          </cell>
          <cell r="AN664">
            <v>0.27859124365370808</v>
          </cell>
          <cell r="AP664">
            <v>0</v>
          </cell>
          <cell r="AR664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pping"/>
      <sheetName val="Sheet2"/>
      <sheetName val="Descriptions"/>
      <sheetName val="BS Reporting Line Items"/>
      <sheetName val="IS Reporting Line Items"/>
    </sheetNames>
    <sheetDataSet>
      <sheetData sheetId="0" refreshError="1">
        <row r="2">
          <cell r="A2" t="str">
            <v>10100</v>
          </cell>
          <cell r="B2" t="str">
            <v>11920</v>
          </cell>
        </row>
        <row r="3">
          <cell r="A3" t="str">
            <v>11200</v>
          </cell>
          <cell r="B3" t="str">
            <v>11910</v>
          </cell>
        </row>
        <row r="4">
          <cell r="A4" t="str">
            <v>11300</v>
          </cell>
          <cell r="B4" t="str">
            <v>11910</v>
          </cell>
        </row>
        <row r="5">
          <cell r="A5" t="str">
            <v>11320</v>
          </cell>
          <cell r="B5" t="str">
            <v>11910</v>
          </cell>
        </row>
        <row r="6">
          <cell r="A6" t="str">
            <v>11330</v>
          </cell>
          <cell r="B6" t="str">
            <v>11910</v>
          </cell>
        </row>
        <row r="7">
          <cell r="A7" t="str">
            <v>11332</v>
          </cell>
          <cell r="B7" t="str">
            <v>11810</v>
          </cell>
        </row>
        <row r="8">
          <cell r="A8" t="str">
            <v>11333</v>
          </cell>
          <cell r="B8" t="str">
            <v>11810</v>
          </cell>
        </row>
        <row r="9">
          <cell r="A9" t="str">
            <v>11334</v>
          </cell>
          <cell r="B9" t="str">
            <v>11810</v>
          </cell>
        </row>
        <row r="10">
          <cell r="A10" t="str">
            <v>11400</v>
          </cell>
          <cell r="B10" t="str">
            <v>11510</v>
          </cell>
        </row>
        <row r="11">
          <cell r="A11" t="str">
            <v>11412</v>
          </cell>
          <cell r="B11" t="str">
            <v>11510</v>
          </cell>
        </row>
        <row r="12">
          <cell r="A12" t="str">
            <v>11420</v>
          </cell>
          <cell r="B12" t="str">
            <v>11520</v>
          </cell>
        </row>
        <row r="13">
          <cell r="A13" t="str">
            <v>11422</v>
          </cell>
          <cell r="B13" t="str">
            <v>11520</v>
          </cell>
        </row>
        <row r="14">
          <cell r="A14" t="str">
            <v>11500</v>
          </cell>
          <cell r="B14" t="str">
            <v>11530</v>
          </cell>
        </row>
        <row r="15">
          <cell r="A15" t="str">
            <v>11502</v>
          </cell>
          <cell r="B15" t="str">
            <v>11530</v>
          </cell>
        </row>
        <row r="16">
          <cell r="A16" t="str">
            <v>11503</v>
          </cell>
          <cell r="B16" t="str">
            <v>11530</v>
          </cell>
        </row>
        <row r="17">
          <cell r="A17" t="str">
            <v>11504</v>
          </cell>
          <cell r="B17" t="str">
            <v>11680</v>
          </cell>
        </row>
        <row r="18">
          <cell r="A18" t="str">
            <v>11505</v>
          </cell>
          <cell r="B18" t="str">
            <v>11680</v>
          </cell>
        </row>
        <row r="19">
          <cell r="A19" t="str">
            <v>11507</v>
          </cell>
          <cell r="B19" t="str">
            <v>11530</v>
          </cell>
        </row>
        <row r="20">
          <cell r="A20" t="str">
            <v>11508</v>
          </cell>
          <cell r="B20" t="str">
            <v>11530</v>
          </cell>
        </row>
        <row r="21">
          <cell r="A21" t="str">
            <v>11509</v>
          </cell>
          <cell r="B21" t="str">
            <v>11680</v>
          </cell>
        </row>
        <row r="22">
          <cell r="A22" t="str">
            <v>11510</v>
          </cell>
          <cell r="B22" t="str">
            <v>11530</v>
          </cell>
        </row>
        <row r="23">
          <cell r="A23" t="str">
            <v>11511</v>
          </cell>
          <cell r="B23" t="str">
            <v>11530</v>
          </cell>
        </row>
        <row r="24">
          <cell r="A24" t="str">
            <v>11512</v>
          </cell>
          <cell r="B24" t="str">
            <v>11530</v>
          </cell>
        </row>
        <row r="25">
          <cell r="A25" t="str">
            <v>11513</v>
          </cell>
          <cell r="B25" t="str">
            <v>11680</v>
          </cell>
        </row>
        <row r="26">
          <cell r="A26" t="str">
            <v>11596</v>
          </cell>
          <cell r="B26" t="str">
            <v>10550</v>
          </cell>
        </row>
        <row r="27">
          <cell r="A27" t="str">
            <v>11597</v>
          </cell>
          <cell r="B27">
            <v>11680</v>
          </cell>
        </row>
        <row r="28">
          <cell r="A28" t="str">
            <v>11599</v>
          </cell>
          <cell r="B28">
            <v>11680</v>
          </cell>
        </row>
        <row r="29">
          <cell r="A29" t="str">
            <v>11600</v>
          </cell>
          <cell r="B29" t="str">
            <v>10540</v>
          </cell>
        </row>
        <row r="30">
          <cell r="A30" t="str">
            <v>11699</v>
          </cell>
          <cell r="B30" t="str">
            <v>10540</v>
          </cell>
        </row>
        <row r="31">
          <cell r="A31" t="str">
            <v>11710</v>
          </cell>
          <cell r="B31" t="str">
            <v>11411</v>
          </cell>
        </row>
        <row r="32">
          <cell r="A32" t="str">
            <v>11712</v>
          </cell>
          <cell r="B32" t="str">
            <v>11414</v>
          </cell>
        </row>
        <row r="33">
          <cell r="A33" t="str">
            <v>11713</v>
          </cell>
          <cell r="B33" t="str">
            <v>11414</v>
          </cell>
        </row>
        <row r="34">
          <cell r="A34" t="str">
            <v>11714</v>
          </cell>
          <cell r="B34" t="str">
            <v>11411</v>
          </cell>
        </row>
        <row r="35">
          <cell r="A35" t="str">
            <v>11720</v>
          </cell>
          <cell r="B35" t="str">
            <v>11412</v>
          </cell>
        </row>
        <row r="36">
          <cell r="A36" t="str">
            <v>11722</v>
          </cell>
          <cell r="B36" t="str">
            <v>11412</v>
          </cell>
        </row>
        <row r="37">
          <cell r="A37" t="str">
            <v>11730</v>
          </cell>
          <cell r="B37" t="str">
            <v>11451</v>
          </cell>
        </row>
        <row r="38">
          <cell r="A38" t="str">
            <v>11732</v>
          </cell>
          <cell r="B38" t="str">
            <v>11401</v>
          </cell>
        </row>
        <row r="39">
          <cell r="A39" t="str">
            <v>11733</v>
          </cell>
          <cell r="B39" t="str">
            <v>11451</v>
          </cell>
        </row>
        <row r="40">
          <cell r="A40" t="str">
            <v>11740</v>
          </cell>
          <cell r="B40" t="str">
            <v>11492</v>
          </cell>
        </row>
        <row r="41">
          <cell r="A41" t="str">
            <v>11750</v>
          </cell>
          <cell r="B41" t="str">
            <v>11451</v>
          </cell>
        </row>
        <row r="42">
          <cell r="A42" t="str">
            <v>11751</v>
          </cell>
          <cell r="B42" t="str">
            <v>11451</v>
          </cell>
        </row>
        <row r="43">
          <cell r="A43" t="str">
            <v>11810</v>
          </cell>
          <cell r="B43" t="str">
            <v>11730</v>
          </cell>
        </row>
        <row r="44">
          <cell r="A44" t="str">
            <v>11820</v>
          </cell>
          <cell r="B44" t="str">
            <v>11750</v>
          </cell>
        </row>
        <row r="45">
          <cell r="A45" t="str">
            <v>11830</v>
          </cell>
          <cell r="B45" t="str">
            <v>11750</v>
          </cell>
        </row>
        <row r="46">
          <cell r="A46" t="str">
            <v>11840</v>
          </cell>
          <cell r="B46" t="str">
            <v>11750</v>
          </cell>
        </row>
        <row r="47">
          <cell r="A47" t="str">
            <v>11850</v>
          </cell>
          <cell r="B47" t="str">
            <v>11790</v>
          </cell>
        </row>
        <row r="48">
          <cell r="A48" t="str">
            <v>11860</v>
          </cell>
          <cell r="B48" t="str">
            <v>11750</v>
          </cell>
        </row>
        <row r="49">
          <cell r="A49" t="str">
            <v>11870</v>
          </cell>
          <cell r="B49" t="str">
            <v>11750</v>
          </cell>
        </row>
        <row r="50">
          <cell r="A50" t="str">
            <v>11900</v>
          </cell>
          <cell r="B50" t="str">
            <v>11641</v>
          </cell>
        </row>
        <row r="51">
          <cell r="A51" t="str">
            <v>11920</v>
          </cell>
          <cell r="B51" t="str">
            <v>11642</v>
          </cell>
        </row>
        <row r="52">
          <cell r="A52" t="str">
            <v>11999</v>
          </cell>
          <cell r="B52" t="str">
            <v>11641</v>
          </cell>
        </row>
        <row r="53">
          <cell r="A53" t="str">
            <v>12100</v>
          </cell>
          <cell r="B53" t="str">
            <v>11130</v>
          </cell>
        </row>
        <row r="54">
          <cell r="A54" t="str">
            <v>12102</v>
          </cell>
          <cell r="B54" t="str">
            <v>11110</v>
          </cell>
        </row>
        <row r="55">
          <cell r="A55" t="str">
            <v>12103</v>
          </cell>
          <cell r="B55" t="str">
            <v>11200</v>
          </cell>
        </row>
        <row r="56">
          <cell r="A56" t="str">
            <v>12104</v>
          </cell>
          <cell r="B56" t="str">
            <v>11180</v>
          </cell>
        </row>
        <row r="57">
          <cell r="A57" t="str">
            <v>12105</v>
          </cell>
          <cell r="B57" t="str">
            <v>11200</v>
          </cell>
        </row>
        <row r="58">
          <cell r="A58" t="str">
            <v>12106</v>
          </cell>
          <cell r="B58" t="str">
            <v>11190</v>
          </cell>
        </row>
        <row r="59">
          <cell r="A59" t="str">
            <v>12107</v>
          </cell>
          <cell r="B59" t="str">
            <v>11260</v>
          </cell>
        </row>
        <row r="60">
          <cell r="A60" t="str">
            <v>12108</v>
          </cell>
          <cell r="B60" t="str">
            <v>11200</v>
          </cell>
        </row>
        <row r="61">
          <cell r="A61" t="str">
            <v>12200</v>
          </cell>
          <cell r="B61" t="str">
            <v>11209</v>
          </cell>
        </row>
        <row r="62">
          <cell r="A62" t="str">
            <v>12220</v>
          </cell>
          <cell r="B62" t="str">
            <v>11270</v>
          </cell>
        </row>
        <row r="63">
          <cell r="A63" t="str">
            <v>12230</v>
          </cell>
          <cell r="B63" t="str">
            <v>11269</v>
          </cell>
        </row>
        <row r="64">
          <cell r="A64" t="str">
            <v>12240</v>
          </cell>
          <cell r="B64" t="str">
            <v>11209</v>
          </cell>
        </row>
        <row r="65">
          <cell r="A65" t="str">
            <v>13100</v>
          </cell>
          <cell r="B65" t="str">
            <v>10310</v>
          </cell>
        </row>
        <row r="66">
          <cell r="A66" t="str">
            <v>13119</v>
          </cell>
          <cell r="B66" t="str">
            <v>10310</v>
          </cell>
        </row>
        <row r="67">
          <cell r="A67" t="str">
            <v>13120</v>
          </cell>
          <cell r="B67" t="str">
            <v>10320</v>
          </cell>
        </row>
        <row r="68">
          <cell r="A68" t="str">
            <v>13129</v>
          </cell>
          <cell r="B68" t="str">
            <v>10320</v>
          </cell>
        </row>
        <row r="69">
          <cell r="A69" t="str">
            <v>13130</v>
          </cell>
          <cell r="B69" t="str">
            <v>10320</v>
          </cell>
        </row>
        <row r="70">
          <cell r="A70" t="str">
            <v>13218</v>
          </cell>
          <cell r="B70" t="str">
            <v>11383</v>
          </cell>
        </row>
        <row r="71">
          <cell r="A71" t="str">
            <v>13219</v>
          </cell>
          <cell r="B71" t="str">
            <v>10315</v>
          </cell>
        </row>
        <row r="72">
          <cell r="A72" t="str">
            <v>13220</v>
          </cell>
          <cell r="B72" t="str">
            <v>11353</v>
          </cell>
        </row>
        <row r="73">
          <cell r="A73" t="str">
            <v>13229</v>
          </cell>
          <cell r="B73" t="str">
            <v>10315</v>
          </cell>
        </row>
        <row r="74">
          <cell r="A74" t="str">
            <v>13300</v>
          </cell>
          <cell r="B74" t="str">
            <v>11330</v>
          </cell>
        </row>
        <row r="75">
          <cell r="A75" t="str">
            <v>13400</v>
          </cell>
          <cell r="B75" t="str">
            <v>11351</v>
          </cell>
        </row>
        <row r="76">
          <cell r="A76" t="str">
            <v>13420</v>
          </cell>
          <cell r="B76" t="str">
            <v>11353</v>
          </cell>
        </row>
        <row r="77">
          <cell r="A77" t="str">
            <v>13430</v>
          </cell>
          <cell r="B77" t="str">
            <v>11383</v>
          </cell>
        </row>
        <row r="78">
          <cell r="A78" t="str">
            <v>13440</v>
          </cell>
          <cell r="B78" t="str">
            <v>11383</v>
          </cell>
        </row>
        <row r="79">
          <cell r="A79" t="str">
            <v>13450</v>
          </cell>
          <cell r="B79" t="str">
            <v>11383</v>
          </cell>
        </row>
        <row r="80">
          <cell r="A80" t="str">
            <v>13500</v>
          </cell>
          <cell r="B80" t="str">
            <v>11070</v>
          </cell>
        </row>
        <row r="81">
          <cell r="A81" t="str">
            <v>13502</v>
          </cell>
          <cell r="B81" t="str">
            <v>11079</v>
          </cell>
        </row>
        <row r="82">
          <cell r="A82" t="str">
            <v>13510</v>
          </cell>
          <cell r="B82" t="str">
            <v>11090</v>
          </cell>
        </row>
        <row r="83">
          <cell r="A83" t="str">
            <v>13512</v>
          </cell>
          <cell r="B83" t="str">
            <v>11099</v>
          </cell>
        </row>
        <row r="84">
          <cell r="A84" t="str">
            <v>13520</v>
          </cell>
          <cell r="B84" t="str">
            <v>11090</v>
          </cell>
        </row>
        <row r="85">
          <cell r="A85" t="str">
            <v>13522</v>
          </cell>
          <cell r="B85" t="str">
            <v>11099</v>
          </cell>
        </row>
        <row r="86">
          <cell r="A86" t="str">
            <v>13530</v>
          </cell>
          <cell r="B86" t="str">
            <v>11090</v>
          </cell>
        </row>
        <row r="87">
          <cell r="A87" t="str">
            <v>13532</v>
          </cell>
          <cell r="B87" t="str">
            <v>11099</v>
          </cell>
        </row>
        <row r="88">
          <cell r="A88" t="str">
            <v>13540</v>
          </cell>
          <cell r="B88" t="str">
            <v>11090</v>
          </cell>
        </row>
        <row r="89">
          <cell r="A89" t="str">
            <v>13542</v>
          </cell>
          <cell r="B89" t="str">
            <v>11099</v>
          </cell>
        </row>
        <row r="90">
          <cell r="A90" t="str">
            <v>13600</v>
          </cell>
          <cell r="B90" t="str">
            <v>11383</v>
          </cell>
        </row>
        <row r="91">
          <cell r="A91" t="str">
            <v>13602</v>
          </cell>
          <cell r="B91" t="str">
            <v>11383</v>
          </cell>
        </row>
        <row r="92">
          <cell r="A92" t="str">
            <v>13603</v>
          </cell>
          <cell r="B92" t="str">
            <v>11200</v>
          </cell>
        </row>
        <row r="93">
          <cell r="A93" t="str">
            <v>13604</v>
          </cell>
          <cell r="B93" t="str">
            <v>11209</v>
          </cell>
        </row>
        <row r="94">
          <cell r="A94" t="str">
            <v>13605</v>
          </cell>
          <cell r="B94" t="str">
            <v>11383</v>
          </cell>
        </row>
        <row r="95">
          <cell r="A95" t="str">
            <v>13606</v>
          </cell>
          <cell r="B95" t="str">
            <v>11383</v>
          </cell>
        </row>
        <row r="96">
          <cell r="A96" t="str">
            <v>13607</v>
          </cell>
          <cell r="B96" t="str">
            <v>11383</v>
          </cell>
        </row>
        <row r="97">
          <cell r="A97" t="str">
            <v>13608</v>
          </cell>
          <cell r="B97" t="str">
            <v>11390</v>
          </cell>
        </row>
        <row r="98">
          <cell r="A98" t="str">
            <v>13609</v>
          </cell>
          <cell r="B98" t="str">
            <v>11383</v>
          </cell>
        </row>
        <row r="99">
          <cell r="A99" t="str">
            <v>13610</v>
          </cell>
          <cell r="B99" t="str">
            <v>11383</v>
          </cell>
        </row>
        <row r="100">
          <cell r="A100" t="str">
            <v>14100</v>
          </cell>
          <cell r="B100" t="str">
            <v>11381</v>
          </cell>
        </row>
        <row r="101">
          <cell r="A101" t="str">
            <v>14210</v>
          </cell>
          <cell r="B101" t="str">
            <v>11382</v>
          </cell>
        </row>
        <row r="102">
          <cell r="A102" t="str">
            <v>20000</v>
          </cell>
          <cell r="B102" t="str">
            <v>21440</v>
          </cell>
        </row>
        <row r="103">
          <cell r="A103" t="str">
            <v>20091</v>
          </cell>
          <cell r="B103" t="str">
            <v>21440</v>
          </cell>
        </row>
        <row r="104">
          <cell r="A104" t="str">
            <v>20092</v>
          </cell>
          <cell r="B104" t="str">
            <v>21440</v>
          </cell>
        </row>
        <row r="105">
          <cell r="A105" t="str">
            <v>20093</v>
          </cell>
          <cell r="B105" t="str">
            <v>21440</v>
          </cell>
        </row>
        <row r="106">
          <cell r="A106" t="str">
            <v>20094</v>
          </cell>
          <cell r="B106" t="str">
            <v>21440</v>
          </cell>
        </row>
        <row r="107">
          <cell r="A107" t="str">
            <v>20095</v>
          </cell>
          <cell r="B107" t="str">
            <v>21440</v>
          </cell>
        </row>
        <row r="108">
          <cell r="A108" t="str">
            <v>20099</v>
          </cell>
          <cell r="B108" t="str">
            <v>21440</v>
          </cell>
        </row>
        <row r="109">
          <cell r="A109" t="str">
            <v>21200</v>
          </cell>
          <cell r="B109" t="str">
            <v>20460</v>
          </cell>
        </row>
        <row r="110">
          <cell r="A110" t="str">
            <v>21296</v>
          </cell>
          <cell r="B110" t="str">
            <v>20470</v>
          </cell>
        </row>
        <row r="111">
          <cell r="A111" t="str">
            <v>21297</v>
          </cell>
          <cell r="B111">
            <v>21900</v>
          </cell>
        </row>
        <row r="112">
          <cell r="A112" t="str">
            <v>21298</v>
          </cell>
          <cell r="B112">
            <v>21900</v>
          </cell>
        </row>
        <row r="113">
          <cell r="A113" t="str">
            <v>21299</v>
          </cell>
          <cell r="B113" t="str">
            <v>20460</v>
          </cell>
        </row>
        <row r="114">
          <cell r="A114" t="str">
            <v>21300</v>
          </cell>
          <cell r="B114" t="str">
            <v>21922</v>
          </cell>
        </row>
        <row r="115">
          <cell r="A115" t="str">
            <v>21304</v>
          </cell>
          <cell r="B115" t="str">
            <v>21922</v>
          </cell>
        </row>
        <row r="116">
          <cell r="A116" t="str">
            <v>21305</v>
          </cell>
          <cell r="B116" t="str">
            <v>21901</v>
          </cell>
        </row>
        <row r="117">
          <cell r="A117" t="str">
            <v>21306</v>
          </cell>
          <cell r="B117" t="str">
            <v>21960</v>
          </cell>
        </row>
        <row r="118">
          <cell r="A118" t="str">
            <v>21307</v>
          </cell>
          <cell r="B118" t="str">
            <v>21910</v>
          </cell>
        </row>
        <row r="119">
          <cell r="A119" t="str">
            <v>21309</v>
          </cell>
          <cell r="B119" t="str">
            <v>21900</v>
          </cell>
        </row>
        <row r="120">
          <cell r="A120" t="str">
            <v>21310</v>
          </cell>
          <cell r="B120" t="str">
            <v>21900</v>
          </cell>
        </row>
        <row r="121">
          <cell r="A121" t="str">
            <v>21311</v>
          </cell>
          <cell r="B121" t="str">
            <v>21800</v>
          </cell>
        </row>
        <row r="122">
          <cell r="A122" t="str">
            <v>21313</v>
          </cell>
          <cell r="B122" t="str">
            <v>21900</v>
          </cell>
        </row>
        <row r="123">
          <cell r="A123" t="str">
            <v>21314</v>
          </cell>
          <cell r="B123" t="str">
            <v>21900</v>
          </cell>
        </row>
        <row r="124">
          <cell r="A124" t="str">
            <v>21315</v>
          </cell>
          <cell r="B124" t="str">
            <v>21900</v>
          </cell>
        </row>
        <row r="125">
          <cell r="A125" t="str">
            <v>21316</v>
          </cell>
          <cell r="B125" t="str">
            <v>21900</v>
          </cell>
        </row>
        <row r="126">
          <cell r="A126" t="str">
            <v>21494</v>
          </cell>
          <cell r="B126" t="str">
            <v>21900</v>
          </cell>
        </row>
        <row r="127">
          <cell r="A127" t="str">
            <v>21495</v>
          </cell>
          <cell r="B127" t="str">
            <v>21800</v>
          </cell>
        </row>
        <row r="128">
          <cell r="A128" t="str">
            <v>21496</v>
          </cell>
          <cell r="B128" t="str">
            <v>21980</v>
          </cell>
        </row>
        <row r="129">
          <cell r="A129" t="str">
            <v>21500</v>
          </cell>
          <cell r="B129" t="str">
            <v>21512</v>
          </cell>
        </row>
        <row r="130">
          <cell r="A130" t="str">
            <v>21520</v>
          </cell>
          <cell r="B130" t="str">
            <v>21512</v>
          </cell>
        </row>
        <row r="131">
          <cell r="A131" t="str">
            <v>21580</v>
          </cell>
          <cell r="B131" t="str">
            <v>21512</v>
          </cell>
        </row>
        <row r="132">
          <cell r="A132" t="str">
            <v>21600</v>
          </cell>
          <cell r="B132" t="str">
            <v>21519</v>
          </cell>
        </row>
        <row r="133">
          <cell r="A133" t="str">
            <v>21700</v>
          </cell>
          <cell r="B133" t="str">
            <v>21962</v>
          </cell>
        </row>
        <row r="134">
          <cell r="A134" t="str">
            <v>21750</v>
          </cell>
          <cell r="B134" t="str">
            <v>21962</v>
          </cell>
        </row>
        <row r="135">
          <cell r="A135" t="str">
            <v>21800</v>
          </cell>
          <cell r="B135" t="str">
            <v>21418</v>
          </cell>
        </row>
        <row r="136">
          <cell r="A136" t="str">
            <v>21802</v>
          </cell>
          <cell r="B136" t="str">
            <v>21492</v>
          </cell>
        </row>
        <row r="137">
          <cell r="A137" t="str">
            <v>21805</v>
          </cell>
          <cell r="B137" t="str">
            <v>21841</v>
          </cell>
        </row>
        <row r="138">
          <cell r="A138" t="str">
            <v>21806</v>
          </cell>
          <cell r="B138" t="str">
            <v>20362</v>
          </cell>
        </row>
        <row r="139">
          <cell r="A139" t="str">
            <v>21833</v>
          </cell>
          <cell r="B139" t="str">
            <v>21492</v>
          </cell>
        </row>
        <row r="140">
          <cell r="A140" t="str">
            <v>21834</v>
          </cell>
          <cell r="B140" t="str">
            <v>21492</v>
          </cell>
        </row>
        <row r="141">
          <cell r="A141" t="str">
            <v>21899</v>
          </cell>
          <cell r="B141" t="str">
            <v>20362</v>
          </cell>
        </row>
        <row r="142">
          <cell r="A142" t="str">
            <v>22100</v>
          </cell>
          <cell r="B142" t="str">
            <v>21301</v>
          </cell>
        </row>
        <row r="143">
          <cell r="A143" t="str">
            <v>22102</v>
          </cell>
          <cell r="B143" t="str">
            <v>20363</v>
          </cell>
        </row>
        <row r="144">
          <cell r="A144" t="str">
            <v>22109</v>
          </cell>
          <cell r="B144" t="str">
            <v>20363</v>
          </cell>
        </row>
        <row r="145">
          <cell r="A145" t="str">
            <v>22120</v>
          </cell>
          <cell r="B145" t="str">
            <v>21301</v>
          </cell>
        </row>
        <row r="146">
          <cell r="A146" t="str">
            <v>22121</v>
          </cell>
          <cell r="B146" t="str">
            <v>21290</v>
          </cell>
        </row>
        <row r="147">
          <cell r="A147" t="str">
            <v>22300</v>
          </cell>
          <cell r="B147" t="str">
            <v>21251</v>
          </cell>
        </row>
        <row r="148">
          <cell r="A148" t="str">
            <v>22400</v>
          </cell>
          <cell r="B148" t="str">
            <v>21399</v>
          </cell>
        </row>
        <row r="149">
          <cell r="A149" t="str">
            <v>22402</v>
          </cell>
          <cell r="B149" t="str">
            <v>21399</v>
          </cell>
        </row>
        <row r="150">
          <cell r="A150" t="str">
            <v>22403</v>
          </cell>
          <cell r="B150" t="str">
            <v>21399</v>
          </cell>
        </row>
        <row r="151">
          <cell r="A151" t="str">
            <v>22404</v>
          </cell>
          <cell r="B151" t="str">
            <v>21399</v>
          </cell>
        </row>
        <row r="152">
          <cell r="A152" t="str">
            <v>22405</v>
          </cell>
          <cell r="B152" t="str">
            <v>21399</v>
          </cell>
        </row>
        <row r="153">
          <cell r="A153" t="str">
            <v>22406</v>
          </cell>
          <cell r="B153" t="str">
            <v>21369</v>
          </cell>
        </row>
        <row r="154">
          <cell r="A154" t="str">
            <v>22407</v>
          </cell>
          <cell r="B154" t="str">
            <v>21399</v>
          </cell>
        </row>
        <row r="155">
          <cell r="A155" t="str">
            <v>22500</v>
          </cell>
          <cell r="B155" t="str">
            <v>21211</v>
          </cell>
        </row>
        <row r="156">
          <cell r="A156" t="str">
            <v>23100</v>
          </cell>
          <cell r="B156" t="str">
            <v>21002</v>
          </cell>
        </row>
        <row r="157">
          <cell r="A157" t="str">
            <v>23118</v>
          </cell>
          <cell r="B157" t="str">
            <v>21002</v>
          </cell>
        </row>
        <row r="158">
          <cell r="A158" t="str">
            <v>23119</v>
          </cell>
          <cell r="B158" t="str">
            <v>21002</v>
          </cell>
        </row>
        <row r="159">
          <cell r="A159" t="str">
            <v>23120</v>
          </cell>
          <cell r="B159" t="str">
            <v>21001</v>
          </cell>
        </row>
        <row r="160">
          <cell r="A160" t="str">
            <v>23199</v>
          </cell>
          <cell r="B160" t="str">
            <v>21001</v>
          </cell>
        </row>
        <row r="161">
          <cell r="A161" t="str">
            <v>23200</v>
          </cell>
          <cell r="B161" t="str">
            <v>21013</v>
          </cell>
        </row>
        <row r="162">
          <cell r="A162" t="str">
            <v>23300</v>
          </cell>
          <cell r="B162" t="str">
            <v>21011</v>
          </cell>
        </row>
        <row r="163">
          <cell r="A163" t="str">
            <v>23310</v>
          </cell>
          <cell r="B163" t="str">
            <v>21011</v>
          </cell>
        </row>
        <row r="164">
          <cell r="A164" t="str">
            <v>23400</v>
          </cell>
          <cell r="B164" t="str">
            <v>21014</v>
          </cell>
        </row>
        <row r="165">
          <cell r="A165" t="str">
            <v>23412</v>
          </cell>
          <cell r="B165" t="str">
            <v>21014</v>
          </cell>
        </row>
        <row r="166">
          <cell r="A166" t="str">
            <v>23413</v>
          </cell>
          <cell r="B166" t="str">
            <v>21014</v>
          </cell>
        </row>
        <row r="167">
          <cell r="A167" t="str">
            <v>23414</v>
          </cell>
          <cell r="B167" t="str">
            <v>21014</v>
          </cell>
        </row>
        <row r="168">
          <cell r="A168" t="str">
            <v>23420</v>
          </cell>
          <cell r="B168" t="str">
            <v>21014</v>
          </cell>
        </row>
        <row r="169">
          <cell r="A169" t="str">
            <v>23430</v>
          </cell>
          <cell r="B169" t="str">
            <v>21014</v>
          </cell>
        </row>
        <row r="170">
          <cell r="A170" t="str">
            <v>23440</v>
          </cell>
          <cell r="B170" t="str">
            <v>21014</v>
          </cell>
        </row>
        <row r="171">
          <cell r="A171" t="str">
            <v>23460</v>
          </cell>
          <cell r="B171" t="str">
            <v>21014</v>
          </cell>
        </row>
        <row r="172">
          <cell r="A172" t="str">
            <v>23470</v>
          </cell>
          <cell r="B172" t="str">
            <v>21014</v>
          </cell>
        </row>
        <row r="173">
          <cell r="A173" t="str">
            <v>23490</v>
          </cell>
          <cell r="B173" t="str">
            <v>21015</v>
          </cell>
        </row>
        <row r="174">
          <cell r="A174" t="str">
            <v>23500</v>
          </cell>
          <cell r="B174" t="str">
            <v>21006</v>
          </cell>
        </row>
        <row r="175">
          <cell r="A175" t="str">
            <v>23518</v>
          </cell>
          <cell r="B175" t="str">
            <v>21006</v>
          </cell>
        </row>
        <row r="176">
          <cell r="A176" t="str">
            <v>23519</v>
          </cell>
          <cell r="B176" t="str">
            <v>20018</v>
          </cell>
        </row>
        <row r="177">
          <cell r="A177" t="str">
            <v>23529</v>
          </cell>
          <cell r="B177" t="str">
            <v>20018</v>
          </cell>
        </row>
        <row r="178">
          <cell r="A178" t="str">
            <v>23599</v>
          </cell>
          <cell r="B178" t="str">
            <v>21006</v>
          </cell>
        </row>
        <row r="179">
          <cell r="A179" t="str">
            <v>23600</v>
          </cell>
          <cell r="B179" t="str">
            <v>21090</v>
          </cell>
        </row>
        <row r="180">
          <cell r="A180" t="str">
            <v>23618</v>
          </cell>
          <cell r="B180" t="str">
            <v>21008</v>
          </cell>
        </row>
        <row r="181">
          <cell r="A181" t="str">
            <v>23622</v>
          </cell>
          <cell r="B181" t="str">
            <v>CurrEarn</v>
          </cell>
        </row>
        <row r="182">
          <cell r="A182" t="str">
            <v>23630</v>
          </cell>
          <cell r="B182" t="str">
            <v>20009</v>
          </cell>
        </row>
        <row r="183">
          <cell r="A183" t="str">
            <v>23631</v>
          </cell>
          <cell r="B183" t="str">
            <v>20009</v>
          </cell>
        </row>
        <row r="184">
          <cell r="A184" t="str">
            <v>23632</v>
          </cell>
          <cell r="B184" t="str">
            <v>21008</v>
          </cell>
        </row>
        <row r="185">
          <cell r="A185" t="str">
            <v>23640</v>
          </cell>
          <cell r="B185" t="str">
            <v>21090</v>
          </cell>
        </row>
        <row r="186">
          <cell r="A186" t="str">
            <v>23680</v>
          </cell>
          <cell r="B186" t="str">
            <v>20070</v>
          </cell>
        </row>
        <row r="187">
          <cell r="A187" t="str">
            <v>23690</v>
          </cell>
          <cell r="B187" t="str">
            <v>21090</v>
          </cell>
        </row>
        <row r="188">
          <cell r="A188" t="str">
            <v>23691</v>
          </cell>
          <cell r="B188" t="str">
            <v>CurrEarn</v>
          </cell>
        </row>
        <row r="189">
          <cell r="A189" t="str">
            <v>23700</v>
          </cell>
          <cell r="B189" t="str">
            <v>21003</v>
          </cell>
        </row>
        <row r="190">
          <cell r="A190" t="str">
            <v>30000</v>
          </cell>
          <cell r="B190" t="str">
            <v>CurrEarn</v>
          </cell>
        </row>
        <row r="191">
          <cell r="A191" t="str">
            <v>32100</v>
          </cell>
          <cell r="B191" t="str">
            <v>31010</v>
          </cell>
        </row>
        <row r="192">
          <cell r="A192" t="str">
            <v>32101</v>
          </cell>
          <cell r="B192" t="str">
            <v>31010</v>
          </cell>
        </row>
        <row r="193">
          <cell r="A193" t="str">
            <v>32110</v>
          </cell>
          <cell r="B193" t="str">
            <v>31010</v>
          </cell>
        </row>
        <row r="194">
          <cell r="A194" t="str">
            <v>32111</v>
          </cell>
          <cell r="B194" t="str">
            <v>31010</v>
          </cell>
        </row>
        <row r="195">
          <cell r="A195" t="str">
            <v>32112</v>
          </cell>
          <cell r="B195" t="str">
            <v>31010</v>
          </cell>
        </row>
        <row r="196">
          <cell r="A196" t="str">
            <v>32117</v>
          </cell>
          <cell r="B196" t="str">
            <v>30110</v>
          </cell>
        </row>
        <row r="197">
          <cell r="A197" t="str">
            <v>32118</v>
          </cell>
          <cell r="B197" t="str">
            <v>30110</v>
          </cell>
        </row>
        <row r="198">
          <cell r="A198" t="str">
            <v>32120</v>
          </cell>
          <cell r="B198" t="str">
            <v>30110</v>
          </cell>
        </row>
        <row r="199">
          <cell r="A199" t="str">
            <v>32130</v>
          </cell>
          <cell r="B199" t="str">
            <v>30110</v>
          </cell>
        </row>
        <row r="200">
          <cell r="A200" t="str">
            <v>32140</v>
          </cell>
          <cell r="B200" t="str">
            <v>30110</v>
          </cell>
        </row>
        <row r="201">
          <cell r="A201" t="str">
            <v>32150</v>
          </cell>
          <cell r="B201" t="str">
            <v>30110</v>
          </cell>
        </row>
        <row r="202">
          <cell r="A202" t="str">
            <v>32158</v>
          </cell>
          <cell r="B202" t="str">
            <v>31010</v>
          </cell>
        </row>
        <row r="203">
          <cell r="A203" t="str">
            <v>32160</v>
          </cell>
          <cell r="B203" t="str">
            <v>30110</v>
          </cell>
        </row>
        <row r="204">
          <cell r="A204" t="str">
            <v>32170</v>
          </cell>
          <cell r="B204" t="str">
            <v>31010</v>
          </cell>
        </row>
        <row r="205">
          <cell r="A205" t="str">
            <v>32180</v>
          </cell>
          <cell r="B205" t="str">
            <v>31010</v>
          </cell>
        </row>
        <row r="206">
          <cell r="A206" t="str">
            <v>32197</v>
          </cell>
          <cell r="B206" t="str">
            <v>30110</v>
          </cell>
        </row>
        <row r="207">
          <cell r="A207" t="str">
            <v>32198</v>
          </cell>
          <cell r="B207" t="str">
            <v>30110</v>
          </cell>
        </row>
        <row r="208">
          <cell r="A208" t="str">
            <v>32199</v>
          </cell>
          <cell r="B208" t="str">
            <v>30110</v>
          </cell>
        </row>
        <row r="209">
          <cell r="A209" t="str">
            <v>32201</v>
          </cell>
          <cell r="B209" t="str">
            <v>31010</v>
          </cell>
        </row>
        <row r="210">
          <cell r="A210" t="str">
            <v>32202</v>
          </cell>
          <cell r="B210" t="str">
            <v>31010</v>
          </cell>
        </row>
        <row r="211">
          <cell r="A211" t="str">
            <v>32203</v>
          </cell>
          <cell r="B211" t="str">
            <v>31010</v>
          </cell>
        </row>
        <row r="212">
          <cell r="A212" t="str">
            <v>32204</v>
          </cell>
          <cell r="B212" t="str">
            <v>31010</v>
          </cell>
        </row>
        <row r="213">
          <cell r="A213" t="str">
            <v>32205</v>
          </cell>
          <cell r="B213" t="str">
            <v>31010</v>
          </cell>
        </row>
        <row r="214">
          <cell r="A214" t="str">
            <v>32206</v>
          </cell>
          <cell r="B214" t="str">
            <v>31010</v>
          </cell>
        </row>
        <row r="215">
          <cell r="A215" t="str">
            <v>32207</v>
          </cell>
          <cell r="B215" t="str">
            <v>31010</v>
          </cell>
        </row>
        <row r="216">
          <cell r="A216" t="str">
            <v>32208</v>
          </cell>
          <cell r="B216" t="str">
            <v>31010</v>
          </cell>
        </row>
        <row r="217">
          <cell r="A217" t="str">
            <v>32209</v>
          </cell>
          <cell r="B217" t="str">
            <v>31010</v>
          </cell>
        </row>
        <row r="218">
          <cell r="A218" t="str">
            <v>32210</v>
          </cell>
          <cell r="B218" t="str">
            <v>31010</v>
          </cell>
        </row>
        <row r="219">
          <cell r="A219" t="str">
            <v>32211</v>
          </cell>
          <cell r="B219" t="str">
            <v>31010</v>
          </cell>
        </row>
        <row r="220">
          <cell r="A220" t="str">
            <v>40001</v>
          </cell>
          <cell r="B220" t="str">
            <v>41010</v>
          </cell>
        </row>
        <row r="221">
          <cell r="A221" t="str">
            <v>40002</v>
          </cell>
          <cell r="B221" t="str">
            <v>41010</v>
          </cell>
        </row>
        <row r="222">
          <cell r="A222" t="str">
            <v>40003</v>
          </cell>
          <cell r="B222" t="str">
            <v>41140</v>
          </cell>
        </row>
        <row r="223">
          <cell r="A223" t="str">
            <v>40005</v>
          </cell>
          <cell r="B223" t="str">
            <v>41140</v>
          </cell>
        </row>
        <row r="224">
          <cell r="A224" t="str">
            <v>40006</v>
          </cell>
          <cell r="B224" t="str">
            <v>41140</v>
          </cell>
        </row>
        <row r="225">
          <cell r="A225" t="str">
            <v>40007</v>
          </cell>
          <cell r="B225" t="str">
            <v>41320</v>
          </cell>
        </row>
        <row r="226">
          <cell r="A226" t="str">
            <v>40008</v>
          </cell>
          <cell r="B226" t="str">
            <v>41300</v>
          </cell>
        </row>
        <row r="227">
          <cell r="A227" t="str">
            <v>40009</v>
          </cell>
          <cell r="B227" t="str">
            <v>41310</v>
          </cell>
        </row>
        <row r="228">
          <cell r="A228" t="str">
            <v>40010</v>
          </cell>
          <cell r="B228" t="str">
            <v>41380</v>
          </cell>
        </row>
        <row r="229">
          <cell r="A229" t="str">
            <v>40011</v>
          </cell>
          <cell r="B229" t="str">
            <v>41380</v>
          </cell>
        </row>
        <row r="230">
          <cell r="A230" t="str">
            <v>40012</v>
          </cell>
          <cell r="B230" t="str">
            <v>41120</v>
          </cell>
        </row>
        <row r="231">
          <cell r="A231" t="str">
            <v>40013</v>
          </cell>
          <cell r="B231" t="str">
            <v>41120</v>
          </cell>
        </row>
        <row r="232">
          <cell r="A232" t="str">
            <v>40014</v>
          </cell>
          <cell r="B232" t="str">
            <v>41380</v>
          </cell>
        </row>
        <row r="233">
          <cell r="A233" t="str">
            <v>40015</v>
          </cell>
          <cell r="B233" t="str">
            <v>41380</v>
          </cell>
        </row>
        <row r="234">
          <cell r="A234" t="str">
            <v>40016</v>
          </cell>
          <cell r="B234" t="str">
            <v>41300</v>
          </cell>
        </row>
        <row r="235">
          <cell r="A235" t="str">
            <v>40017</v>
          </cell>
          <cell r="B235" t="str">
            <v>61240</v>
          </cell>
        </row>
        <row r="236">
          <cell r="A236" t="str">
            <v>40018</v>
          </cell>
          <cell r="B236" t="str">
            <v>41380</v>
          </cell>
        </row>
        <row r="237">
          <cell r="A237" t="str">
            <v>40019</v>
          </cell>
          <cell r="B237" t="str">
            <v>41420</v>
          </cell>
        </row>
        <row r="238">
          <cell r="A238" t="str">
            <v>40020</v>
          </cell>
          <cell r="B238" t="str">
            <v>41160</v>
          </cell>
        </row>
        <row r="239">
          <cell r="A239" t="str">
            <v>40021</v>
          </cell>
          <cell r="B239" t="str">
            <v>41010</v>
          </cell>
        </row>
        <row r="240">
          <cell r="A240" t="str">
            <v>40022</v>
          </cell>
          <cell r="B240" t="str">
            <v>41380</v>
          </cell>
        </row>
        <row r="241">
          <cell r="A241" t="str">
            <v>40023</v>
          </cell>
          <cell r="B241" t="str">
            <v>41380</v>
          </cell>
        </row>
        <row r="242">
          <cell r="A242" t="str">
            <v>40024</v>
          </cell>
          <cell r="B242" t="str">
            <v>41380</v>
          </cell>
        </row>
        <row r="243">
          <cell r="A243" t="str">
            <v>40026</v>
          </cell>
          <cell r="B243" t="str">
            <v>41176</v>
          </cell>
        </row>
        <row r="244">
          <cell r="A244" t="str">
            <v>40027</v>
          </cell>
          <cell r="B244" t="str">
            <v>41180</v>
          </cell>
        </row>
        <row r="245">
          <cell r="A245" t="str">
            <v>40031</v>
          </cell>
          <cell r="B245">
            <v>41140</v>
          </cell>
        </row>
        <row r="246">
          <cell r="A246" t="str">
            <v>40032</v>
          </cell>
          <cell r="B246">
            <v>41176</v>
          </cell>
        </row>
        <row r="247">
          <cell r="A247" t="str">
            <v>40034</v>
          </cell>
          <cell r="B247">
            <v>41140</v>
          </cell>
        </row>
        <row r="248">
          <cell r="A248" t="str">
            <v>40035</v>
          </cell>
          <cell r="B248">
            <v>41160</v>
          </cell>
        </row>
        <row r="249">
          <cell r="A249" t="str">
            <v>40036</v>
          </cell>
          <cell r="B249" t="str">
            <v>41380</v>
          </cell>
        </row>
        <row r="250">
          <cell r="A250" t="str">
            <v>40055</v>
          </cell>
          <cell r="B250" t="str">
            <v>41010</v>
          </cell>
        </row>
        <row r="251">
          <cell r="A251" t="str">
            <v>40056</v>
          </cell>
          <cell r="B251" t="str">
            <v>41010</v>
          </cell>
        </row>
        <row r="252">
          <cell r="A252" t="str">
            <v>40057</v>
          </cell>
          <cell r="B252" t="str">
            <v>41010</v>
          </cell>
        </row>
        <row r="253">
          <cell r="A253" t="str">
            <v>40058</v>
          </cell>
          <cell r="B253" t="str">
            <v>41010</v>
          </cell>
        </row>
        <row r="254">
          <cell r="A254" t="str">
            <v>40059</v>
          </cell>
          <cell r="B254">
            <v>51110</v>
          </cell>
        </row>
        <row r="255">
          <cell r="A255" t="str">
            <v>40062</v>
          </cell>
          <cell r="B255" t="str">
            <v>41380</v>
          </cell>
        </row>
        <row r="256">
          <cell r="A256" t="str">
            <v>40063</v>
          </cell>
          <cell r="B256" t="str">
            <v>41380</v>
          </cell>
        </row>
        <row r="257">
          <cell r="A257" t="str">
            <v>40064</v>
          </cell>
          <cell r="B257" t="str">
            <v>41380</v>
          </cell>
        </row>
        <row r="258">
          <cell r="A258" t="str">
            <v>40090</v>
          </cell>
          <cell r="B258" t="str">
            <v>41010</v>
          </cell>
        </row>
        <row r="259">
          <cell r="A259" t="str">
            <v>40091</v>
          </cell>
          <cell r="B259" t="str">
            <v>41010</v>
          </cell>
        </row>
        <row r="260">
          <cell r="A260">
            <v>40092</v>
          </cell>
          <cell r="B260" t="str">
            <v>41010</v>
          </cell>
        </row>
        <row r="261">
          <cell r="A261" t="str">
            <v>40093</v>
          </cell>
          <cell r="B261" t="str">
            <v>41120</v>
          </cell>
        </row>
        <row r="262">
          <cell r="A262" t="str">
            <v>40095</v>
          </cell>
          <cell r="B262" t="str">
            <v>41010</v>
          </cell>
        </row>
        <row r="263">
          <cell r="A263" t="str">
            <v>40097</v>
          </cell>
          <cell r="B263" t="str">
            <v>41010</v>
          </cell>
        </row>
        <row r="264">
          <cell r="A264" t="str">
            <v>46000</v>
          </cell>
          <cell r="B264" t="str">
            <v>41380</v>
          </cell>
        </row>
        <row r="265">
          <cell r="A265" t="str">
            <v>49900</v>
          </cell>
          <cell r="B265" t="str">
            <v>41380</v>
          </cell>
        </row>
        <row r="266">
          <cell r="A266" t="str">
            <v>50101</v>
          </cell>
          <cell r="B266" t="str">
            <v>61810</v>
          </cell>
        </row>
        <row r="267">
          <cell r="A267" t="str">
            <v>50102</v>
          </cell>
          <cell r="B267" t="str">
            <v>61198</v>
          </cell>
        </row>
        <row r="268">
          <cell r="A268" t="str">
            <v>50103</v>
          </cell>
          <cell r="B268" t="str">
            <v>61198</v>
          </cell>
        </row>
        <row r="269">
          <cell r="A269" t="str">
            <v>50104</v>
          </cell>
          <cell r="B269" t="str">
            <v>61198</v>
          </cell>
        </row>
        <row r="270">
          <cell r="A270" t="str">
            <v>50105</v>
          </cell>
          <cell r="B270" t="str">
            <v>61810</v>
          </cell>
        </row>
        <row r="271">
          <cell r="A271" t="str">
            <v>50199</v>
          </cell>
          <cell r="B271" t="str">
            <v>61820</v>
          </cell>
        </row>
        <row r="272">
          <cell r="A272" t="str">
            <v>50201</v>
          </cell>
          <cell r="B272" t="str">
            <v>71036</v>
          </cell>
        </row>
        <row r="273">
          <cell r="A273" t="str">
            <v>50301</v>
          </cell>
          <cell r="B273" t="str">
            <v>71031</v>
          </cell>
        </row>
        <row r="274">
          <cell r="A274" t="str">
            <v>50302</v>
          </cell>
          <cell r="B274" t="str">
            <v>71032</v>
          </cell>
        </row>
        <row r="275">
          <cell r="A275" t="str">
            <v>50303</v>
          </cell>
          <cell r="B275" t="str">
            <v>71033</v>
          </cell>
        </row>
        <row r="276">
          <cell r="A276" t="str">
            <v>50304</v>
          </cell>
          <cell r="B276" t="str">
            <v>71034</v>
          </cell>
        </row>
        <row r="277">
          <cell r="A277" t="str">
            <v>50900</v>
          </cell>
          <cell r="B277" t="str">
            <v>61260</v>
          </cell>
        </row>
        <row r="278">
          <cell r="A278" t="str">
            <v>51010</v>
          </cell>
          <cell r="B278" t="str">
            <v>71130</v>
          </cell>
        </row>
        <row r="279">
          <cell r="A279" t="str">
            <v>51011</v>
          </cell>
          <cell r="B279" t="str">
            <v>71160</v>
          </cell>
        </row>
        <row r="280">
          <cell r="A280" t="str">
            <v>51020</v>
          </cell>
          <cell r="B280" t="str">
            <v>70150</v>
          </cell>
        </row>
        <row r="281">
          <cell r="A281" t="str">
            <v>51060</v>
          </cell>
          <cell r="B281" t="str">
            <v>71130</v>
          </cell>
        </row>
        <row r="282">
          <cell r="A282" t="str">
            <v>51099</v>
          </cell>
          <cell r="B282" t="str">
            <v>70150</v>
          </cell>
        </row>
        <row r="283">
          <cell r="A283" t="str">
            <v>51110</v>
          </cell>
          <cell r="B283" t="str">
            <v>71110</v>
          </cell>
        </row>
        <row r="284">
          <cell r="A284" t="str">
            <v>51120</v>
          </cell>
          <cell r="B284" t="str">
            <v>70120</v>
          </cell>
        </row>
        <row r="285">
          <cell r="A285" t="str">
            <v>51160</v>
          </cell>
          <cell r="B285" t="str">
            <v>71110</v>
          </cell>
        </row>
        <row r="286">
          <cell r="A286" t="str">
            <v>51199</v>
          </cell>
          <cell r="B286" t="str">
            <v>70120</v>
          </cell>
        </row>
        <row r="287">
          <cell r="A287" t="str">
            <v>51200</v>
          </cell>
          <cell r="B287" t="str">
            <v>51100</v>
          </cell>
        </row>
        <row r="288">
          <cell r="A288" t="str">
            <v>51201</v>
          </cell>
          <cell r="B288" t="str">
            <v>71180</v>
          </cell>
        </row>
        <row r="289">
          <cell r="A289" t="str">
            <v>51202</v>
          </cell>
          <cell r="B289" t="str">
            <v>70200</v>
          </cell>
        </row>
        <row r="290">
          <cell r="A290" t="str">
            <v>51203</v>
          </cell>
          <cell r="B290" t="str">
            <v>51020</v>
          </cell>
        </row>
        <row r="291">
          <cell r="A291" t="str">
            <v>51204</v>
          </cell>
          <cell r="B291" t="str">
            <v>51020</v>
          </cell>
        </row>
        <row r="292">
          <cell r="A292" t="str">
            <v>51205</v>
          </cell>
          <cell r="B292" t="str">
            <v>51100</v>
          </cell>
        </row>
        <row r="293">
          <cell r="A293" t="str">
            <v>51206</v>
          </cell>
          <cell r="B293" t="str">
            <v>61910</v>
          </cell>
        </row>
        <row r="294">
          <cell r="A294" t="str">
            <v>51207</v>
          </cell>
          <cell r="B294" t="str">
            <v>61910</v>
          </cell>
        </row>
        <row r="295">
          <cell r="A295" t="str">
            <v>51208</v>
          </cell>
          <cell r="B295" t="str">
            <v>71210</v>
          </cell>
        </row>
        <row r="296">
          <cell r="A296" t="str">
            <v>51209</v>
          </cell>
          <cell r="B296" t="str">
            <v>71220</v>
          </cell>
        </row>
        <row r="297">
          <cell r="A297" t="str">
            <v>51259</v>
          </cell>
          <cell r="B297">
            <v>51110</v>
          </cell>
        </row>
        <row r="298">
          <cell r="A298" t="str">
            <v>51292</v>
          </cell>
          <cell r="B298" t="str">
            <v>70200</v>
          </cell>
        </row>
        <row r="299">
          <cell r="A299" t="str">
            <v>51293</v>
          </cell>
          <cell r="B299" t="str">
            <v>51210</v>
          </cell>
        </row>
        <row r="300">
          <cell r="A300" t="str">
            <v>51294</v>
          </cell>
          <cell r="B300" t="str">
            <v>51020</v>
          </cell>
        </row>
        <row r="301">
          <cell r="A301" t="str">
            <v>51301</v>
          </cell>
          <cell r="B301" t="str">
            <v>71220</v>
          </cell>
        </row>
        <row r="302">
          <cell r="A302" t="str">
            <v>51320</v>
          </cell>
          <cell r="B302" t="str">
            <v>71060</v>
          </cell>
        </row>
        <row r="303">
          <cell r="A303" t="str">
            <v>51331</v>
          </cell>
          <cell r="B303" t="str">
            <v>60680</v>
          </cell>
        </row>
        <row r="304">
          <cell r="A304" t="str">
            <v>51332</v>
          </cell>
          <cell r="B304" t="str">
            <v>60680</v>
          </cell>
        </row>
        <row r="305">
          <cell r="A305" t="str">
            <v>51333</v>
          </cell>
          <cell r="B305" t="str">
            <v>60680</v>
          </cell>
        </row>
        <row r="306">
          <cell r="A306" t="str">
            <v>51334</v>
          </cell>
          <cell r="B306" t="str">
            <v>60680</v>
          </cell>
        </row>
        <row r="307">
          <cell r="A307" t="str">
            <v>51335</v>
          </cell>
          <cell r="B307" t="str">
            <v>60680</v>
          </cell>
        </row>
        <row r="308">
          <cell r="A308" t="str">
            <v>51336</v>
          </cell>
          <cell r="B308" t="str">
            <v>60680</v>
          </cell>
        </row>
        <row r="309">
          <cell r="A309" t="str">
            <v>51338</v>
          </cell>
          <cell r="B309">
            <v>51110</v>
          </cell>
        </row>
        <row r="310">
          <cell r="A310" t="str">
            <v>51350</v>
          </cell>
          <cell r="B310" t="str">
            <v>51210</v>
          </cell>
        </row>
        <row r="311">
          <cell r="A311" t="str">
            <v>51400</v>
          </cell>
          <cell r="B311" t="str">
            <v>51110</v>
          </cell>
        </row>
        <row r="312">
          <cell r="A312" t="str">
            <v>51401</v>
          </cell>
          <cell r="B312" t="str">
            <v>81010</v>
          </cell>
        </row>
        <row r="313">
          <cell r="A313" t="str">
            <v>51402</v>
          </cell>
          <cell r="B313" t="str">
            <v>81010</v>
          </cell>
        </row>
        <row r="314">
          <cell r="A314" t="str">
            <v>51403</v>
          </cell>
          <cell r="B314" t="str">
            <v>81010</v>
          </cell>
        </row>
        <row r="315">
          <cell r="A315" t="str">
            <v>51404</v>
          </cell>
          <cell r="B315" t="str">
            <v>81010</v>
          </cell>
        </row>
        <row r="316">
          <cell r="A316" t="str">
            <v>51405</v>
          </cell>
          <cell r="B316" t="str">
            <v>81010</v>
          </cell>
        </row>
        <row r="317">
          <cell r="A317" t="str">
            <v>51406</v>
          </cell>
          <cell r="B317" t="str">
            <v>81010</v>
          </cell>
        </row>
        <row r="318">
          <cell r="A318" t="str">
            <v>51411</v>
          </cell>
          <cell r="B318" t="str">
            <v>50010</v>
          </cell>
        </row>
        <row r="319">
          <cell r="A319" t="str">
            <v>51412</v>
          </cell>
          <cell r="B319" t="str">
            <v>51110</v>
          </cell>
        </row>
        <row r="320">
          <cell r="A320" t="str">
            <v>51490</v>
          </cell>
          <cell r="B320" t="str">
            <v>81010</v>
          </cell>
        </row>
        <row r="321">
          <cell r="A321" t="str">
            <v>51491</v>
          </cell>
          <cell r="B321" t="str">
            <v>81010</v>
          </cell>
        </row>
        <row r="322">
          <cell r="A322" t="str">
            <v>51492</v>
          </cell>
          <cell r="B322" t="str">
            <v>81010</v>
          </cell>
        </row>
        <row r="323">
          <cell r="A323" t="str">
            <v>51496</v>
          </cell>
          <cell r="B323" t="str">
            <v>81010</v>
          </cell>
        </row>
        <row r="324">
          <cell r="A324" t="str">
            <v>51499</v>
          </cell>
          <cell r="B324" t="str">
            <v>81010</v>
          </cell>
        </row>
        <row r="325">
          <cell r="A325" t="str">
            <v>52000</v>
          </cell>
          <cell r="B325" t="str">
            <v>81020</v>
          </cell>
        </row>
        <row r="326">
          <cell r="A326" t="str">
            <v>52010</v>
          </cell>
          <cell r="B326" t="str">
            <v>81020</v>
          </cell>
        </row>
        <row r="327">
          <cell r="A327" t="str">
            <v>52100</v>
          </cell>
          <cell r="B327" t="str">
            <v>81045</v>
          </cell>
        </row>
        <row r="328">
          <cell r="A328" t="str">
            <v>52150</v>
          </cell>
          <cell r="B328" t="str">
            <v>81045</v>
          </cell>
        </row>
        <row r="329">
          <cell r="A329" t="str">
            <v>52200</v>
          </cell>
          <cell r="B329" t="str">
            <v>81040</v>
          </cell>
        </row>
        <row r="330">
          <cell r="A330" t="str">
            <v>67614</v>
          </cell>
          <cell r="B330" t="str">
            <v>41435</v>
          </cell>
        </row>
        <row r="331">
          <cell r="A331" t="str">
            <v>72000</v>
          </cell>
          <cell r="B331" t="str">
            <v>61164</v>
          </cell>
        </row>
        <row r="332">
          <cell r="A332" t="str">
            <v>72100</v>
          </cell>
          <cell r="B332" t="str">
            <v>61166</v>
          </cell>
        </row>
        <row r="333">
          <cell r="A333" t="str">
            <v>72200</v>
          </cell>
          <cell r="B333" t="str">
            <v>61169</v>
          </cell>
        </row>
        <row r="334">
          <cell r="A334" t="str">
            <v>72290</v>
          </cell>
          <cell r="B334" t="str">
            <v>61169</v>
          </cell>
        </row>
        <row r="335">
          <cell r="A335" t="str">
            <v>72295</v>
          </cell>
          <cell r="B335" t="str">
            <v>61169</v>
          </cell>
        </row>
        <row r="336">
          <cell r="A336" t="str">
            <v>72300</v>
          </cell>
          <cell r="B336" t="str">
            <v>61070</v>
          </cell>
        </row>
        <row r="337">
          <cell r="A337" t="str">
            <v>72400</v>
          </cell>
          <cell r="B337" t="str">
            <v>61150</v>
          </cell>
        </row>
        <row r="338">
          <cell r="A338" t="str">
            <v>72500</v>
          </cell>
          <cell r="B338" t="str">
            <v>61063</v>
          </cell>
        </row>
        <row r="339">
          <cell r="A339" t="str">
            <v>72700</v>
          </cell>
          <cell r="B339" t="str">
            <v>61062</v>
          </cell>
        </row>
        <row r="340">
          <cell r="A340" t="str">
            <v>72800</v>
          </cell>
          <cell r="B340" t="str">
            <v>61062</v>
          </cell>
        </row>
        <row r="341">
          <cell r="A341" t="str">
            <v>72895</v>
          </cell>
          <cell r="B341" t="str">
            <v>61062</v>
          </cell>
        </row>
        <row r="342">
          <cell r="A342" t="str">
            <v>72900</v>
          </cell>
          <cell r="B342" t="str">
            <v>61169</v>
          </cell>
        </row>
        <row r="343">
          <cell r="A343" t="str">
            <v>73000</v>
          </cell>
          <cell r="B343" t="str">
            <v>61169</v>
          </cell>
        </row>
        <row r="344">
          <cell r="A344" t="str">
            <v>73100</v>
          </cell>
          <cell r="B344" t="str">
            <v>61169</v>
          </cell>
        </row>
        <row r="345">
          <cell r="A345" t="str">
            <v>73200</v>
          </cell>
          <cell r="B345" t="str">
            <v>61164</v>
          </cell>
        </row>
        <row r="346">
          <cell r="A346" t="str">
            <v>73214</v>
          </cell>
          <cell r="B346" t="str">
            <v>61164</v>
          </cell>
        </row>
        <row r="347">
          <cell r="A347" t="str">
            <v>73276</v>
          </cell>
          <cell r="B347" t="str">
            <v>61164</v>
          </cell>
        </row>
        <row r="348">
          <cell r="A348" t="str">
            <v>73279</v>
          </cell>
          <cell r="B348" t="str">
            <v>61164</v>
          </cell>
        </row>
        <row r="349">
          <cell r="A349" t="str">
            <v>73282</v>
          </cell>
          <cell r="B349" t="str">
            <v>61169</v>
          </cell>
        </row>
        <row r="350">
          <cell r="A350" t="str">
            <v>73299</v>
          </cell>
          <cell r="B350" t="str">
            <v>61169</v>
          </cell>
        </row>
        <row r="351">
          <cell r="A351" t="str">
            <v>73300</v>
          </cell>
          <cell r="B351" t="str">
            <v>61150</v>
          </cell>
        </row>
        <row r="352">
          <cell r="A352" t="str">
            <v>73321</v>
          </cell>
          <cell r="B352" t="str">
            <v>61150</v>
          </cell>
        </row>
        <row r="353">
          <cell r="A353" t="str">
            <v>73400</v>
          </cell>
          <cell r="B353" t="str">
            <v>61169</v>
          </cell>
        </row>
        <row r="354">
          <cell r="A354" t="str">
            <v>73441</v>
          </cell>
          <cell r="B354" t="str">
            <v>61169</v>
          </cell>
        </row>
        <row r="355">
          <cell r="A355" t="str">
            <v>73442</v>
          </cell>
          <cell r="B355" t="str">
            <v>61169</v>
          </cell>
        </row>
        <row r="356">
          <cell r="A356" t="str">
            <v>73450</v>
          </cell>
          <cell r="B356" t="str">
            <v>61158</v>
          </cell>
        </row>
        <row r="357">
          <cell r="A357" t="str">
            <v>73460</v>
          </cell>
          <cell r="B357" t="str">
            <v>61215</v>
          </cell>
        </row>
        <row r="358">
          <cell r="A358" t="str">
            <v>73470</v>
          </cell>
          <cell r="B358" t="str">
            <v>61300</v>
          </cell>
        </row>
        <row r="359">
          <cell r="A359" t="str">
            <v>73480</v>
          </cell>
          <cell r="B359" t="str">
            <v>61305</v>
          </cell>
        </row>
        <row r="360">
          <cell r="A360" t="str">
            <v>73500</v>
          </cell>
          <cell r="B360" t="str">
            <v>61260</v>
          </cell>
        </row>
        <row r="361">
          <cell r="A361" t="str">
            <v>73600</v>
          </cell>
          <cell r="B361" t="str">
            <v>61260</v>
          </cell>
        </row>
        <row r="362">
          <cell r="A362" t="str">
            <v>73700</v>
          </cell>
          <cell r="B362" t="str">
            <v>61260</v>
          </cell>
        </row>
        <row r="363">
          <cell r="A363" t="str">
            <v>73800</v>
          </cell>
          <cell r="B363" t="str">
            <v>61260</v>
          </cell>
        </row>
        <row r="364">
          <cell r="A364" t="str">
            <v>73841</v>
          </cell>
          <cell r="B364" t="str">
            <v>61260</v>
          </cell>
        </row>
        <row r="365">
          <cell r="A365" t="str">
            <v>73842</v>
          </cell>
          <cell r="B365" t="str">
            <v>61260</v>
          </cell>
        </row>
        <row r="366">
          <cell r="A366" t="str">
            <v>73900</v>
          </cell>
          <cell r="B366" t="str">
            <v>61260</v>
          </cell>
        </row>
        <row r="367">
          <cell r="A367" t="str">
            <v>74000</v>
          </cell>
          <cell r="B367" t="str">
            <v>61260</v>
          </cell>
        </row>
        <row r="368">
          <cell r="A368" t="str">
            <v>74100</v>
          </cell>
          <cell r="B368" t="str">
            <v>61260</v>
          </cell>
        </row>
        <row r="369">
          <cell r="A369" t="str">
            <v>74300</v>
          </cell>
          <cell r="B369" t="str">
            <v>61260</v>
          </cell>
        </row>
        <row r="370">
          <cell r="A370" t="str">
            <v>74400</v>
          </cell>
          <cell r="B370" t="str">
            <v>61260</v>
          </cell>
        </row>
        <row r="371">
          <cell r="A371" t="str">
            <v>74500</v>
          </cell>
          <cell r="B371" t="str">
            <v>61260</v>
          </cell>
        </row>
        <row r="372">
          <cell r="A372" t="str">
            <v>74514</v>
          </cell>
          <cell r="B372" t="str">
            <v>61260</v>
          </cell>
        </row>
        <row r="373">
          <cell r="A373" t="str">
            <v>74551</v>
          </cell>
          <cell r="B373" t="str">
            <v>61260</v>
          </cell>
        </row>
        <row r="374">
          <cell r="A374" t="str">
            <v>74600</v>
          </cell>
          <cell r="B374" t="str">
            <v>61260</v>
          </cell>
        </row>
        <row r="375">
          <cell r="A375" t="str">
            <v>74651</v>
          </cell>
          <cell r="B375" t="str">
            <v>61260</v>
          </cell>
        </row>
        <row r="376">
          <cell r="A376" t="str">
            <v>74700</v>
          </cell>
          <cell r="B376" t="str">
            <v>61260</v>
          </cell>
        </row>
        <row r="377">
          <cell r="A377" t="str">
            <v>74800</v>
          </cell>
          <cell r="B377" t="str">
            <v>61260</v>
          </cell>
        </row>
        <row r="378">
          <cell r="A378" t="str">
            <v>74900</v>
          </cell>
          <cell r="B378" t="str">
            <v>61260</v>
          </cell>
        </row>
        <row r="379">
          <cell r="A379" t="str">
            <v>75000</v>
          </cell>
          <cell r="B379" t="str">
            <v>61169</v>
          </cell>
        </row>
        <row r="380">
          <cell r="A380" t="str">
            <v>75100</v>
          </cell>
          <cell r="B380" t="str">
            <v>61260</v>
          </cell>
        </row>
        <row r="381">
          <cell r="A381" t="str">
            <v>75200</v>
          </cell>
          <cell r="B381" t="str">
            <v>61260</v>
          </cell>
        </row>
        <row r="382">
          <cell r="A382" t="str">
            <v>75300</v>
          </cell>
          <cell r="B382" t="str">
            <v>61260</v>
          </cell>
        </row>
        <row r="383">
          <cell r="A383" t="str">
            <v>75400</v>
          </cell>
          <cell r="B383" t="str">
            <v>61260</v>
          </cell>
        </row>
        <row r="384">
          <cell r="A384" t="str">
            <v>75500</v>
          </cell>
          <cell r="B384" t="str">
            <v>61260</v>
          </cell>
        </row>
        <row r="385">
          <cell r="A385" t="str">
            <v>75600</v>
          </cell>
          <cell r="B385" t="str">
            <v>61260</v>
          </cell>
        </row>
        <row r="386">
          <cell r="A386" t="str">
            <v>75900</v>
          </cell>
          <cell r="B386" t="str">
            <v>61260</v>
          </cell>
        </row>
        <row r="387">
          <cell r="A387" t="str">
            <v>75999</v>
          </cell>
          <cell r="B387" t="str">
            <v>61260</v>
          </cell>
        </row>
        <row r="388">
          <cell r="A388" t="str">
            <v>76000</v>
          </cell>
          <cell r="B388" t="str">
            <v>61000</v>
          </cell>
        </row>
        <row r="389">
          <cell r="A389" t="str">
            <v>76095</v>
          </cell>
          <cell r="B389" t="str">
            <v>61030</v>
          </cell>
        </row>
        <row r="390">
          <cell r="A390" t="str">
            <v>76096</v>
          </cell>
          <cell r="B390" t="str">
            <v>61030</v>
          </cell>
        </row>
        <row r="391">
          <cell r="A391" t="str">
            <v>76100</v>
          </cell>
          <cell r="B391" t="str">
            <v>61260</v>
          </cell>
        </row>
        <row r="392">
          <cell r="A392" t="str">
            <v>76200</v>
          </cell>
          <cell r="B392" t="str">
            <v>61260</v>
          </cell>
        </row>
        <row r="393">
          <cell r="A393" t="str">
            <v>76300</v>
          </cell>
          <cell r="B393" t="str">
            <v>61000</v>
          </cell>
        </row>
        <row r="394">
          <cell r="A394" t="str">
            <v>76600</v>
          </cell>
          <cell r="B394" t="str">
            <v>61000</v>
          </cell>
        </row>
        <row r="395">
          <cell r="A395" t="str">
            <v>76614</v>
          </cell>
          <cell r="B395" t="str">
            <v>61198</v>
          </cell>
        </row>
        <row r="396">
          <cell r="A396" t="str">
            <v>76641</v>
          </cell>
          <cell r="B396" t="str">
            <v>61000</v>
          </cell>
        </row>
        <row r="397">
          <cell r="A397" t="str">
            <v>76642</v>
          </cell>
          <cell r="B397" t="str">
            <v>61000</v>
          </cell>
        </row>
        <row r="398">
          <cell r="A398" t="str">
            <v>76651</v>
          </cell>
          <cell r="B398" t="str">
            <v>61000</v>
          </cell>
        </row>
        <row r="399">
          <cell r="A399" t="str">
            <v>76660</v>
          </cell>
          <cell r="B399" t="str">
            <v>61152</v>
          </cell>
        </row>
        <row r="400">
          <cell r="A400" t="str">
            <v>76680</v>
          </cell>
          <cell r="B400" t="str">
            <v>61035</v>
          </cell>
        </row>
        <row r="401">
          <cell r="A401" t="str">
            <v>76681</v>
          </cell>
          <cell r="B401" t="str">
            <v>61030</v>
          </cell>
        </row>
        <row r="402">
          <cell r="A402" t="str">
            <v>76686</v>
          </cell>
          <cell r="B402" t="str">
            <v>61030</v>
          </cell>
        </row>
        <row r="403">
          <cell r="A403" t="str">
            <v>76691</v>
          </cell>
          <cell r="B403" t="str">
            <v>61260</v>
          </cell>
        </row>
        <row r="404">
          <cell r="A404" t="str">
            <v>76880</v>
          </cell>
          <cell r="B404" t="str">
            <v>61220</v>
          </cell>
        </row>
      </sheetData>
      <sheetData sheetId="1" refreshError="1">
        <row r="3">
          <cell r="A3" t="str">
            <v>11333</v>
          </cell>
          <cell r="B3" t="str">
            <v>10840</v>
          </cell>
        </row>
        <row r="4">
          <cell r="A4" t="str">
            <v>11334</v>
          </cell>
          <cell r="B4" t="str">
            <v>10850</v>
          </cell>
        </row>
        <row r="5">
          <cell r="A5" t="str">
            <v>11597</v>
          </cell>
          <cell r="B5" t="str">
            <v>10560</v>
          </cell>
        </row>
        <row r="6">
          <cell r="A6" t="str">
            <v>11599</v>
          </cell>
          <cell r="B6" t="str">
            <v>10540</v>
          </cell>
        </row>
        <row r="7">
          <cell r="A7" t="str">
            <v>13218</v>
          </cell>
          <cell r="B7" t="str">
            <v>10310</v>
          </cell>
        </row>
        <row r="8">
          <cell r="A8" t="str">
            <v>13220</v>
          </cell>
          <cell r="B8" t="str">
            <v>10320</v>
          </cell>
        </row>
        <row r="9">
          <cell r="A9" t="str">
            <v>21297</v>
          </cell>
          <cell r="B9" t="str">
            <v>20480</v>
          </cell>
        </row>
        <row r="10">
          <cell r="A10" t="str">
            <v>21298</v>
          </cell>
          <cell r="B10" t="str">
            <v>20460</v>
          </cell>
        </row>
        <row r="11">
          <cell r="A11" t="str">
            <v>21833</v>
          </cell>
          <cell r="B11" t="str">
            <v>20361</v>
          </cell>
        </row>
        <row r="12">
          <cell r="A12" t="str">
            <v>21834</v>
          </cell>
          <cell r="B12" t="str">
            <v>20362</v>
          </cell>
        </row>
        <row r="13">
          <cell r="A13" t="str">
            <v>22120</v>
          </cell>
          <cell r="B13" t="str">
            <v>20363</v>
          </cell>
        </row>
        <row r="14">
          <cell r="A14" t="str">
            <v>23118</v>
          </cell>
          <cell r="B14" t="str">
            <v>20016</v>
          </cell>
        </row>
        <row r="15">
          <cell r="A15" t="str">
            <v>23518</v>
          </cell>
          <cell r="B15" t="str">
            <v>20005</v>
          </cell>
        </row>
        <row r="16">
          <cell r="A16" t="str">
            <v>23618</v>
          </cell>
          <cell r="B16" t="str">
            <v>20009</v>
          </cell>
        </row>
        <row r="17">
          <cell r="A17" t="str">
            <v>32158</v>
          </cell>
          <cell r="B17" t="str">
            <v>30110</v>
          </cell>
        </row>
        <row r="18">
          <cell r="A18" t="str">
            <v>40058</v>
          </cell>
          <cell r="B18" t="str">
            <v>40320</v>
          </cell>
        </row>
        <row r="19">
          <cell r="A19" t="str">
            <v>40059</v>
          </cell>
          <cell r="B19" t="str">
            <v>40330</v>
          </cell>
        </row>
        <row r="20">
          <cell r="A20" t="str">
            <v>51060</v>
          </cell>
          <cell r="B20" t="str">
            <v>70150</v>
          </cell>
        </row>
        <row r="21">
          <cell r="A21" t="str">
            <v>51160</v>
          </cell>
          <cell r="B21" t="str">
            <v>70120</v>
          </cell>
        </row>
        <row r="22">
          <cell r="A22" t="str">
            <v>51259</v>
          </cell>
          <cell r="B22" t="str">
            <v>30115</v>
          </cell>
        </row>
        <row r="23">
          <cell r="A23" t="str">
            <v>51338</v>
          </cell>
          <cell r="B23" t="str">
            <v>60620</v>
          </cell>
        </row>
        <row r="24">
          <cell r="A24" t="str">
            <v>51412</v>
          </cell>
          <cell r="B24" t="str">
            <v>50050</v>
          </cell>
        </row>
      </sheetData>
      <sheetData sheetId="2" refreshError="1">
        <row r="1">
          <cell r="A1" t="str">
            <v>10310</v>
          </cell>
          <cell r="B1" t="str">
            <v>Investments (Shares) In Subsidiaries - Intercompany</v>
          </cell>
        </row>
        <row r="2">
          <cell r="A2" t="str">
            <v>10315</v>
          </cell>
          <cell r="B2" t="str">
            <v>Investments In Subsidiaries- Intercompany  Stock Option Related</v>
          </cell>
        </row>
        <row r="3">
          <cell r="A3" t="str">
            <v>10320</v>
          </cell>
          <cell r="B3" t="str">
            <v>Long Term Investments - Intercompany</v>
          </cell>
        </row>
        <row r="4">
          <cell r="A4" t="str">
            <v>10540</v>
          </cell>
          <cell r="B4" t="str">
            <v>Accounts Receivable - Intercompany</v>
          </cell>
        </row>
        <row r="5">
          <cell r="A5" t="str">
            <v>10550</v>
          </cell>
          <cell r="B5" t="str">
            <v xml:space="preserve">Accounts Receivable Intercompany – External Share Activity </v>
          </cell>
        </row>
        <row r="6">
          <cell r="A6" t="str">
            <v>10560</v>
          </cell>
          <cell r="B6" t="str">
            <v>Intercompany Receivable – AG/Pharma splits/mergers</v>
          </cell>
        </row>
        <row r="7">
          <cell r="A7" t="str">
            <v>10840</v>
          </cell>
          <cell r="B7" t="str">
            <v>Financial Receivable, Cash-Pool - Intercompany</v>
          </cell>
        </row>
        <row r="8">
          <cell r="A8" t="str">
            <v>10850</v>
          </cell>
          <cell r="B8" t="str">
            <v>Financial Receivable, Loan - Intercompany</v>
          </cell>
        </row>
        <row r="9">
          <cell r="A9" t="str">
            <v>11070</v>
          </cell>
          <cell r="B9" t="str">
            <v>Goodwill</v>
          </cell>
        </row>
        <row r="10">
          <cell r="A10" t="str">
            <v>11079</v>
          </cell>
          <cell r="B10" t="str">
            <v>Accumulated Amortization Goodwill</v>
          </cell>
        </row>
        <row r="11">
          <cell r="A11" t="str">
            <v>11090</v>
          </cell>
          <cell r="B11" t="str">
            <v>Other Intangible Assets</v>
          </cell>
        </row>
        <row r="12">
          <cell r="A12" t="str">
            <v>11099</v>
          </cell>
          <cell r="B12" t="str">
            <v>Accumulated Amortization Of Other Intangible Assets</v>
          </cell>
        </row>
        <row r="13">
          <cell r="A13" t="str">
            <v>11110</v>
          </cell>
          <cell r="B13" t="str">
            <v>Buildings</v>
          </cell>
        </row>
        <row r="14">
          <cell r="A14" t="str">
            <v>11130</v>
          </cell>
          <cell r="B14" t="str">
            <v>Land</v>
          </cell>
        </row>
        <row r="15">
          <cell r="A15" t="str">
            <v>11180</v>
          </cell>
          <cell r="B15" t="str">
            <v>Construction In Progress</v>
          </cell>
        </row>
        <row r="16">
          <cell r="A16" t="str">
            <v>11190</v>
          </cell>
          <cell r="B16" t="str">
            <v>Capitalized Interest Costs</v>
          </cell>
        </row>
        <row r="17">
          <cell r="A17" t="str">
            <v>11200</v>
          </cell>
          <cell r="B17" t="str">
            <v>Equipment</v>
          </cell>
        </row>
        <row r="18">
          <cell r="A18" t="str">
            <v>11209</v>
          </cell>
          <cell r="B18" t="str">
            <v>Accumulated Depreciation - Equipment</v>
          </cell>
        </row>
        <row r="19">
          <cell r="A19" t="str">
            <v>11260</v>
          </cell>
          <cell r="B19" t="str">
            <v>Leasehold Improvements</v>
          </cell>
        </row>
        <row r="20">
          <cell r="A20" t="str">
            <v>11269</v>
          </cell>
          <cell r="B20" t="str">
            <v>Accumulated Depreciation - Leasehold Improvements</v>
          </cell>
        </row>
        <row r="21">
          <cell r="A21" t="str">
            <v>11270</v>
          </cell>
          <cell r="B21" t="str">
            <v>Amortization of Capitalized Interest Costs</v>
          </cell>
        </row>
        <row r="22">
          <cell r="A22" t="str">
            <v>11330</v>
          </cell>
          <cell r="B22" t="str">
            <v xml:space="preserve">Long Term Investments In Associated Companies </v>
          </cell>
        </row>
        <row r="23">
          <cell r="A23" t="str">
            <v>11351</v>
          </cell>
          <cell r="B23" t="str">
            <v>Long Term Investments In Equity Securities</v>
          </cell>
        </row>
        <row r="24">
          <cell r="A24" t="str">
            <v>11353</v>
          </cell>
          <cell r="B24" t="str">
            <v>Long Term Investments In Debt Securities</v>
          </cell>
        </row>
        <row r="25">
          <cell r="A25" t="str">
            <v>11381</v>
          </cell>
          <cell r="B25" t="str">
            <v>Long Term Deferred Tax Asset</v>
          </cell>
        </row>
        <row r="26">
          <cell r="A26" t="str">
            <v>11382</v>
          </cell>
          <cell r="B26" t="str">
            <v>Long Term Deferred Tax Asset - Valuation Allowance</v>
          </cell>
        </row>
        <row r="27">
          <cell r="A27" t="str">
            <v>11383</v>
          </cell>
          <cell r="B27" t="str">
            <v>Other Non-Current Assets</v>
          </cell>
        </row>
        <row r="28">
          <cell r="A28" t="str">
            <v>11390</v>
          </cell>
          <cell r="B28" t="str">
            <v>Net Assets From Discontinued Operations</v>
          </cell>
        </row>
        <row r="29">
          <cell r="A29" t="str">
            <v>11401</v>
          </cell>
          <cell r="B29" t="str">
            <v>Inventory – Other than Salable Finished Goods – Local Product Cost</v>
          </cell>
        </row>
        <row r="30">
          <cell r="A30" t="str">
            <v>11411</v>
          </cell>
          <cell r="B30" t="str">
            <v>Raw Materials – Local Product Cost</v>
          </cell>
        </row>
        <row r="31">
          <cell r="A31" t="str">
            <v>11412</v>
          </cell>
          <cell r="B31" t="str">
            <v>Inventory - Semi-Finished (Bulk) Goods  - Local Product Cost</v>
          </cell>
        </row>
        <row r="32">
          <cell r="A32" t="str">
            <v>11414</v>
          </cell>
          <cell r="B32" t="str">
            <v>Semi-Finished (Bulk) Goods Inventory Value Adjustments – 3rd Party – Local Product Cost</v>
          </cell>
        </row>
        <row r="33">
          <cell r="A33" t="str">
            <v>11451</v>
          </cell>
          <cell r="B33" t="str">
            <v xml:space="preserve">Inventory – Salable Finished Goods – Local Product Cost </v>
          </cell>
        </row>
        <row r="34">
          <cell r="A34" t="str">
            <v>11492</v>
          </cell>
          <cell r="B34" t="str">
            <v xml:space="preserve">LIFO Inventory Reserve </v>
          </cell>
        </row>
        <row r="35">
          <cell r="A35" t="str">
            <v>11510</v>
          </cell>
          <cell r="B35" t="str">
            <v>Accounts Receivable - Trade</v>
          </cell>
        </row>
        <row r="36">
          <cell r="A36" t="str">
            <v>11520</v>
          </cell>
          <cell r="B36" t="str">
            <v>Account Receivable - Trade, Allowances</v>
          </cell>
        </row>
        <row r="37">
          <cell r="A37" t="str">
            <v>11530</v>
          </cell>
          <cell r="B37" t="str">
            <v>Accounts Receivable - Other</v>
          </cell>
        </row>
        <row r="38">
          <cell r="A38" t="str">
            <v>11641</v>
          </cell>
          <cell r="B38" t="str">
            <v>Current Deferred Tax Asset</v>
          </cell>
        </row>
        <row r="39">
          <cell r="A39" t="str">
            <v>11642</v>
          </cell>
          <cell r="B39" t="str">
            <v>Current Deferred Tax Asset - Valuation Reserve</v>
          </cell>
        </row>
        <row r="40">
          <cell r="A40" t="str">
            <v>11680</v>
          </cell>
          <cell r="B40" t="str">
            <v>Other Current Assets</v>
          </cell>
        </row>
        <row r="41">
          <cell r="A41" t="str">
            <v>11730</v>
          </cell>
          <cell r="B41" t="str">
            <v>Prepaid Expense - Insurance</v>
          </cell>
        </row>
        <row r="42">
          <cell r="A42" t="str">
            <v>11750</v>
          </cell>
          <cell r="B42" t="str">
            <v>Prepaid Expense - Local Product Cost</v>
          </cell>
        </row>
        <row r="43">
          <cell r="A43" t="str">
            <v>11790</v>
          </cell>
          <cell r="B43" t="str">
            <v>Prepaid Expense - Advertising</v>
          </cell>
        </row>
        <row r="44">
          <cell r="A44" t="str">
            <v>11810</v>
          </cell>
          <cell r="B44" t="str">
            <v>Short Term Investments</v>
          </cell>
        </row>
        <row r="45">
          <cell r="A45" t="str">
            <v>11910</v>
          </cell>
          <cell r="B45" t="str">
            <v>Cash Equivalents</v>
          </cell>
        </row>
        <row r="46">
          <cell r="A46" t="str">
            <v>11920</v>
          </cell>
          <cell r="B46" t="str">
            <v>Cash and Bank</v>
          </cell>
        </row>
        <row r="47">
          <cell r="A47" t="str">
            <v>20005</v>
          </cell>
          <cell r="B47" t="str">
            <v>Subsidiary Equity Paid In Capital - Intercompany</v>
          </cell>
        </row>
        <row r="48">
          <cell r="A48" t="str">
            <v>20009</v>
          </cell>
          <cell r="B48" t="str">
            <v>Dividends Declared - Intercompany</v>
          </cell>
        </row>
        <row r="49">
          <cell r="A49" t="str">
            <v>20016</v>
          </cell>
          <cell r="B49" t="str">
            <v>Subsidiary Common Stock - Intercompany</v>
          </cell>
        </row>
        <row r="50">
          <cell r="A50" t="str">
            <v>20018</v>
          </cell>
          <cell r="B50" t="str">
            <v>Subsidiary Equity Paid In Capital-Inter-company Stock Option Related</v>
          </cell>
        </row>
        <row r="51">
          <cell r="A51" t="str">
            <v>20070</v>
          </cell>
          <cell r="B51" t="str">
            <v>Branch Clearing Account</v>
          </cell>
        </row>
        <row r="52">
          <cell r="A52" t="str">
            <v>20361</v>
          </cell>
          <cell r="B52" t="str">
            <v>Financial Liability Cash Pool - Intercompany</v>
          </cell>
        </row>
        <row r="53">
          <cell r="A53" t="str">
            <v>20362</v>
          </cell>
          <cell r="B53" t="str">
            <v>Financial Liability Loan - Intercompany</v>
          </cell>
        </row>
        <row r="54">
          <cell r="A54" t="str">
            <v>20363</v>
          </cell>
          <cell r="B54" t="str">
            <v>Long Term Debt - Intercompany</v>
          </cell>
        </row>
        <row r="55">
          <cell r="A55" t="str">
            <v>20363</v>
          </cell>
          <cell r="B55" t="str">
            <v>Long Term Debt - Intercompany</v>
          </cell>
        </row>
        <row r="56">
          <cell r="A56" t="str">
            <v>20460</v>
          </cell>
          <cell r="B56" t="str">
            <v>Accounts Payable - Intercompany</v>
          </cell>
        </row>
        <row r="57">
          <cell r="A57" t="str">
            <v>20470</v>
          </cell>
          <cell r="B57" t="str">
            <v>Accounts Payable Intercompany - External Share Activity</v>
          </cell>
        </row>
        <row r="58">
          <cell r="A58" t="str">
            <v>20480</v>
          </cell>
          <cell r="B58" t="str">
            <v>Intercompany Payable – AG/Pharma splits/mergers</v>
          </cell>
        </row>
        <row r="59">
          <cell r="A59" t="str">
            <v>21001</v>
          </cell>
          <cell r="B59" t="str">
            <v>Preferred Stock - Series A - ESOP</v>
          </cell>
        </row>
        <row r="60">
          <cell r="A60" t="str">
            <v>21002</v>
          </cell>
          <cell r="B60" t="str">
            <v>Common Stock</v>
          </cell>
        </row>
        <row r="61">
          <cell r="A61" t="str">
            <v>21003</v>
          </cell>
          <cell r="B61" t="str">
            <v>Treasury Stock</v>
          </cell>
        </row>
        <row r="62">
          <cell r="A62" t="str">
            <v>21006</v>
          </cell>
          <cell r="B62" t="str">
            <v>Capital In Excess of Par</v>
          </cell>
        </row>
        <row r="63">
          <cell r="A63" t="str">
            <v>21008</v>
          </cell>
          <cell r="B63" t="str">
            <v xml:space="preserve">Dividends Declared - Common </v>
          </cell>
        </row>
        <row r="64">
          <cell r="A64" t="str">
            <v>21011</v>
          </cell>
          <cell r="B64" t="str">
            <v>Security Holding Gains And Losses</v>
          </cell>
        </row>
        <row r="65">
          <cell r="A65" t="str">
            <v>21013</v>
          </cell>
          <cell r="B65" t="str">
            <v xml:space="preserve">ESOP Loan Guarantee - Contra Compensation </v>
          </cell>
        </row>
        <row r="66">
          <cell r="A66" t="str">
            <v>21014</v>
          </cell>
          <cell r="B66" t="str">
            <v>Deferred Exchange</v>
          </cell>
        </row>
        <row r="67">
          <cell r="A67" t="str">
            <v>21015</v>
          </cell>
          <cell r="B67" t="str">
            <v xml:space="preserve">Minimum Pension Liability - Other Comprehensive Income </v>
          </cell>
        </row>
        <row r="68">
          <cell r="A68">
            <v>21020</v>
          </cell>
          <cell r="B68" t="str">
            <v>Other Comprehensive Income - Derivative</v>
          </cell>
        </row>
        <row r="69">
          <cell r="A69" t="str">
            <v>21090</v>
          </cell>
          <cell r="B69" t="str">
            <v>Retained Earnings - Unrestricted</v>
          </cell>
        </row>
        <row r="70">
          <cell r="A70" t="str">
            <v>21211</v>
          </cell>
          <cell r="B70" t="str">
            <v>Accrued Post-Retirement Benefits</v>
          </cell>
        </row>
        <row r="71">
          <cell r="A71" t="str">
            <v>21251</v>
          </cell>
          <cell r="B71" t="str">
            <v>Non-Current Deferred Tax Liabilities</v>
          </cell>
        </row>
        <row r="72">
          <cell r="A72" t="str">
            <v>21290</v>
          </cell>
          <cell r="B72" t="str">
            <v>ESOP Loan Guarantee</v>
          </cell>
        </row>
        <row r="73">
          <cell r="A73" t="str">
            <v>21301</v>
          </cell>
          <cell r="B73" t="str">
            <v>Long Term Debt</v>
          </cell>
        </row>
        <row r="74">
          <cell r="A74" t="str">
            <v>21369</v>
          </cell>
          <cell r="B74" t="str">
            <v>Minority Equity in Subsidiaries</v>
          </cell>
        </row>
        <row r="75">
          <cell r="A75" t="str">
            <v>21399</v>
          </cell>
          <cell r="B75" t="str">
            <v>Other Long Term Liabilities</v>
          </cell>
        </row>
        <row r="76">
          <cell r="A76" t="str">
            <v>21418</v>
          </cell>
          <cell r="B76" t="str">
            <v>Bank Credit Lines</v>
          </cell>
        </row>
        <row r="77">
          <cell r="A77" t="str">
            <v>21440</v>
          </cell>
          <cell r="B77" t="str">
            <v>Accounts Payable</v>
          </cell>
        </row>
        <row r="78">
          <cell r="A78" t="str">
            <v>21492</v>
          </cell>
          <cell r="B78" t="str">
            <v>Other Short Term Borrowing - 90 Days Or Less</v>
          </cell>
        </row>
        <row r="79">
          <cell r="A79" t="str">
            <v>21512</v>
          </cell>
          <cell r="B79" t="str">
            <v>Income Tax Liabilities</v>
          </cell>
        </row>
        <row r="80">
          <cell r="A80" t="str">
            <v>21519</v>
          </cell>
          <cell r="B80" t="str">
            <v>Current Deferred Tax Liability</v>
          </cell>
        </row>
        <row r="81">
          <cell r="A81" t="str">
            <v>21800</v>
          </cell>
          <cell r="B81" t="str">
            <v>Other Current Liabilities</v>
          </cell>
        </row>
        <row r="82">
          <cell r="A82" t="str">
            <v>21841</v>
          </cell>
          <cell r="B82" t="str">
            <v>Current Maturities Of Long Term Debt</v>
          </cell>
        </row>
        <row r="83">
          <cell r="A83" t="str">
            <v>21900</v>
          </cell>
          <cell r="B83" t="str">
            <v>Accrued Expense - Other</v>
          </cell>
        </row>
        <row r="84">
          <cell r="A84" t="str">
            <v>21901</v>
          </cell>
          <cell r="B84" t="str">
            <v>Accrued Expense - Taxes Other Than Income</v>
          </cell>
        </row>
        <row r="85">
          <cell r="A85" t="str">
            <v>21910</v>
          </cell>
          <cell r="B85" t="str">
            <v>Accrued Expense Restructuring - Pharmacia</v>
          </cell>
        </row>
        <row r="86">
          <cell r="A86" t="str">
            <v>21922</v>
          </cell>
          <cell r="B86" t="str">
            <v>Accrued Expense - Compensation And Other</v>
          </cell>
        </row>
        <row r="87">
          <cell r="A87" t="str">
            <v>21960</v>
          </cell>
          <cell r="B87" t="str">
            <v>Accrued Expense - Interest</v>
          </cell>
        </row>
        <row r="88">
          <cell r="A88" t="str">
            <v>21962</v>
          </cell>
          <cell r="B88" t="str">
            <v>Dividends Payable - Common Stock</v>
          </cell>
        </row>
        <row r="89">
          <cell r="A89" t="str">
            <v>21980</v>
          </cell>
          <cell r="B89" t="str">
            <v>Accrued Expense - Royalty</v>
          </cell>
        </row>
        <row r="90">
          <cell r="A90" t="str">
            <v>30110</v>
          </cell>
          <cell r="B90" t="str">
            <v>Intercompany Net Sales</v>
          </cell>
        </row>
        <row r="91">
          <cell r="A91" t="str">
            <v>30115</v>
          </cell>
          <cell r="B91" t="str">
            <v>Intercompany Royalty Income</v>
          </cell>
        </row>
        <row r="92">
          <cell r="A92" t="str">
            <v>31010</v>
          </cell>
          <cell r="B92" t="str">
            <v>Net Sales - Third Party</v>
          </cell>
        </row>
        <row r="93">
          <cell r="A93" t="str">
            <v>40320</v>
          </cell>
          <cell r="B93" t="str">
            <v>Cost Of Goods Sold - Intercompany</v>
          </cell>
        </row>
        <row r="94">
          <cell r="A94" t="str">
            <v>40330</v>
          </cell>
          <cell r="B94" t="str">
            <v>Intercompany Royalty Expense</v>
          </cell>
        </row>
        <row r="95">
          <cell r="A95" t="str">
            <v>41010</v>
          </cell>
          <cell r="B95" t="str">
            <v>Cost of Goods Sold - Third Party</v>
          </cell>
        </row>
        <row r="96">
          <cell r="A96" t="str">
            <v>41120</v>
          </cell>
          <cell r="B96" t="str">
            <v>Royalty - 3rd Party</v>
          </cell>
        </row>
        <row r="97">
          <cell r="A97">
            <v>41140</v>
          </cell>
          <cell r="B97" t="str">
            <v>Other Product Cost - Duties, Freight</v>
          </cell>
        </row>
        <row r="98">
          <cell r="A98">
            <v>41160</v>
          </cell>
          <cell r="B98" t="str">
            <v>Other Product Cost - Inv Revaluation</v>
          </cell>
        </row>
        <row r="99">
          <cell r="A99" t="str">
            <v>41176</v>
          </cell>
          <cell r="B99" t="str">
            <v>Other Product Cost - Derivative Market Company</v>
          </cell>
        </row>
        <row r="100">
          <cell r="A100" t="str">
            <v>41180</v>
          </cell>
          <cell r="B100" t="str">
            <v>Other Product Cost - USD Functional Hyperinflationary Variances</v>
          </cell>
        </row>
        <row r="101">
          <cell r="A101" t="str">
            <v>41300</v>
          </cell>
          <cell r="B101" t="str">
            <v>Production Net - Unused Capacity</v>
          </cell>
        </row>
        <row r="102">
          <cell r="A102" t="str">
            <v>41310</v>
          </cell>
          <cell r="B102" t="str">
            <v>Production Net - Labor &amp; Overhead Variances</v>
          </cell>
        </row>
        <row r="103">
          <cell r="A103" t="str">
            <v>41320</v>
          </cell>
          <cell r="B103" t="str">
            <v>Production Net - Material Price Variances</v>
          </cell>
        </row>
        <row r="104">
          <cell r="A104" t="str">
            <v>41380</v>
          </cell>
          <cell r="B104" t="str">
            <v>Production Net - Other Expenses</v>
          </cell>
        </row>
        <row r="105">
          <cell r="A105" t="str">
            <v>41420</v>
          </cell>
          <cell r="B105" t="str">
            <v>COGS Adjustment - Other Adjustments</v>
          </cell>
        </row>
        <row r="106">
          <cell r="A106" t="str">
            <v>41435</v>
          </cell>
          <cell r="B106" t="str">
            <v>Corporate Global Supply</v>
          </cell>
        </row>
        <row r="107">
          <cell r="A107" t="str">
            <v>50010</v>
          </cell>
          <cell r="B107" t="str">
            <v>Intercompany Revenue - Other Intangibles</v>
          </cell>
        </row>
        <row r="108">
          <cell r="A108" t="str">
            <v>50050</v>
          </cell>
          <cell r="B108" t="str">
            <v>Other Revenue Intercompany</v>
          </cell>
        </row>
        <row r="109">
          <cell r="A109" t="str">
            <v>51020</v>
          </cell>
          <cell r="B109" t="str">
            <v>License Revenue - 3rd Party</v>
          </cell>
        </row>
        <row r="110">
          <cell r="A110" t="str">
            <v>51100</v>
          </cell>
          <cell r="B110" t="str">
            <v>Income or Loss From Sale Of Capital Assets</v>
          </cell>
        </row>
        <row r="111">
          <cell r="A111" t="str">
            <v>51110</v>
          </cell>
          <cell r="B111" t="str">
            <v>Other Income</v>
          </cell>
        </row>
        <row r="112">
          <cell r="A112" t="str">
            <v>51210</v>
          </cell>
          <cell r="B112" t="str">
            <v>Miscellaneous Non-Operating Income</v>
          </cell>
        </row>
        <row r="113">
          <cell r="A113" t="str">
            <v>60620</v>
          </cell>
          <cell r="B113" t="str">
            <v>Promotional Allowances - Intercompany</v>
          </cell>
        </row>
        <row r="114">
          <cell r="A114" t="str">
            <v>60680</v>
          </cell>
          <cell r="B114" t="str">
            <v>Celebrex Expense Recharging - Intercompany</v>
          </cell>
        </row>
        <row r="115">
          <cell r="A115" t="str">
            <v>61000</v>
          </cell>
          <cell r="B115" t="str">
            <v>Research</v>
          </cell>
        </row>
        <row r="116">
          <cell r="A116" t="str">
            <v>61030</v>
          </cell>
          <cell r="B116" t="str">
            <v>Research &amp; Development Headquarters</v>
          </cell>
        </row>
        <row r="117">
          <cell r="A117" t="str">
            <v>61035</v>
          </cell>
          <cell r="B117" t="str">
            <v>Pre-Commercialization Milestone Payments</v>
          </cell>
        </row>
        <row r="118">
          <cell r="A118" t="str">
            <v>61062</v>
          </cell>
          <cell r="B118" t="str">
            <v>Field Force Incentive Compensation</v>
          </cell>
        </row>
        <row r="119">
          <cell r="A119" t="str">
            <v>61063</v>
          </cell>
          <cell r="B119" t="str">
            <v>Other Field Force</v>
          </cell>
        </row>
        <row r="120">
          <cell r="A120" t="str">
            <v>61070</v>
          </cell>
          <cell r="B120" t="str">
            <v>Promotion - Samples</v>
          </cell>
        </row>
        <row r="121">
          <cell r="A121" t="str">
            <v>61150</v>
          </cell>
          <cell r="B121" t="str">
            <v>Promotion - Other</v>
          </cell>
        </row>
        <row r="122">
          <cell r="A122" t="str">
            <v>61152</v>
          </cell>
          <cell r="B122" t="str">
            <v>Medical Affairs-Other Trial Related Expenses</v>
          </cell>
        </row>
        <row r="123">
          <cell r="A123" t="str">
            <v>61158</v>
          </cell>
          <cell r="B123" t="str">
            <v>Promotional Cost Sharing</v>
          </cell>
        </row>
        <row r="124">
          <cell r="A124" t="str">
            <v>61164</v>
          </cell>
          <cell r="B124" t="str">
            <v>Marketing Administration</v>
          </cell>
        </row>
        <row r="125">
          <cell r="A125" t="str">
            <v>61166</v>
          </cell>
          <cell r="B125" t="str">
            <v>Product Management</v>
          </cell>
        </row>
        <row r="126">
          <cell r="A126" t="str">
            <v>61169</v>
          </cell>
          <cell r="B126" t="str">
            <v>Other General Marketing</v>
          </cell>
        </row>
        <row r="127">
          <cell r="A127" t="str">
            <v>61198</v>
          </cell>
          <cell r="B127" t="str">
            <v>Medical Affairs-Administration</v>
          </cell>
        </row>
        <row r="128">
          <cell r="A128" t="str">
            <v>61215</v>
          </cell>
          <cell r="B128" t="str">
            <v>Medical Affairs/Phase IV Cost Sharing</v>
          </cell>
        </row>
        <row r="129">
          <cell r="A129" t="str">
            <v>61220</v>
          </cell>
          <cell r="B129" t="str">
            <v>R &amp; D/Medical Affairs Administration Cost Sharing</v>
          </cell>
        </row>
        <row r="130">
          <cell r="A130" t="str">
            <v>61240</v>
          </cell>
          <cell r="B130" t="str">
            <v>Insurance/Reinsurance</v>
          </cell>
        </row>
        <row r="131">
          <cell r="A131" t="str">
            <v>61260</v>
          </cell>
          <cell r="B131" t="str">
            <v>G&amp;A - Non-Corporate</v>
          </cell>
        </row>
        <row r="132">
          <cell r="A132" t="str">
            <v>61300</v>
          </cell>
          <cell r="B132" t="str">
            <v>Profit Sharing</v>
          </cell>
        </row>
        <row r="133">
          <cell r="A133" t="str">
            <v>61305</v>
          </cell>
          <cell r="B133" t="str">
            <v>Post Approval Milestone Payments</v>
          </cell>
        </row>
        <row r="134">
          <cell r="A134" t="str">
            <v>61810</v>
          </cell>
          <cell r="B134" t="str">
            <v>Amortization, Goodwill</v>
          </cell>
        </row>
        <row r="135">
          <cell r="A135" t="str">
            <v>61820</v>
          </cell>
          <cell r="B135" t="str">
            <v>Amortization, Other Intangibles</v>
          </cell>
        </row>
        <row r="136">
          <cell r="A136" t="str">
            <v>61910</v>
          </cell>
          <cell r="B136" t="str">
            <v>Income/Loss of Associated Companies</v>
          </cell>
        </row>
        <row r="137">
          <cell r="A137" t="str">
            <v>70120</v>
          </cell>
          <cell r="B137" t="str">
            <v>Interest Income From Intercompany</v>
          </cell>
        </row>
        <row r="138">
          <cell r="A138" t="str">
            <v>70150</v>
          </cell>
          <cell r="B138" t="str">
            <v>Interest Expense - Intercompany</v>
          </cell>
        </row>
        <row r="139">
          <cell r="A139" t="str">
            <v>70200</v>
          </cell>
          <cell r="B139" t="str">
            <v>Dividends Income/Expense Intercompany</v>
          </cell>
        </row>
        <row r="140">
          <cell r="A140" t="str">
            <v>71031</v>
          </cell>
          <cell r="B140" t="str">
            <v>Merger Closing Costs</v>
          </cell>
        </row>
        <row r="141">
          <cell r="A141" t="str">
            <v>71032</v>
          </cell>
          <cell r="B141" t="str">
            <v>Merger Integration Costs</v>
          </cell>
        </row>
        <row r="142">
          <cell r="A142" t="str">
            <v>71033</v>
          </cell>
          <cell r="B142" t="str">
            <v>IPO/AG Business Costs</v>
          </cell>
        </row>
        <row r="143">
          <cell r="A143" t="str">
            <v>71034</v>
          </cell>
          <cell r="B143" t="str">
            <v>New Organization Identity Costs</v>
          </cell>
        </row>
        <row r="144">
          <cell r="A144" t="str">
            <v>71036</v>
          </cell>
          <cell r="B144" t="str">
            <v>Restructuring Expenses - Pharmacia</v>
          </cell>
        </row>
        <row r="145">
          <cell r="A145" t="str">
            <v>71060</v>
          </cell>
          <cell r="B145" t="str">
            <v>Minority Interest</v>
          </cell>
        </row>
        <row r="146">
          <cell r="A146" t="str">
            <v>71110</v>
          </cell>
          <cell r="B146" t="str">
            <v>Interest Income - Derivative</v>
          </cell>
        </row>
        <row r="147">
          <cell r="A147" t="str">
            <v>71130</v>
          </cell>
          <cell r="B147" t="str">
            <v>Interest Exp. - 3rd Party Short Term Loans</v>
          </cell>
        </row>
        <row r="148">
          <cell r="A148" t="str">
            <v>71160</v>
          </cell>
          <cell r="B148" t="str">
            <v>Capitalized Interest</v>
          </cell>
        </row>
        <row r="149">
          <cell r="A149" t="str">
            <v>71180</v>
          </cell>
          <cell r="B149" t="str">
            <v>Dividends Received From 3rd Party</v>
          </cell>
        </row>
        <row r="150">
          <cell r="A150" t="str">
            <v>71210</v>
          </cell>
          <cell r="B150" t="str">
            <v>Exchange Gain Financial Items, Realized</v>
          </cell>
        </row>
        <row r="151">
          <cell r="A151" t="str">
            <v>71220</v>
          </cell>
          <cell r="B151" t="str">
            <v>Exchange Loss Financial Items, Realized</v>
          </cell>
        </row>
        <row r="152">
          <cell r="A152" t="str">
            <v>81010</v>
          </cell>
          <cell r="B152" t="str">
            <v>Income Taxes</v>
          </cell>
        </row>
        <row r="153">
          <cell r="A153" t="str">
            <v>81020</v>
          </cell>
          <cell r="B153" t="str">
            <v>Discontinued Operations, Net</v>
          </cell>
        </row>
        <row r="154">
          <cell r="A154" t="str">
            <v>81040</v>
          </cell>
          <cell r="B154" t="str">
            <v>Cummulative effect of accounting change (Net of Tax)</v>
          </cell>
        </row>
        <row r="155">
          <cell r="A155" t="str">
            <v>81045</v>
          </cell>
          <cell r="B155" t="str">
            <v>Extraordinary Items (Net of Tax)</v>
          </cell>
        </row>
        <row r="156">
          <cell r="A156" t="str">
            <v>CurrEarn</v>
          </cell>
        </row>
      </sheetData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by Team"/>
      <sheetName val="Gen-Admin"/>
      <sheetName val="Currency"/>
      <sheetName val="Incentives"/>
      <sheetName val="Fcst Var 02"/>
      <sheetName val="LRP"/>
      <sheetName val="Brid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b"/>
    </sheetNames>
    <sheetDataSet>
      <sheetData sheetId="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</sheetNames>
    <sheetDataSet>
      <sheetData sheetId="0" refreshError="1">
        <row r="21">
          <cell r="C21">
            <v>1</v>
          </cell>
          <cell r="D21">
            <v>2</v>
          </cell>
          <cell r="E21">
            <v>3</v>
          </cell>
          <cell r="F21">
            <v>4</v>
          </cell>
          <cell r="G21">
            <v>5</v>
          </cell>
          <cell r="H21">
            <v>6</v>
          </cell>
          <cell r="I21">
            <v>7</v>
          </cell>
          <cell r="J21">
            <v>8</v>
          </cell>
          <cell r="K21">
            <v>9</v>
          </cell>
          <cell r="L21">
            <v>10</v>
          </cell>
          <cell r="M21" t="str">
            <v>A</v>
          </cell>
          <cell r="N21" t="str">
            <v>B</v>
          </cell>
          <cell r="O21" t="str">
            <v>C</v>
          </cell>
          <cell r="P21" t="str">
            <v>D</v>
          </cell>
          <cell r="Q21" t="str">
            <v>E</v>
          </cell>
          <cell r="R21" t="str">
            <v>Pharmacia</v>
          </cell>
        </row>
        <row r="22">
          <cell r="B22" t="str">
            <v>USA</v>
          </cell>
          <cell r="C22">
            <v>45968</v>
          </cell>
          <cell r="D22">
            <v>45968</v>
          </cell>
          <cell r="E22">
            <v>45968</v>
          </cell>
          <cell r="F22">
            <v>45968</v>
          </cell>
          <cell r="G22">
            <v>45968</v>
          </cell>
          <cell r="H22">
            <v>47347.040000000001</v>
          </cell>
          <cell r="I22">
            <v>47347.040000000001</v>
          </cell>
          <cell r="J22">
            <v>47347.040000000001</v>
          </cell>
          <cell r="K22">
            <v>47347.040000000001</v>
          </cell>
          <cell r="L22">
            <v>47347.040000000001</v>
          </cell>
          <cell r="M22">
            <v>45968</v>
          </cell>
          <cell r="N22">
            <v>45968</v>
          </cell>
          <cell r="O22">
            <v>45968</v>
          </cell>
          <cell r="P22">
            <v>45968</v>
          </cell>
          <cell r="Q22">
            <v>45968</v>
          </cell>
          <cell r="R22">
            <v>45968</v>
          </cell>
        </row>
        <row r="23">
          <cell r="B23" t="str">
            <v>Canada</v>
          </cell>
          <cell r="C23">
            <v>7466</v>
          </cell>
          <cell r="D23">
            <v>7466</v>
          </cell>
          <cell r="E23">
            <v>7466</v>
          </cell>
          <cell r="F23">
            <v>7466</v>
          </cell>
          <cell r="G23">
            <v>7466</v>
          </cell>
          <cell r="H23">
            <v>7689.98</v>
          </cell>
          <cell r="I23">
            <v>7689.98</v>
          </cell>
          <cell r="J23">
            <v>7689.98</v>
          </cell>
          <cell r="K23">
            <v>7689.98</v>
          </cell>
          <cell r="L23">
            <v>7689.98</v>
          </cell>
          <cell r="M23">
            <v>7466</v>
          </cell>
          <cell r="N23">
            <v>7466</v>
          </cell>
          <cell r="O23">
            <v>7466</v>
          </cell>
          <cell r="P23">
            <v>7466</v>
          </cell>
          <cell r="Q23">
            <v>7466</v>
          </cell>
          <cell r="R23">
            <v>7466</v>
          </cell>
        </row>
        <row r="24">
          <cell r="B24" t="str">
            <v>LAN</v>
          </cell>
          <cell r="C24">
            <v>5435</v>
          </cell>
          <cell r="D24">
            <v>5435</v>
          </cell>
          <cell r="E24">
            <v>5435</v>
          </cell>
          <cell r="F24">
            <v>5435</v>
          </cell>
          <cell r="G24">
            <v>5435</v>
          </cell>
          <cell r="H24">
            <v>5598.05</v>
          </cell>
          <cell r="I24">
            <v>5598.05</v>
          </cell>
          <cell r="J24">
            <v>5598.05</v>
          </cell>
          <cell r="K24">
            <v>5598.05</v>
          </cell>
          <cell r="L24">
            <v>5598.05</v>
          </cell>
          <cell r="M24">
            <v>5435</v>
          </cell>
          <cell r="N24">
            <v>5435</v>
          </cell>
          <cell r="O24">
            <v>5435</v>
          </cell>
          <cell r="P24">
            <v>5435</v>
          </cell>
          <cell r="Q24">
            <v>5435</v>
          </cell>
          <cell r="R24">
            <v>5907</v>
          </cell>
        </row>
        <row r="25">
          <cell r="B25" t="str">
            <v>LAS</v>
          </cell>
          <cell r="C25">
            <v>27285</v>
          </cell>
          <cell r="D25">
            <v>27285</v>
          </cell>
          <cell r="E25">
            <v>27285</v>
          </cell>
          <cell r="F25">
            <v>27285</v>
          </cell>
          <cell r="G25">
            <v>27285</v>
          </cell>
          <cell r="H25">
            <v>28103.55</v>
          </cell>
          <cell r="I25">
            <v>28103.55</v>
          </cell>
          <cell r="J25">
            <v>28103.55</v>
          </cell>
          <cell r="K25">
            <v>28103.55</v>
          </cell>
          <cell r="L25">
            <v>28103.55</v>
          </cell>
          <cell r="M25">
            <v>27285</v>
          </cell>
          <cell r="N25">
            <v>27285</v>
          </cell>
          <cell r="O25">
            <v>27285</v>
          </cell>
          <cell r="P25">
            <v>27285</v>
          </cell>
          <cell r="Q25">
            <v>27285</v>
          </cell>
          <cell r="R25">
            <v>28074</v>
          </cell>
        </row>
        <row r="26">
          <cell r="B26" t="str">
            <v>Brazil</v>
          </cell>
          <cell r="C26">
            <v>19283</v>
          </cell>
          <cell r="D26">
            <v>19283</v>
          </cell>
          <cell r="E26">
            <v>19283</v>
          </cell>
          <cell r="F26">
            <v>19283</v>
          </cell>
          <cell r="G26">
            <v>19283</v>
          </cell>
          <cell r="H26">
            <v>19861.490000000002</v>
          </cell>
          <cell r="I26">
            <v>19861.490000000002</v>
          </cell>
          <cell r="J26">
            <v>19861.490000000002</v>
          </cell>
          <cell r="K26">
            <v>19861.490000000002</v>
          </cell>
          <cell r="L26">
            <v>19861.490000000002</v>
          </cell>
          <cell r="M26">
            <v>19283</v>
          </cell>
          <cell r="N26">
            <v>19283</v>
          </cell>
          <cell r="O26">
            <v>19283</v>
          </cell>
          <cell r="P26">
            <v>19283</v>
          </cell>
          <cell r="Q26">
            <v>19283</v>
          </cell>
          <cell r="R26">
            <v>20617</v>
          </cell>
        </row>
        <row r="27">
          <cell r="B27" t="str">
            <v>SEA</v>
          </cell>
          <cell r="C27">
            <v>8200</v>
          </cell>
          <cell r="D27">
            <v>8200</v>
          </cell>
          <cell r="E27">
            <v>8200</v>
          </cell>
          <cell r="F27">
            <v>8200</v>
          </cell>
          <cell r="G27">
            <v>8200</v>
          </cell>
          <cell r="H27">
            <v>8446</v>
          </cell>
          <cell r="I27">
            <v>8446</v>
          </cell>
          <cell r="J27">
            <v>8446</v>
          </cell>
          <cell r="K27">
            <v>8446</v>
          </cell>
          <cell r="L27">
            <v>8446</v>
          </cell>
          <cell r="M27">
            <v>8200</v>
          </cell>
          <cell r="N27">
            <v>8200</v>
          </cell>
          <cell r="O27">
            <v>8200</v>
          </cell>
          <cell r="P27">
            <v>8200</v>
          </cell>
          <cell r="Q27">
            <v>8200</v>
          </cell>
          <cell r="R27">
            <v>9000</v>
          </cell>
        </row>
        <row r="28">
          <cell r="B28" t="str">
            <v>ANZ</v>
          </cell>
          <cell r="C28">
            <v>14444</v>
          </cell>
          <cell r="D28">
            <v>14444</v>
          </cell>
          <cell r="E28">
            <v>14444</v>
          </cell>
          <cell r="F28">
            <v>14444</v>
          </cell>
          <cell r="G28">
            <v>14444</v>
          </cell>
          <cell r="H28">
            <v>14877.32</v>
          </cell>
          <cell r="I28">
            <v>14877.32</v>
          </cell>
          <cell r="J28">
            <v>14877.32</v>
          </cell>
          <cell r="K28">
            <v>14877.32</v>
          </cell>
          <cell r="L28">
            <v>14877.32</v>
          </cell>
          <cell r="M28">
            <v>14444</v>
          </cell>
          <cell r="N28">
            <v>14444</v>
          </cell>
          <cell r="O28">
            <v>14444</v>
          </cell>
          <cell r="P28">
            <v>14444</v>
          </cell>
          <cell r="Q28">
            <v>14444</v>
          </cell>
          <cell r="R28">
            <v>13700</v>
          </cell>
        </row>
        <row r="29">
          <cell r="B29" t="str">
            <v>China</v>
          </cell>
          <cell r="C29">
            <v>3674</v>
          </cell>
          <cell r="D29">
            <v>3674</v>
          </cell>
          <cell r="E29">
            <v>3674</v>
          </cell>
          <cell r="F29">
            <v>3674</v>
          </cell>
          <cell r="G29">
            <v>3674</v>
          </cell>
          <cell r="H29">
            <v>3784.22</v>
          </cell>
          <cell r="I29">
            <v>3784.22</v>
          </cell>
          <cell r="J29">
            <v>3784.22</v>
          </cell>
          <cell r="K29">
            <v>3784.22</v>
          </cell>
          <cell r="L29">
            <v>3784.22</v>
          </cell>
          <cell r="M29">
            <v>3674</v>
          </cell>
          <cell r="N29">
            <v>3674</v>
          </cell>
          <cell r="O29">
            <v>3674</v>
          </cell>
          <cell r="P29">
            <v>3674</v>
          </cell>
          <cell r="Q29">
            <v>3674</v>
          </cell>
          <cell r="R29">
            <v>3674</v>
          </cell>
        </row>
        <row r="30">
          <cell r="B30" t="str">
            <v>India</v>
          </cell>
          <cell r="C30">
            <v>800</v>
          </cell>
          <cell r="D30">
            <v>800</v>
          </cell>
          <cell r="E30">
            <v>800</v>
          </cell>
          <cell r="F30">
            <v>800</v>
          </cell>
          <cell r="G30">
            <v>800</v>
          </cell>
          <cell r="H30">
            <v>824</v>
          </cell>
          <cell r="I30">
            <v>824</v>
          </cell>
          <cell r="J30">
            <v>824</v>
          </cell>
          <cell r="K30">
            <v>824</v>
          </cell>
          <cell r="L30">
            <v>824</v>
          </cell>
          <cell r="M30">
            <v>800</v>
          </cell>
          <cell r="N30">
            <v>800</v>
          </cell>
          <cell r="O30">
            <v>800</v>
          </cell>
          <cell r="P30">
            <v>800</v>
          </cell>
          <cell r="Q30">
            <v>800</v>
          </cell>
          <cell r="R30">
            <v>900</v>
          </cell>
        </row>
        <row r="31">
          <cell r="B31" t="str">
            <v>Japan</v>
          </cell>
          <cell r="C31">
            <v>1444</v>
          </cell>
          <cell r="D31">
            <v>1444</v>
          </cell>
          <cell r="E31">
            <v>1444</v>
          </cell>
          <cell r="F31">
            <v>1444</v>
          </cell>
          <cell r="G31">
            <v>1444</v>
          </cell>
          <cell r="H31">
            <v>1487.32</v>
          </cell>
          <cell r="I31">
            <v>1487.32</v>
          </cell>
          <cell r="J31">
            <v>1487.32</v>
          </cell>
          <cell r="K31">
            <v>1487.32</v>
          </cell>
          <cell r="L31">
            <v>1487.32</v>
          </cell>
          <cell r="M31">
            <v>1444</v>
          </cell>
          <cell r="N31">
            <v>1444</v>
          </cell>
          <cell r="O31">
            <v>1444</v>
          </cell>
          <cell r="P31">
            <v>1444</v>
          </cell>
          <cell r="Q31">
            <v>1444</v>
          </cell>
          <cell r="R31">
            <v>1310</v>
          </cell>
        </row>
        <row r="32">
          <cell r="B32" t="str">
            <v>Korea</v>
          </cell>
          <cell r="C32">
            <v>580</v>
          </cell>
          <cell r="D32">
            <v>580</v>
          </cell>
          <cell r="E32">
            <v>580</v>
          </cell>
          <cell r="F32">
            <v>580</v>
          </cell>
          <cell r="G32">
            <v>580</v>
          </cell>
          <cell r="H32">
            <v>597.4</v>
          </cell>
          <cell r="I32">
            <v>597.4</v>
          </cell>
          <cell r="J32">
            <v>597.4</v>
          </cell>
          <cell r="K32">
            <v>597.4</v>
          </cell>
          <cell r="L32">
            <v>597.4</v>
          </cell>
          <cell r="M32">
            <v>580</v>
          </cell>
          <cell r="N32">
            <v>580</v>
          </cell>
          <cell r="O32">
            <v>580</v>
          </cell>
          <cell r="P32">
            <v>580</v>
          </cell>
          <cell r="Q32">
            <v>580</v>
          </cell>
          <cell r="R32">
            <v>580</v>
          </cell>
        </row>
        <row r="33">
          <cell r="B33" t="str">
            <v>EA</v>
          </cell>
          <cell r="C33">
            <v>21677</v>
          </cell>
          <cell r="D33">
            <v>21677</v>
          </cell>
          <cell r="E33">
            <v>21677</v>
          </cell>
          <cell r="F33">
            <v>21677</v>
          </cell>
          <cell r="G33">
            <v>21677</v>
          </cell>
          <cell r="H33">
            <v>22327.31</v>
          </cell>
          <cell r="I33">
            <v>22327.31</v>
          </cell>
          <cell r="J33">
            <v>22327.31</v>
          </cell>
          <cell r="K33">
            <v>22327.31</v>
          </cell>
          <cell r="L33">
            <v>22327.31</v>
          </cell>
          <cell r="M33">
            <v>21677</v>
          </cell>
          <cell r="N33">
            <v>21677</v>
          </cell>
          <cell r="O33">
            <v>21677</v>
          </cell>
          <cell r="P33">
            <v>21677</v>
          </cell>
          <cell r="Q33">
            <v>21677</v>
          </cell>
          <cell r="R33">
            <v>21577</v>
          </cell>
        </row>
        <row r="34">
          <cell r="B34" t="str">
            <v>Global</v>
          </cell>
          <cell r="C34">
            <v>22100</v>
          </cell>
          <cell r="D34">
            <v>22100</v>
          </cell>
          <cell r="E34">
            <v>22100</v>
          </cell>
          <cell r="F34">
            <v>22100</v>
          </cell>
          <cell r="G34">
            <v>22100</v>
          </cell>
          <cell r="H34">
            <v>22763</v>
          </cell>
          <cell r="I34">
            <v>22763</v>
          </cell>
          <cell r="J34">
            <v>22763</v>
          </cell>
          <cell r="K34">
            <v>22763</v>
          </cell>
          <cell r="L34">
            <v>22763</v>
          </cell>
          <cell r="M34">
            <v>22100</v>
          </cell>
          <cell r="N34">
            <v>22100</v>
          </cell>
          <cell r="O34">
            <v>22100</v>
          </cell>
          <cell r="P34">
            <v>22100</v>
          </cell>
          <cell r="Q34">
            <v>22100</v>
          </cell>
          <cell r="R34">
            <v>25806</v>
          </cell>
        </row>
        <row r="36">
          <cell r="B36" t="str">
            <v>Total</v>
          </cell>
          <cell r="C36">
            <v>178356</v>
          </cell>
          <cell r="D36">
            <v>178356</v>
          </cell>
          <cell r="E36">
            <v>178356</v>
          </cell>
          <cell r="F36">
            <v>178356</v>
          </cell>
          <cell r="G36">
            <v>178356</v>
          </cell>
          <cell r="H36">
            <v>183706.68000000002</v>
          </cell>
          <cell r="I36">
            <v>183706.68000000002</v>
          </cell>
          <cell r="J36">
            <v>183706.68000000002</v>
          </cell>
          <cell r="K36">
            <v>183706.68000000002</v>
          </cell>
          <cell r="L36">
            <v>183706.68000000002</v>
          </cell>
          <cell r="M36">
            <v>178356</v>
          </cell>
          <cell r="N36">
            <v>178356</v>
          </cell>
          <cell r="O36">
            <v>178356</v>
          </cell>
          <cell r="P36">
            <v>178356</v>
          </cell>
          <cell r="Q36">
            <v>178356</v>
          </cell>
          <cell r="R36">
            <v>184579</v>
          </cell>
        </row>
        <row r="97">
          <cell r="C97">
            <v>1</v>
          </cell>
          <cell r="D97">
            <v>2</v>
          </cell>
          <cell r="E97">
            <v>3</v>
          </cell>
          <cell r="F97">
            <v>4</v>
          </cell>
          <cell r="G97">
            <v>5</v>
          </cell>
          <cell r="H97">
            <v>6</v>
          </cell>
          <cell r="I97">
            <v>7</v>
          </cell>
          <cell r="J97">
            <v>8</v>
          </cell>
          <cell r="K97">
            <v>9</v>
          </cell>
          <cell r="L97">
            <v>10</v>
          </cell>
          <cell r="M97" t="str">
            <v>A</v>
          </cell>
          <cell r="N97" t="str">
            <v>B</v>
          </cell>
          <cell r="O97" t="str">
            <v>C</v>
          </cell>
          <cell r="P97" t="str">
            <v>D</v>
          </cell>
          <cell r="Q97" t="str">
            <v>E</v>
          </cell>
          <cell r="R97" t="str">
            <v>Pharmacia</v>
          </cell>
        </row>
        <row r="98">
          <cell r="B98" t="str">
            <v>USA</v>
          </cell>
          <cell r="C98">
            <v>17592</v>
          </cell>
          <cell r="D98">
            <v>19000</v>
          </cell>
          <cell r="E98">
            <v>20000</v>
          </cell>
          <cell r="F98">
            <v>19000</v>
          </cell>
          <cell r="G98">
            <v>20000</v>
          </cell>
          <cell r="H98">
            <v>17592</v>
          </cell>
          <cell r="I98">
            <v>19000</v>
          </cell>
          <cell r="J98">
            <v>20000</v>
          </cell>
          <cell r="K98">
            <v>19000</v>
          </cell>
          <cell r="L98">
            <v>20000</v>
          </cell>
          <cell r="M98">
            <v>19000</v>
          </cell>
          <cell r="N98">
            <v>19000</v>
          </cell>
          <cell r="O98">
            <v>14000</v>
          </cell>
          <cell r="P98">
            <v>23000</v>
          </cell>
          <cell r="Q98">
            <v>20000</v>
          </cell>
          <cell r="R98">
            <v>22518</v>
          </cell>
        </row>
        <row r="99">
          <cell r="B99" t="str">
            <v>Canada</v>
          </cell>
          <cell r="C99">
            <v>2007</v>
          </cell>
          <cell r="D99">
            <v>3500</v>
          </cell>
          <cell r="E99">
            <v>3500</v>
          </cell>
          <cell r="F99">
            <v>3500</v>
          </cell>
          <cell r="G99">
            <v>3500</v>
          </cell>
          <cell r="H99">
            <v>2007</v>
          </cell>
          <cell r="I99">
            <v>3500</v>
          </cell>
          <cell r="J99">
            <v>3500</v>
          </cell>
          <cell r="K99">
            <v>3500</v>
          </cell>
          <cell r="L99">
            <v>3500</v>
          </cell>
          <cell r="M99">
            <v>3500</v>
          </cell>
          <cell r="N99">
            <v>3500</v>
          </cell>
          <cell r="O99">
            <v>3500</v>
          </cell>
          <cell r="P99">
            <v>3500</v>
          </cell>
          <cell r="Q99">
            <v>3500</v>
          </cell>
          <cell r="R99">
            <v>2255.9999999999991</v>
          </cell>
        </row>
        <row r="100">
          <cell r="B100" t="str">
            <v>LAN</v>
          </cell>
          <cell r="C100">
            <v>1703</v>
          </cell>
          <cell r="D100">
            <v>1800</v>
          </cell>
          <cell r="E100">
            <v>1800</v>
          </cell>
          <cell r="F100">
            <v>1800</v>
          </cell>
          <cell r="G100">
            <v>1800</v>
          </cell>
          <cell r="H100">
            <v>1703</v>
          </cell>
          <cell r="I100">
            <v>1800</v>
          </cell>
          <cell r="J100">
            <v>1800</v>
          </cell>
          <cell r="K100">
            <v>1800</v>
          </cell>
          <cell r="L100">
            <v>1800</v>
          </cell>
          <cell r="M100">
            <v>1800</v>
          </cell>
          <cell r="N100">
            <v>1800</v>
          </cell>
          <cell r="O100">
            <v>1800</v>
          </cell>
          <cell r="P100">
            <v>1800</v>
          </cell>
          <cell r="Q100">
            <v>1800</v>
          </cell>
          <cell r="R100">
            <v>1516</v>
          </cell>
        </row>
        <row r="101">
          <cell r="B101" t="str">
            <v>LAS</v>
          </cell>
          <cell r="C101">
            <v>8501</v>
          </cell>
          <cell r="D101">
            <v>8000</v>
          </cell>
          <cell r="E101">
            <v>8000</v>
          </cell>
          <cell r="F101">
            <v>4000</v>
          </cell>
          <cell r="G101">
            <v>8000</v>
          </cell>
          <cell r="H101">
            <v>8501</v>
          </cell>
          <cell r="I101">
            <v>8000</v>
          </cell>
          <cell r="J101">
            <v>8000</v>
          </cell>
          <cell r="K101">
            <v>4000</v>
          </cell>
          <cell r="L101">
            <v>8000</v>
          </cell>
          <cell r="M101">
            <v>4000</v>
          </cell>
          <cell r="N101">
            <v>4000</v>
          </cell>
          <cell r="O101">
            <v>2500</v>
          </cell>
          <cell r="P101">
            <v>8000</v>
          </cell>
          <cell r="Q101">
            <v>8000</v>
          </cell>
          <cell r="R101">
            <v>10599</v>
          </cell>
        </row>
        <row r="102">
          <cell r="B102" t="str">
            <v>Brazil</v>
          </cell>
          <cell r="C102">
            <v>5981</v>
          </cell>
          <cell r="D102">
            <v>13600</v>
          </cell>
          <cell r="E102">
            <v>13600</v>
          </cell>
          <cell r="F102">
            <v>8000</v>
          </cell>
          <cell r="G102">
            <v>13600</v>
          </cell>
          <cell r="H102">
            <v>5981</v>
          </cell>
          <cell r="I102">
            <v>13600</v>
          </cell>
          <cell r="J102">
            <v>13600</v>
          </cell>
          <cell r="K102">
            <v>8000</v>
          </cell>
          <cell r="L102">
            <v>13600</v>
          </cell>
          <cell r="M102">
            <v>8000</v>
          </cell>
          <cell r="N102">
            <v>8000</v>
          </cell>
          <cell r="O102">
            <v>4000</v>
          </cell>
          <cell r="P102">
            <v>13600</v>
          </cell>
          <cell r="Q102">
            <v>13600</v>
          </cell>
          <cell r="R102">
            <v>12077</v>
          </cell>
        </row>
        <row r="103">
          <cell r="B103" t="str">
            <v>SEA</v>
          </cell>
          <cell r="C103">
            <v>3300</v>
          </cell>
          <cell r="D103">
            <v>1800</v>
          </cell>
          <cell r="E103">
            <v>2300</v>
          </cell>
          <cell r="F103">
            <v>1800</v>
          </cell>
          <cell r="G103">
            <v>2300</v>
          </cell>
          <cell r="H103">
            <v>3300</v>
          </cell>
          <cell r="I103">
            <v>1800</v>
          </cell>
          <cell r="J103">
            <v>2300</v>
          </cell>
          <cell r="K103">
            <v>1800</v>
          </cell>
          <cell r="L103">
            <v>2300</v>
          </cell>
          <cell r="M103">
            <v>1800</v>
          </cell>
          <cell r="N103">
            <v>1800</v>
          </cell>
          <cell r="O103">
            <v>1800</v>
          </cell>
          <cell r="P103">
            <v>2300</v>
          </cell>
          <cell r="Q103">
            <v>2300</v>
          </cell>
          <cell r="R103">
            <v>2938</v>
          </cell>
        </row>
        <row r="104">
          <cell r="B104" t="str">
            <v>ANZ</v>
          </cell>
          <cell r="C104">
            <v>3883</v>
          </cell>
          <cell r="D104">
            <v>4000</v>
          </cell>
          <cell r="E104">
            <v>6000</v>
          </cell>
          <cell r="F104">
            <v>4000</v>
          </cell>
          <cell r="G104">
            <v>6000</v>
          </cell>
          <cell r="H104">
            <v>3883</v>
          </cell>
          <cell r="I104">
            <v>4000</v>
          </cell>
          <cell r="J104">
            <v>6000</v>
          </cell>
          <cell r="K104">
            <v>4000</v>
          </cell>
          <cell r="L104">
            <v>6000</v>
          </cell>
          <cell r="M104">
            <v>4000</v>
          </cell>
          <cell r="N104">
            <v>4000</v>
          </cell>
          <cell r="O104">
            <v>2500</v>
          </cell>
          <cell r="P104">
            <v>6000</v>
          </cell>
          <cell r="Q104">
            <v>6000</v>
          </cell>
          <cell r="R104">
            <v>2964</v>
          </cell>
        </row>
        <row r="105">
          <cell r="B105" t="str">
            <v>China</v>
          </cell>
          <cell r="C105">
            <v>1102</v>
          </cell>
          <cell r="D105">
            <v>1081</v>
          </cell>
          <cell r="E105">
            <v>1081</v>
          </cell>
          <cell r="F105">
            <v>1081</v>
          </cell>
          <cell r="G105">
            <v>1081</v>
          </cell>
          <cell r="H105">
            <v>1102</v>
          </cell>
          <cell r="I105">
            <v>1081</v>
          </cell>
          <cell r="J105">
            <v>1081</v>
          </cell>
          <cell r="K105">
            <v>1081</v>
          </cell>
          <cell r="L105">
            <v>1081</v>
          </cell>
          <cell r="M105">
            <v>1081</v>
          </cell>
          <cell r="N105">
            <v>1081</v>
          </cell>
          <cell r="O105">
            <v>1081</v>
          </cell>
          <cell r="P105">
            <v>1081</v>
          </cell>
          <cell r="Q105">
            <v>1081</v>
          </cell>
          <cell r="R105">
            <v>990.50000000000023</v>
          </cell>
        </row>
        <row r="106">
          <cell r="B106" t="str">
            <v>India</v>
          </cell>
          <cell r="C106">
            <v>242.2</v>
          </cell>
          <cell r="D106">
            <v>200</v>
          </cell>
          <cell r="E106">
            <v>200</v>
          </cell>
          <cell r="F106">
            <v>200</v>
          </cell>
          <cell r="G106">
            <v>200</v>
          </cell>
          <cell r="H106">
            <v>242.2</v>
          </cell>
          <cell r="I106">
            <v>200</v>
          </cell>
          <cell r="J106">
            <v>200</v>
          </cell>
          <cell r="K106">
            <v>200</v>
          </cell>
          <cell r="L106">
            <v>200</v>
          </cell>
          <cell r="M106">
            <v>200</v>
          </cell>
          <cell r="N106">
            <v>200</v>
          </cell>
          <cell r="O106">
            <v>200</v>
          </cell>
          <cell r="P106">
            <v>200</v>
          </cell>
          <cell r="Q106">
            <v>200</v>
          </cell>
          <cell r="R106">
            <v>223.99999999999994</v>
          </cell>
        </row>
        <row r="107">
          <cell r="B107" t="str">
            <v>Japan</v>
          </cell>
          <cell r="C107">
            <v>433</v>
          </cell>
          <cell r="D107">
            <v>575</v>
          </cell>
          <cell r="E107">
            <v>575</v>
          </cell>
          <cell r="F107">
            <v>575</v>
          </cell>
          <cell r="G107">
            <v>575</v>
          </cell>
          <cell r="H107">
            <v>433</v>
          </cell>
          <cell r="I107">
            <v>575</v>
          </cell>
          <cell r="J107">
            <v>575</v>
          </cell>
          <cell r="K107">
            <v>575</v>
          </cell>
          <cell r="L107">
            <v>575</v>
          </cell>
          <cell r="M107">
            <v>575</v>
          </cell>
          <cell r="N107">
            <v>575</v>
          </cell>
          <cell r="O107">
            <v>575</v>
          </cell>
          <cell r="P107">
            <v>575</v>
          </cell>
          <cell r="Q107">
            <v>575</v>
          </cell>
          <cell r="R107">
            <v>446.00000000000023</v>
          </cell>
        </row>
        <row r="108">
          <cell r="B108" t="str">
            <v>Korea</v>
          </cell>
          <cell r="C108">
            <v>162</v>
          </cell>
          <cell r="D108">
            <v>234</v>
          </cell>
          <cell r="E108">
            <v>234</v>
          </cell>
          <cell r="F108">
            <v>234</v>
          </cell>
          <cell r="G108">
            <v>234</v>
          </cell>
          <cell r="H108">
            <v>162</v>
          </cell>
          <cell r="I108">
            <v>234</v>
          </cell>
          <cell r="J108">
            <v>234</v>
          </cell>
          <cell r="K108">
            <v>234</v>
          </cell>
          <cell r="L108">
            <v>234</v>
          </cell>
          <cell r="M108">
            <v>234</v>
          </cell>
          <cell r="N108">
            <v>234</v>
          </cell>
          <cell r="O108">
            <v>234</v>
          </cell>
          <cell r="P108">
            <v>234</v>
          </cell>
          <cell r="Q108">
            <v>234</v>
          </cell>
          <cell r="R108">
            <v>172</v>
          </cell>
        </row>
        <row r="109">
          <cell r="B109" t="str">
            <v>EA</v>
          </cell>
          <cell r="C109">
            <v>6159</v>
          </cell>
          <cell r="D109">
            <v>9000</v>
          </cell>
          <cell r="E109">
            <v>9500</v>
          </cell>
          <cell r="F109">
            <v>9000</v>
          </cell>
          <cell r="G109">
            <v>9500</v>
          </cell>
          <cell r="H109">
            <v>6159</v>
          </cell>
          <cell r="I109">
            <v>9000</v>
          </cell>
          <cell r="J109">
            <v>9500</v>
          </cell>
          <cell r="K109">
            <v>9000</v>
          </cell>
          <cell r="L109">
            <v>9500</v>
          </cell>
          <cell r="M109">
            <v>9000</v>
          </cell>
          <cell r="N109">
            <v>9000</v>
          </cell>
          <cell r="O109">
            <v>6000</v>
          </cell>
          <cell r="P109">
            <v>9500</v>
          </cell>
          <cell r="Q109">
            <v>9500</v>
          </cell>
          <cell r="R109">
            <v>9107</v>
          </cell>
        </row>
        <row r="110">
          <cell r="B110" t="str">
            <v>Global</v>
          </cell>
          <cell r="C110">
            <v>3615</v>
          </cell>
          <cell r="D110">
            <v>6500</v>
          </cell>
          <cell r="E110">
            <v>7500</v>
          </cell>
          <cell r="F110">
            <v>6500</v>
          </cell>
          <cell r="G110">
            <v>7500</v>
          </cell>
          <cell r="H110">
            <v>3615</v>
          </cell>
          <cell r="I110">
            <v>6500</v>
          </cell>
          <cell r="J110">
            <v>7500</v>
          </cell>
          <cell r="K110">
            <v>6500</v>
          </cell>
          <cell r="L110">
            <v>7500</v>
          </cell>
          <cell r="M110">
            <v>6500</v>
          </cell>
          <cell r="N110">
            <v>6500</v>
          </cell>
          <cell r="O110">
            <v>6000</v>
          </cell>
          <cell r="P110">
            <v>7500</v>
          </cell>
          <cell r="Q110">
            <v>7500</v>
          </cell>
          <cell r="R110">
            <v>8124.0126573888556</v>
          </cell>
        </row>
        <row r="112">
          <cell r="B112" t="str">
            <v>Total</v>
          </cell>
          <cell r="C112">
            <v>54680.2</v>
          </cell>
          <cell r="D112">
            <v>69290</v>
          </cell>
          <cell r="E112">
            <v>74290</v>
          </cell>
          <cell r="F112">
            <v>59690</v>
          </cell>
          <cell r="G112">
            <v>74290</v>
          </cell>
          <cell r="H112">
            <v>54680.2</v>
          </cell>
          <cell r="I112">
            <v>69290</v>
          </cell>
          <cell r="J112">
            <v>74290</v>
          </cell>
          <cell r="K112">
            <v>59690</v>
          </cell>
          <cell r="L112">
            <v>74290</v>
          </cell>
          <cell r="M112">
            <v>59690</v>
          </cell>
          <cell r="N112">
            <v>59690</v>
          </cell>
          <cell r="O112">
            <v>44190</v>
          </cell>
          <cell r="P112">
            <v>77290</v>
          </cell>
          <cell r="Q112">
            <v>74290</v>
          </cell>
          <cell r="R112">
            <v>73931.512657388856</v>
          </cell>
        </row>
        <row r="116">
          <cell r="C116">
            <v>1</v>
          </cell>
          <cell r="D116">
            <v>2</v>
          </cell>
          <cell r="E116">
            <v>3</v>
          </cell>
          <cell r="F116">
            <v>4</v>
          </cell>
          <cell r="G116">
            <v>5</v>
          </cell>
          <cell r="H116">
            <v>6</v>
          </cell>
          <cell r="I116">
            <v>7</v>
          </cell>
          <cell r="J116">
            <v>8</v>
          </cell>
          <cell r="K116">
            <v>9</v>
          </cell>
          <cell r="L116">
            <v>10</v>
          </cell>
          <cell r="M116" t="str">
            <v>A</v>
          </cell>
          <cell r="N116" t="str">
            <v>B</v>
          </cell>
          <cell r="O116" t="str">
            <v>C</v>
          </cell>
          <cell r="P116" t="str">
            <v>D</v>
          </cell>
          <cell r="Q116" t="str">
            <v>E</v>
          </cell>
          <cell r="R116" t="str">
            <v>Pharmacia</v>
          </cell>
        </row>
        <row r="117">
          <cell r="B117" t="str">
            <v>USA</v>
          </cell>
          <cell r="C117">
            <v>23.150672795653989</v>
          </cell>
          <cell r="D117">
            <v>23.150672795653989</v>
          </cell>
          <cell r="E117">
            <v>23.150672795653989</v>
          </cell>
          <cell r="F117">
            <v>23.150672795653989</v>
          </cell>
          <cell r="G117">
            <v>23.150672795653989</v>
          </cell>
          <cell r="H117">
            <v>23.150672795653989</v>
          </cell>
          <cell r="I117">
            <v>23.150672795653989</v>
          </cell>
          <cell r="J117">
            <v>23.150672795653989</v>
          </cell>
          <cell r="K117">
            <v>23.150672795653989</v>
          </cell>
          <cell r="L117">
            <v>23.150672795653989</v>
          </cell>
          <cell r="M117">
            <v>23.150672795653989</v>
          </cell>
          <cell r="N117">
            <v>23.150672795653989</v>
          </cell>
          <cell r="O117">
            <v>23.150672795653989</v>
          </cell>
          <cell r="P117">
            <v>23.150672795653989</v>
          </cell>
          <cell r="Q117">
            <v>23.150672795653989</v>
          </cell>
          <cell r="R117">
            <v>23.743333333333332</v>
          </cell>
        </row>
        <row r="118">
          <cell r="B118" t="str">
            <v>Canada</v>
          </cell>
          <cell r="C118">
            <v>16.469048310339481</v>
          </cell>
          <cell r="D118">
            <v>16.469048310339481</v>
          </cell>
          <cell r="E118">
            <v>16.469048310339481</v>
          </cell>
          <cell r="F118">
            <v>16.469048310339481</v>
          </cell>
          <cell r="G118">
            <v>16.469048310339481</v>
          </cell>
          <cell r="H118">
            <v>16.469048310339481</v>
          </cell>
          <cell r="I118">
            <v>16.469048310339481</v>
          </cell>
          <cell r="J118">
            <v>16.469048310339481</v>
          </cell>
          <cell r="K118">
            <v>16.469048310339481</v>
          </cell>
          <cell r="L118">
            <v>16.469048310339481</v>
          </cell>
          <cell r="M118">
            <v>16.469048310339481</v>
          </cell>
          <cell r="N118">
            <v>16.469048310339481</v>
          </cell>
          <cell r="O118">
            <v>16.469048310339481</v>
          </cell>
          <cell r="P118">
            <v>16.469048310339481</v>
          </cell>
          <cell r="Q118">
            <v>16.469048310339481</v>
          </cell>
          <cell r="R118">
            <v>16.685820895522387</v>
          </cell>
        </row>
        <row r="119">
          <cell r="B119" t="str">
            <v>LAN</v>
          </cell>
          <cell r="C119">
            <v>15.254662756598238</v>
          </cell>
          <cell r="D119">
            <v>15.254662756598238</v>
          </cell>
          <cell r="E119">
            <v>15.254662756598238</v>
          </cell>
          <cell r="F119">
            <v>15.254662756598238</v>
          </cell>
          <cell r="G119">
            <v>15.254662756598238</v>
          </cell>
          <cell r="H119">
            <v>15.254662756598238</v>
          </cell>
          <cell r="I119">
            <v>15.254662756598238</v>
          </cell>
          <cell r="J119">
            <v>15.254662756598238</v>
          </cell>
          <cell r="K119">
            <v>15.254662756598238</v>
          </cell>
          <cell r="L119">
            <v>15.254662756598238</v>
          </cell>
          <cell r="M119">
            <v>15.254662756598238</v>
          </cell>
          <cell r="N119">
            <v>15.254662756598238</v>
          </cell>
          <cell r="O119">
            <v>15.254662756598238</v>
          </cell>
          <cell r="P119">
            <v>15.254662756598238</v>
          </cell>
          <cell r="Q119">
            <v>15.254662756598238</v>
          </cell>
          <cell r="R119">
            <v>16.084444444444443</v>
          </cell>
        </row>
        <row r="120">
          <cell r="B120" t="str">
            <v>LAS</v>
          </cell>
          <cell r="C120">
            <v>10.781323966043574</v>
          </cell>
          <cell r="D120">
            <v>10.781323966043574</v>
          </cell>
          <cell r="E120">
            <v>10.781323966043574</v>
          </cell>
          <cell r="F120">
            <v>10.781323966043574</v>
          </cell>
          <cell r="G120">
            <v>10.781323966043574</v>
          </cell>
          <cell r="H120">
            <v>10.781323966043574</v>
          </cell>
          <cell r="I120">
            <v>10.781323966043574</v>
          </cell>
          <cell r="J120">
            <v>10.781323966043574</v>
          </cell>
          <cell r="K120">
            <v>10.781323966043574</v>
          </cell>
          <cell r="L120">
            <v>10.781323966043574</v>
          </cell>
          <cell r="M120">
            <v>10.781323966043574</v>
          </cell>
          <cell r="N120">
            <v>10.781323966043574</v>
          </cell>
          <cell r="O120">
            <v>10.781323966043574</v>
          </cell>
          <cell r="P120">
            <v>10.781323966043574</v>
          </cell>
          <cell r="Q120">
            <v>10.781323966043574</v>
          </cell>
          <cell r="R120">
            <v>11.719402985074627</v>
          </cell>
        </row>
        <row r="121">
          <cell r="B121" t="str">
            <v>Brazil</v>
          </cell>
          <cell r="C121">
            <v>9.3000000000000007</v>
          </cell>
          <cell r="D121">
            <v>9.3000000000000007</v>
          </cell>
          <cell r="E121">
            <v>9.3000000000000007</v>
          </cell>
          <cell r="F121">
            <v>9.3000000000000007</v>
          </cell>
          <cell r="G121">
            <v>9.3000000000000007</v>
          </cell>
          <cell r="H121">
            <v>9.3000000000000007</v>
          </cell>
          <cell r="I121">
            <v>9.3000000000000007</v>
          </cell>
          <cell r="J121">
            <v>9.3000000000000007</v>
          </cell>
          <cell r="K121">
            <v>9.3000000000000007</v>
          </cell>
          <cell r="L121">
            <v>9.3000000000000007</v>
          </cell>
          <cell r="M121">
            <v>9.3000000000000007</v>
          </cell>
          <cell r="N121">
            <v>9.3000000000000007</v>
          </cell>
          <cell r="O121">
            <v>9.3000000000000007</v>
          </cell>
          <cell r="P121">
            <v>9.3000000000000007</v>
          </cell>
          <cell r="Q121">
            <v>9.3000000000000007</v>
          </cell>
          <cell r="R121">
            <v>9.9289473684210527</v>
          </cell>
        </row>
        <row r="122">
          <cell r="B122" t="str">
            <v>SEA</v>
          </cell>
          <cell r="C122">
            <v>9.2431215591279461</v>
          </cell>
          <cell r="D122">
            <v>9.2431215591279461</v>
          </cell>
          <cell r="E122">
            <v>9.2431215591279461</v>
          </cell>
          <cell r="F122">
            <v>9.2431215591279461</v>
          </cell>
          <cell r="G122">
            <v>9.2431215591279461</v>
          </cell>
          <cell r="H122">
            <v>9.2431215591279461</v>
          </cell>
          <cell r="I122">
            <v>9.2431215591279461</v>
          </cell>
          <cell r="J122">
            <v>9.2431215591279461</v>
          </cell>
          <cell r="K122">
            <v>9.2431215591279461</v>
          </cell>
          <cell r="L122">
            <v>9.2431215591279461</v>
          </cell>
          <cell r="M122">
            <v>9.2431215591279461</v>
          </cell>
          <cell r="N122">
            <v>9.2431215591279461</v>
          </cell>
          <cell r="O122">
            <v>9.2431215591279461</v>
          </cell>
          <cell r="P122">
            <v>9.2431215591279461</v>
          </cell>
          <cell r="Q122">
            <v>9.2431215591279461</v>
          </cell>
          <cell r="R122">
            <v>8.7203684749232337</v>
          </cell>
        </row>
        <row r="123">
          <cell r="B123" t="str">
            <v>ANZ</v>
          </cell>
          <cell r="C123">
            <v>6.926372034051802</v>
          </cell>
          <cell r="D123">
            <v>6.926372034051802</v>
          </cell>
          <cell r="E123">
            <v>6.926372034051802</v>
          </cell>
          <cell r="F123">
            <v>6.926372034051802</v>
          </cell>
          <cell r="G123">
            <v>6.926372034051802</v>
          </cell>
          <cell r="H123">
            <v>6.926372034051802</v>
          </cell>
          <cell r="I123">
            <v>6.926372034051802</v>
          </cell>
          <cell r="J123">
            <v>6.926372034051802</v>
          </cell>
          <cell r="K123">
            <v>6.926372034051802</v>
          </cell>
          <cell r="L123">
            <v>6.926372034051802</v>
          </cell>
          <cell r="M123">
            <v>6.926372034051802</v>
          </cell>
          <cell r="N123">
            <v>6.926372034051802</v>
          </cell>
          <cell r="O123">
            <v>6.926372034051802</v>
          </cell>
          <cell r="P123">
            <v>6.926372034051802</v>
          </cell>
          <cell r="Q123">
            <v>6.926372034051802</v>
          </cell>
          <cell r="R123">
            <v>7.2883720930232556</v>
          </cell>
        </row>
        <row r="124">
          <cell r="B124" t="str">
            <v>China</v>
          </cell>
          <cell r="C124">
            <v>8.9194778861994664</v>
          </cell>
          <cell r="D124">
            <v>8.9194778861994664</v>
          </cell>
          <cell r="E124">
            <v>8.9194778861994664</v>
          </cell>
          <cell r="F124">
            <v>8.9194778861994664</v>
          </cell>
          <cell r="G124">
            <v>8.9194778861994664</v>
          </cell>
          <cell r="H124">
            <v>8.9194778861994664</v>
          </cell>
          <cell r="I124">
            <v>8.9194778861994664</v>
          </cell>
          <cell r="J124">
            <v>8.9194778861994664</v>
          </cell>
          <cell r="K124">
            <v>8.9194778861994664</v>
          </cell>
          <cell r="L124">
            <v>8.9194778861994664</v>
          </cell>
          <cell r="M124">
            <v>8.9194778861994664</v>
          </cell>
          <cell r="N124">
            <v>8.9194778861994664</v>
          </cell>
          <cell r="O124">
            <v>8.9194778861994664</v>
          </cell>
          <cell r="P124">
            <v>8.9194778861994664</v>
          </cell>
          <cell r="Q124">
            <v>8.9194778861994664</v>
          </cell>
          <cell r="R124">
            <v>9.9600000000000026</v>
          </cell>
        </row>
        <row r="125">
          <cell r="B125" t="str">
            <v>India</v>
          </cell>
          <cell r="C125">
            <v>15.8</v>
          </cell>
          <cell r="D125">
            <v>15.8</v>
          </cell>
          <cell r="E125">
            <v>15.8</v>
          </cell>
          <cell r="F125">
            <v>15.8</v>
          </cell>
          <cell r="G125">
            <v>15.8</v>
          </cell>
          <cell r="H125">
            <v>15.8</v>
          </cell>
          <cell r="I125">
            <v>15.8</v>
          </cell>
          <cell r="J125">
            <v>15.8</v>
          </cell>
          <cell r="K125">
            <v>15.8</v>
          </cell>
          <cell r="L125">
            <v>15.8</v>
          </cell>
          <cell r="M125">
            <v>15.8</v>
          </cell>
          <cell r="N125">
            <v>15.8</v>
          </cell>
          <cell r="O125">
            <v>15.8</v>
          </cell>
          <cell r="P125">
            <v>15.8</v>
          </cell>
          <cell r="Q125">
            <v>15.8</v>
          </cell>
          <cell r="R125">
            <v>15.8</v>
          </cell>
        </row>
        <row r="126">
          <cell r="B126" t="str">
            <v>Japan</v>
          </cell>
          <cell r="C126">
            <v>39</v>
          </cell>
          <cell r="D126">
            <v>39</v>
          </cell>
          <cell r="E126">
            <v>39</v>
          </cell>
          <cell r="F126">
            <v>39</v>
          </cell>
          <cell r="G126">
            <v>39</v>
          </cell>
          <cell r="H126">
            <v>39</v>
          </cell>
          <cell r="I126">
            <v>39</v>
          </cell>
          <cell r="J126">
            <v>39</v>
          </cell>
          <cell r="K126">
            <v>39</v>
          </cell>
          <cell r="L126">
            <v>39</v>
          </cell>
          <cell r="M126">
            <v>39</v>
          </cell>
          <cell r="N126">
            <v>39</v>
          </cell>
          <cell r="O126">
            <v>39</v>
          </cell>
          <cell r="P126">
            <v>39</v>
          </cell>
          <cell r="Q126">
            <v>39</v>
          </cell>
          <cell r="R126">
            <v>42.045729729729729</v>
          </cell>
        </row>
        <row r="127">
          <cell r="B127" t="str">
            <v>Korea</v>
          </cell>
          <cell r="C127">
            <v>9.343323583180986</v>
          </cell>
          <cell r="D127">
            <v>9.343323583180986</v>
          </cell>
          <cell r="E127">
            <v>9.343323583180986</v>
          </cell>
          <cell r="F127">
            <v>9.343323583180986</v>
          </cell>
          <cell r="G127">
            <v>9.343323583180986</v>
          </cell>
          <cell r="H127">
            <v>9.343323583180986</v>
          </cell>
          <cell r="I127">
            <v>9.343323583180986</v>
          </cell>
          <cell r="J127">
            <v>9.343323583180986</v>
          </cell>
          <cell r="K127">
            <v>9.343323583180986</v>
          </cell>
          <cell r="L127">
            <v>9.343323583180986</v>
          </cell>
          <cell r="M127">
            <v>9.343323583180986</v>
          </cell>
          <cell r="N127">
            <v>9.343323583180986</v>
          </cell>
          <cell r="O127">
            <v>9.343323583180986</v>
          </cell>
          <cell r="P127">
            <v>9.343323583180986</v>
          </cell>
          <cell r="Q127">
            <v>9.343323583180986</v>
          </cell>
          <cell r="R127">
            <v>10.953321364452425</v>
          </cell>
        </row>
        <row r="128">
          <cell r="B128" t="str">
            <v>EA</v>
          </cell>
          <cell r="C128">
            <v>11.552922609868927</v>
          </cell>
          <cell r="D128">
            <v>11.552922609868927</v>
          </cell>
          <cell r="E128">
            <v>11.552922609868927</v>
          </cell>
          <cell r="F128">
            <v>11.552922609868927</v>
          </cell>
          <cell r="G128">
            <v>11.552922609868927</v>
          </cell>
          <cell r="H128">
            <v>11.552922609868927</v>
          </cell>
          <cell r="I128">
            <v>11.552922609868927</v>
          </cell>
          <cell r="J128">
            <v>11.552922609868927</v>
          </cell>
          <cell r="K128">
            <v>11.552922609868927</v>
          </cell>
          <cell r="L128">
            <v>11.552922609868927</v>
          </cell>
          <cell r="M128">
            <v>11.552922609868927</v>
          </cell>
          <cell r="N128">
            <v>11.552922609868927</v>
          </cell>
          <cell r="O128">
            <v>11.552922609868927</v>
          </cell>
          <cell r="P128">
            <v>11.552922609868927</v>
          </cell>
          <cell r="Q128">
            <v>11.552922609868927</v>
          </cell>
          <cell r="R128">
            <v>11.383056768558951</v>
          </cell>
        </row>
        <row r="129">
          <cell r="B129" t="str">
            <v>Global</v>
          </cell>
          <cell r="C129">
            <v>4.5017018389625969</v>
          </cell>
          <cell r="D129">
            <v>4.5017018389625969</v>
          </cell>
          <cell r="E129">
            <v>4.5017018389625969</v>
          </cell>
          <cell r="F129">
            <v>4.5017018389625969</v>
          </cell>
          <cell r="G129">
            <v>4.5017018389625969</v>
          </cell>
          <cell r="H129">
            <v>4.5017018389625969</v>
          </cell>
          <cell r="I129">
            <v>4.5017018389625969</v>
          </cell>
          <cell r="J129">
            <v>4.5017018389625969</v>
          </cell>
          <cell r="K129">
            <v>4.5017018389625969</v>
          </cell>
          <cell r="L129">
            <v>4.5017018389625969</v>
          </cell>
          <cell r="M129">
            <v>4.5017018389625969</v>
          </cell>
          <cell r="N129">
            <v>4.5017018389625969</v>
          </cell>
          <cell r="O129">
            <v>4.5017018389625969</v>
          </cell>
          <cell r="P129">
            <v>4.5017018389625969</v>
          </cell>
          <cell r="Q129">
            <v>4.5017018389625969</v>
          </cell>
          <cell r="R129">
            <v>5.1133388580246919</v>
          </cell>
        </row>
        <row r="131">
          <cell r="B131" t="str">
            <v>Total</v>
          </cell>
        </row>
        <row r="135">
          <cell r="C135">
            <v>1</v>
          </cell>
          <cell r="D135">
            <v>2</v>
          </cell>
          <cell r="E135">
            <v>3</v>
          </cell>
          <cell r="F135">
            <v>4</v>
          </cell>
          <cell r="G135">
            <v>5</v>
          </cell>
          <cell r="H135">
            <v>6</v>
          </cell>
          <cell r="I135">
            <v>7</v>
          </cell>
          <cell r="J135">
            <v>8</v>
          </cell>
          <cell r="K135">
            <v>9</v>
          </cell>
          <cell r="L135">
            <v>10</v>
          </cell>
          <cell r="M135" t="str">
            <v>A</v>
          </cell>
          <cell r="N135" t="str">
            <v>B</v>
          </cell>
          <cell r="O135" t="str">
            <v>C</v>
          </cell>
          <cell r="P135" t="str">
            <v>D</v>
          </cell>
          <cell r="Q135" t="str">
            <v>E</v>
          </cell>
          <cell r="R135" t="str">
            <v>Pharmacia</v>
          </cell>
        </row>
        <row r="136">
          <cell r="B136" t="str">
            <v>USA</v>
          </cell>
          <cell r="C136">
            <v>6.0341077388577933</v>
          </cell>
          <cell r="D136">
            <v>6.0341077388577933</v>
          </cell>
          <cell r="E136">
            <v>6.0341077388577933</v>
          </cell>
          <cell r="F136">
            <v>6.0341077388577933</v>
          </cell>
          <cell r="G136">
            <v>6.0341077388577933</v>
          </cell>
          <cell r="H136">
            <v>6.0341077388577933</v>
          </cell>
          <cell r="I136">
            <v>6.0341077388577933</v>
          </cell>
          <cell r="J136">
            <v>6.0341077388577933</v>
          </cell>
          <cell r="K136">
            <v>6.0341077388577933</v>
          </cell>
          <cell r="L136">
            <v>6.0341077388577933</v>
          </cell>
          <cell r="M136">
            <v>6.0341077388577933</v>
          </cell>
          <cell r="N136">
            <v>6.0341077388577933</v>
          </cell>
          <cell r="O136">
            <v>6.0341077388577933</v>
          </cell>
          <cell r="P136">
            <v>6.0341077388577933</v>
          </cell>
          <cell r="Q136">
            <v>6.0341077388577933</v>
          </cell>
          <cell r="R136">
            <v>6.0711827956989248</v>
          </cell>
        </row>
        <row r="137">
          <cell r="B137" t="str">
            <v>Canada</v>
          </cell>
          <cell r="C137">
            <v>7.0747129429279632</v>
          </cell>
          <cell r="D137">
            <v>7.0747129429279632</v>
          </cell>
          <cell r="E137">
            <v>7.0747129429279632</v>
          </cell>
          <cell r="F137">
            <v>7.0747129429279632</v>
          </cell>
          <cell r="G137">
            <v>7.0747129429279632</v>
          </cell>
          <cell r="H137">
            <v>7.0747129429279632</v>
          </cell>
          <cell r="I137">
            <v>7.0747129429279632</v>
          </cell>
          <cell r="J137">
            <v>7.0747129429279632</v>
          </cell>
          <cell r="K137">
            <v>7.0747129429279632</v>
          </cell>
          <cell r="L137">
            <v>7.0747129429279632</v>
          </cell>
          <cell r="M137">
            <v>7.0747129429279632</v>
          </cell>
          <cell r="N137">
            <v>7.0747129429279632</v>
          </cell>
          <cell r="O137">
            <v>7.0747129429279632</v>
          </cell>
          <cell r="P137">
            <v>7.0747129429279632</v>
          </cell>
          <cell r="Q137">
            <v>7.0747129429279632</v>
          </cell>
          <cell r="R137">
            <v>7.102686567164179</v>
          </cell>
        </row>
        <row r="138">
          <cell r="B138" t="str">
            <v>LAN</v>
          </cell>
          <cell r="C138">
            <v>7.5484618679534163</v>
          </cell>
          <cell r="D138">
            <v>7.5484618679534163</v>
          </cell>
          <cell r="E138">
            <v>7.5484618679534163</v>
          </cell>
          <cell r="F138">
            <v>7.5484618679534163</v>
          </cell>
          <cell r="G138">
            <v>7.5484618679534163</v>
          </cell>
          <cell r="H138">
            <v>7.5484618679534163</v>
          </cell>
          <cell r="I138">
            <v>7.5484618679534163</v>
          </cell>
          <cell r="J138">
            <v>7.5484618679534163</v>
          </cell>
          <cell r="K138">
            <v>7.5484618679534163</v>
          </cell>
          <cell r="L138">
            <v>7.5484618679534163</v>
          </cell>
          <cell r="M138">
            <v>7.5484618679534163</v>
          </cell>
          <cell r="N138">
            <v>7.5484618679534163</v>
          </cell>
          <cell r="O138">
            <v>7.5484618679534163</v>
          </cell>
          <cell r="P138">
            <v>7.5484618679534163</v>
          </cell>
          <cell r="Q138">
            <v>7.5484618679534163</v>
          </cell>
          <cell r="R138">
            <v>7.514444444444444</v>
          </cell>
        </row>
        <row r="139">
          <cell r="B139" t="str">
            <v>LAS</v>
          </cell>
          <cell r="C139">
            <v>6.3484117147283712</v>
          </cell>
          <cell r="D139">
            <v>6.3484117147283712</v>
          </cell>
          <cell r="E139">
            <v>6.3484117147283712</v>
          </cell>
          <cell r="F139">
            <v>6.3484117147283712</v>
          </cell>
          <cell r="G139">
            <v>6.3484117147283712</v>
          </cell>
          <cell r="H139">
            <v>6.3484117147283712</v>
          </cell>
          <cell r="I139">
            <v>6.3484117147283712</v>
          </cell>
          <cell r="J139">
            <v>6.3484117147283712</v>
          </cell>
          <cell r="K139">
            <v>6.3484117147283712</v>
          </cell>
          <cell r="L139">
            <v>6.3484117147283712</v>
          </cell>
          <cell r="M139">
            <v>6.3484117147283712</v>
          </cell>
          <cell r="N139">
            <v>6.3484117147283712</v>
          </cell>
          <cell r="O139">
            <v>6.3484117147283712</v>
          </cell>
          <cell r="P139">
            <v>6.3484117147283712</v>
          </cell>
          <cell r="Q139">
            <v>6.3484117147283712</v>
          </cell>
          <cell r="R139">
            <v>6.3563432835820892</v>
          </cell>
        </row>
        <row r="140">
          <cell r="B140" t="str">
            <v>Brazil</v>
          </cell>
          <cell r="C140">
            <v>5.9862673774650323</v>
          </cell>
          <cell r="D140">
            <v>5.9862673774650323</v>
          </cell>
          <cell r="E140">
            <v>5.9862673774650323</v>
          </cell>
          <cell r="F140">
            <v>5.9862673774650323</v>
          </cell>
          <cell r="G140">
            <v>5.9862673774650323</v>
          </cell>
          <cell r="H140">
            <v>5.9862673774650323</v>
          </cell>
          <cell r="I140">
            <v>5.9862673774650323</v>
          </cell>
          <cell r="J140">
            <v>5.9862673774650323</v>
          </cell>
          <cell r="K140">
            <v>5.9862673774650323</v>
          </cell>
          <cell r="L140">
            <v>5.9862673774650323</v>
          </cell>
          <cell r="M140">
            <v>5.9862673774650323</v>
          </cell>
          <cell r="N140">
            <v>5.9862673774650323</v>
          </cell>
          <cell r="O140">
            <v>5.9862673774650323</v>
          </cell>
          <cell r="P140">
            <v>5.9862673774650323</v>
          </cell>
          <cell r="Q140">
            <v>5.9862673774650323</v>
          </cell>
          <cell r="R140">
            <v>5.9135087719298243</v>
          </cell>
        </row>
        <row r="141">
          <cell r="B141" t="str">
            <v>SEA</v>
          </cell>
          <cell r="C141">
            <v>6.6497806015632479</v>
          </cell>
          <cell r="D141">
            <v>6.6497806015632479</v>
          </cell>
          <cell r="E141">
            <v>6.6497806015632479</v>
          </cell>
          <cell r="F141">
            <v>6.6497806015632479</v>
          </cell>
          <cell r="G141">
            <v>6.6497806015632479</v>
          </cell>
          <cell r="H141">
            <v>6.6497806015632479</v>
          </cell>
          <cell r="I141">
            <v>6.6497806015632479</v>
          </cell>
          <cell r="J141">
            <v>6.6497806015632479</v>
          </cell>
          <cell r="K141">
            <v>6.6497806015632479</v>
          </cell>
          <cell r="L141">
            <v>6.6497806015632479</v>
          </cell>
          <cell r="M141">
            <v>6.6497806015632479</v>
          </cell>
          <cell r="N141">
            <v>6.6497806015632479</v>
          </cell>
          <cell r="O141">
            <v>6.6497806015632479</v>
          </cell>
          <cell r="P141">
            <v>6.6497806015632479</v>
          </cell>
          <cell r="Q141">
            <v>6.6497806015632479</v>
          </cell>
          <cell r="R141">
            <v>6.4007574206755375</v>
          </cell>
        </row>
        <row r="142">
          <cell r="B142" t="str">
            <v>ANZ</v>
          </cell>
          <cell r="C142">
            <v>5.0548597838602447</v>
          </cell>
          <cell r="D142">
            <v>5.0548597838602447</v>
          </cell>
          <cell r="E142">
            <v>5.0548597838602447</v>
          </cell>
          <cell r="F142">
            <v>5.0548597838602447</v>
          </cell>
          <cell r="G142">
            <v>5.0548597838602447</v>
          </cell>
          <cell r="H142">
            <v>5.0548597838602447</v>
          </cell>
          <cell r="I142">
            <v>5.0548597838602447</v>
          </cell>
          <cell r="J142">
            <v>5.0548597838602447</v>
          </cell>
          <cell r="K142">
            <v>5.0548597838602447</v>
          </cell>
          <cell r="L142">
            <v>5.0548597838602447</v>
          </cell>
          <cell r="M142">
            <v>5.0548597838602447</v>
          </cell>
          <cell r="N142">
            <v>5.0548597838602447</v>
          </cell>
          <cell r="O142">
            <v>5.0548597838602447</v>
          </cell>
          <cell r="P142">
            <v>5.0548597838602447</v>
          </cell>
          <cell r="Q142">
            <v>5.0548597838602447</v>
          </cell>
          <cell r="R142">
            <v>5.0441860465116282</v>
          </cell>
        </row>
        <row r="143">
          <cell r="B143" t="str">
            <v>China</v>
          </cell>
          <cell r="C143">
            <v>6.124546165884194</v>
          </cell>
          <cell r="D143">
            <v>6.124546165884194</v>
          </cell>
          <cell r="E143">
            <v>6.124546165884194</v>
          </cell>
          <cell r="F143">
            <v>6.124546165884194</v>
          </cell>
          <cell r="G143">
            <v>6.124546165884194</v>
          </cell>
          <cell r="H143">
            <v>6.124546165884194</v>
          </cell>
          <cell r="I143">
            <v>6.124546165884194</v>
          </cell>
          <cell r="J143">
            <v>6.124546165884194</v>
          </cell>
          <cell r="K143">
            <v>6.124546165884194</v>
          </cell>
          <cell r="L143">
            <v>6.124546165884194</v>
          </cell>
          <cell r="M143">
            <v>6.124546165884194</v>
          </cell>
          <cell r="N143">
            <v>6.124546165884194</v>
          </cell>
          <cell r="O143">
            <v>6.124546165884194</v>
          </cell>
          <cell r="P143">
            <v>6.124546165884194</v>
          </cell>
          <cell r="Q143">
            <v>6.124546165884194</v>
          </cell>
          <cell r="R143">
            <v>6.12</v>
          </cell>
        </row>
        <row r="144">
          <cell r="B144" t="str">
            <v>India</v>
          </cell>
          <cell r="C144">
            <v>11.65032196969697</v>
          </cell>
          <cell r="D144">
            <v>11.65032196969697</v>
          </cell>
          <cell r="E144">
            <v>11.65032196969697</v>
          </cell>
          <cell r="F144">
            <v>11.65032196969697</v>
          </cell>
          <cell r="G144">
            <v>11.65032196969697</v>
          </cell>
          <cell r="H144">
            <v>11.65032196969697</v>
          </cell>
          <cell r="I144">
            <v>11.65032196969697</v>
          </cell>
          <cell r="J144">
            <v>11.65032196969697</v>
          </cell>
          <cell r="K144">
            <v>11.65032196969697</v>
          </cell>
          <cell r="L144">
            <v>11.65032196969697</v>
          </cell>
          <cell r="M144">
            <v>11.65032196969697</v>
          </cell>
          <cell r="N144">
            <v>11.65032196969697</v>
          </cell>
          <cell r="O144">
            <v>11.65032196969697</v>
          </cell>
          <cell r="P144">
            <v>11.65032196969697</v>
          </cell>
          <cell r="Q144">
            <v>11.65032196969697</v>
          </cell>
          <cell r="R144">
            <v>11.2</v>
          </cell>
        </row>
        <row r="145">
          <cell r="B145" t="str">
            <v>Japan</v>
          </cell>
          <cell r="C145">
            <v>9.3937653037912181</v>
          </cell>
          <cell r="D145">
            <v>9.3937653037912181</v>
          </cell>
          <cell r="E145">
            <v>9.3937653037912181</v>
          </cell>
          <cell r="F145">
            <v>9.3937653037912181</v>
          </cell>
          <cell r="G145">
            <v>9.3937653037912181</v>
          </cell>
          <cell r="H145">
            <v>9.3937653037912181</v>
          </cell>
          <cell r="I145">
            <v>9.3937653037912181</v>
          </cell>
          <cell r="J145">
            <v>9.3937653037912181</v>
          </cell>
          <cell r="K145">
            <v>9.3937653037912181</v>
          </cell>
          <cell r="L145">
            <v>9.3937653037912181</v>
          </cell>
          <cell r="M145">
            <v>9.3937653037912181</v>
          </cell>
          <cell r="N145">
            <v>9.3937653037912181</v>
          </cell>
          <cell r="O145">
            <v>9.3937653037912181</v>
          </cell>
          <cell r="P145">
            <v>9.3937653037912181</v>
          </cell>
          <cell r="Q145">
            <v>9.3937653037912181</v>
          </cell>
          <cell r="R145">
            <v>9.3936586963567787</v>
          </cell>
        </row>
        <row r="146">
          <cell r="B146" t="str">
            <v>Korea</v>
          </cell>
          <cell r="C146">
            <v>7.106420361247948</v>
          </cell>
          <cell r="D146">
            <v>7.106420361247948</v>
          </cell>
          <cell r="E146">
            <v>7.106420361247948</v>
          </cell>
          <cell r="F146">
            <v>7.106420361247948</v>
          </cell>
          <cell r="G146">
            <v>7.106420361247948</v>
          </cell>
          <cell r="H146">
            <v>7.106420361247948</v>
          </cell>
          <cell r="I146">
            <v>7.106420361247948</v>
          </cell>
          <cell r="J146">
            <v>7.106420361247948</v>
          </cell>
          <cell r="K146">
            <v>7.106420361247948</v>
          </cell>
          <cell r="L146">
            <v>7.106420361247948</v>
          </cell>
          <cell r="M146">
            <v>7.106420361247948</v>
          </cell>
          <cell r="N146">
            <v>7.106420361247948</v>
          </cell>
          <cell r="O146">
            <v>7.106420361247948</v>
          </cell>
          <cell r="P146">
            <v>7.106420361247948</v>
          </cell>
          <cell r="Q146">
            <v>7.106420361247948</v>
          </cell>
          <cell r="R146">
            <v>8.1201077199281855</v>
          </cell>
        </row>
        <row r="147">
          <cell r="B147" t="str">
            <v>EA</v>
          </cell>
          <cell r="C147">
            <v>5.9906771262291851</v>
          </cell>
          <cell r="D147">
            <v>5.9906771262291851</v>
          </cell>
          <cell r="E147">
            <v>5.9906771262291851</v>
          </cell>
          <cell r="F147">
            <v>5.9906771262291851</v>
          </cell>
          <cell r="G147">
            <v>5.9906771262291851</v>
          </cell>
          <cell r="H147">
            <v>5.9906771262291851</v>
          </cell>
          <cell r="I147">
            <v>5.9906771262291851</v>
          </cell>
          <cell r="J147">
            <v>5.9906771262291851</v>
          </cell>
          <cell r="K147">
            <v>5.9906771262291851</v>
          </cell>
          <cell r="L147">
            <v>5.9906771262291851</v>
          </cell>
          <cell r="M147">
            <v>5.9906771262291851</v>
          </cell>
          <cell r="N147">
            <v>5.9906771262291851</v>
          </cell>
          <cell r="O147">
            <v>5.9906771262291851</v>
          </cell>
          <cell r="P147">
            <v>5.9906771262291851</v>
          </cell>
          <cell r="Q147">
            <v>5.9906771262291851</v>
          </cell>
          <cell r="R147">
            <v>5.9688646288209606</v>
          </cell>
        </row>
        <row r="148">
          <cell r="B148" t="str">
            <v>Global</v>
          </cell>
          <cell r="C148">
            <v>3.4492666666666669</v>
          </cell>
          <cell r="D148">
            <v>3.4492666666666669</v>
          </cell>
          <cell r="E148">
            <v>3.4492666666666669</v>
          </cell>
          <cell r="F148">
            <v>3.4492666666666669</v>
          </cell>
          <cell r="G148">
            <v>3.4492666666666669</v>
          </cell>
          <cell r="H148">
            <v>3.4492666666666669</v>
          </cell>
          <cell r="I148">
            <v>3.4492666666666669</v>
          </cell>
          <cell r="J148">
            <v>3.4492666666666669</v>
          </cell>
          <cell r="K148">
            <v>3.4492666666666669</v>
          </cell>
          <cell r="L148">
            <v>3.4492666666666669</v>
          </cell>
          <cell r="M148">
            <v>3.4492666666666669</v>
          </cell>
          <cell r="N148">
            <v>3.4492666666666669</v>
          </cell>
          <cell r="O148">
            <v>3.4672946767633293</v>
          </cell>
          <cell r="P148">
            <v>3.4672946767633293</v>
          </cell>
          <cell r="Q148">
            <v>3.4672946767633293</v>
          </cell>
          <cell r="R148">
            <v>3.4492633333333336</v>
          </cell>
        </row>
        <row r="154">
          <cell r="C154">
            <v>1</v>
          </cell>
          <cell r="D154">
            <v>2</v>
          </cell>
          <cell r="E154">
            <v>3</v>
          </cell>
          <cell r="F154">
            <v>4</v>
          </cell>
          <cell r="G154">
            <v>5</v>
          </cell>
          <cell r="H154">
            <v>6</v>
          </cell>
          <cell r="I154">
            <v>7</v>
          </cell>
          <cell r="J154">
            <v>8</v>
          </cell>
          <cell r="K154">
            <v>9</v>
          </cell>
          <cell r="L154">
            <v>10</v>
          </cell>
          <cell r="M154" t="str">
            <v>A</v>
          </cell>
          <cell r="N154" t="str">
            <v>B</v>
          </cell>
          <cell r="O154" t="str">
            <v>C</v>
          </cell>
          <cell r="P154" t="str">
            <v>D</v>
          </cell>
          <cell r="Q154" t="str">
            <v>E</v>
          </cell>
          <cell r="R154" t="str">
            <v>Pharmacia</v>
          </cell>
        </row>
        <row r="155">
          <cell r="B155" t="str">
            <v>USA</v>
          </cell>
          <cell r="C155">
            <v>60.768999999999998</v>
          </cell>
          <cell r="D155">
            <v>60.768999999999998</v>
          </cell>
          <cell r="E155">
            <v>60.768999999999998</v>
          </cell>
          <cell r="F155">
            <v>60.768999999999998</v>
          </cell>
          <cell r="G155">
            <v>60.768999999999998</v>
          </cell>
          <cell r="H155">
            <v>60.768999999999998</v>
          </cell>
          <cell r="I155">
            <v>60.768999999999998</v>
          </cell>
          <cell r="J155">
            <v>60.768999999999998</v>
          </cell>
          <cell r="K155">
            <v>60.768999999999998</v>
          </cell>
          <cell r="L155">
            <v>60.768999999999998</v>
          </cell>
          <cell r="M155">
            <v>60.768999999999998</v>
          </cell>
          <cell r="N155">
            <v>60.768999999999998</v>
          </cell>
          <cell r="O155">
            <v>60.768999999999998</v>
          </cell>
          <cell r="P155">
            <v>60.768999999999998</v>
          </cell>
          <cell r="Q155">
            <v>60.768999999999998</v>
          </cell>
          <cell r="R155">
            <v>61.5</v>
          </cell>
        </row>
        <row r="156">
          <cell r="B156" t="str">
            <v>Canada</v>
          </cell>
          <cell r="C156">
            <v>14.366</v>
          </cell>
          <cell r="D156">
            <v>14.366</v>
          </cell>
          <cell r="E156">
            <v>14.366</v>
          </cell>
          <cell r="F156">
            <v>14.366</v>
          </cell>
          <cell r="G156">
            <v>14.366</v>
          </cell>
          <cell r="H156">
            <v>14.366</v>
          </cell>
          <cell r="I156">
            <v>14.366</v>
          </cell>
          <cell r="J156">
            <v>14.366</v>
          </cell>
          <cell r="K156">
            <v>14.366</v>
          </cell>
          <cell r="L156">
            <v>14.366</v>
          </cell>
          <cell r="M156">
            <v>14.366</v>
          </cell>
          <cell r="N156">
            <v>14.366</v>
          </cell>
          <cell r="O156">
            <v>14.366</v>
          </cell>
          <cell r="P156">
            <v>14.366</v>
          </cell>
          <cell r="Q156">
            <v>14.366</v>
          </cell>
          <cell r="R156">
            <v>15.2</v>
          </cell>
        </row>
        <row r="157">
          <cell r="B157" t="str">
            <v>LAN</v>
          </cell>
          <cell r="C157">
            <v>6.52</v>
          </cell>
          <cell r="D157">
            <v>6.52</v>
          </cell>
          <cell r="E157">
            <v>6.52</v>
          </cell>
          <cell r="F157">
            <v>6.52</v>
          </cell>
          <cell r="G157">
            <v>6.52</v>
          </cell>
          <cell r="H157">
            <v>6.52</v>
          </cell>
          <cell r="I157">
            <v>6.52</v>
          </cell>
          <cell r="J157">
            <v>6.52</v>
          </cell>
          <cell r="K157">
            <v>6.52</v>
          </cell>
          <cell r="L157">
            <v>6.52</v>
          </cell>
          <cell r="M157">
            <v>6.52</v>
          </cell>
          <cell r="N157">
            <v>6.52</v>
          </cell>
          <cell r="O157">
            <v>6.52</v>
          </cell>
          <cell r="P157">
            <v>6.52</v>
          </cell>
          <cell r="Q157">
            <v>6.52</v>
          </cell>
          <cell r="R157">
            <v>6.5</v>
          </cell>
        </row>
        <row r="158">
          <cell r="B158" t="str">
            <v>LAS</v>
          </cell>
          <cell r="C158">
            <v>16.992000000000001</v>
          </cell>
          <cell r="D158">
            <v>16.992000000000001</v>
          </cell>
          <cell r="E158">
            <v>16.992000000000001</v>
          </cell>
          <cell r="F158">
            <v>16.992000000000001</v>
          </cell>
          <cell r="G158">
            <v>16.992000000000001</v>
          </cell>
          <cell r="H158">
            <v>16.992000000000001</v>
          </cell>
          <cell r="I158">
            <v>16.992000000000001</v>
          </cell>
          <cell r="J158">
            <v>16.992000000000001</v>
          </cell>
          <cell r="K158">
            <v>16.992000000000001</v>
          </cell>
          <cell r="L158">
            <v>16.992000000000001</v>
          </cell>
          <cell r="M158">
            <v>16.992000000000001</v>
          </cell>
          <cell r="N158">
            <v>16.992000000000001</v>
          </cell>
          <cell r="O158">
            <v>16.992000000000001</v>
          </cell>
          <cell r="P158">
            <v>16.992000000000001</v>
          </cell>
          <cell r="Q158">
            <v>16.992000000000001</v>
          </cell>
          <cell r="R158">
            <v>21</v>
          </cell>
        </row>
        <row r="159">
          <cell r="B159" t="str">
            <v>Brazil</v>
          </cell>
          <cell r="C159">
            <v>27.79</v>
          </cell>
          <cell r="D159">
            <v>27.79</v>
          </cell>
          <cell r="E159">
            <v>27.79</v>
          </cell>
          <cell r="F159">
            <v>27.79</v>
          </cell>
          <cell r="G159">
            <v>27.79</v>
          </cell>
          <cell r="H159">
            <v>27.79</v>
          </cell>
          <cell r="I159">
            <v>27.79</v>
          </cell>
          <cell r="J159">
            <v>27.79</v>
          </cell>
          <cell r="K159">
            <v>27.79</v>
          </cell>
          <cell r="L159">
            <v>27.79</v>
          </cell>
          <cell r="M159">
            <v>27.79</v>
          </cell>
          <cell r="N159">
            <v>27.79</v>
          </cell>
          <cell r="O159">
            <v>27.79</v>
          </cell>
          <cell r="P159">
            <v>27.79</v>
          </cell>
          <cell r="Q159">
            <v>27.79</v>
          </cell>
          <cell r="R159">
            <v>27.8</v>
          </cell>
        </row>
        <row r="160">
          <cell r="B160" t="str">
            <v>SEA</v>
          </cell>
          <cell r="C160">
            <v>10.401999999999999</v>
          </cell>
          <cell r="D160">
            <v>10.401999999999999</v>
          </cell>
          <cell r="E160">
            <v>10.401999999999999</v>
          </cell>
          <cell r="F160">
            <v>10.401999999999999</v>
          </cell>
          <cell r="G160">
            <v>10.401999999999999</v>
          </cell>
          <cell r="H160">
            <v>10.401999999999999</v>
          </cell>
          <cell r="I160">
            <v>10.401999999999999</v>
          </cell>
          <cell r="J160">
            <v>10.401999999999999</v>
          </cell>
          <cell r="K160">
            <v>10.401999999999999</v>
          </cell>
          <cell r="L160">
            <v>10.401999999999999</v>
          </cell>
          <cell r="M160">
            <v>10.401999999999999</v>
          </cell>
          <cell r="N160">
            <v>10.401999999999999</v>
          </cell>
          <cell r="O160">
            <v>10.401999999999999</v>
          </cell>
          <cell r="P160">
            <v>10.401999999999999</v>
          </cell>
          <cell r="Q160">
            <v>10.401999999999999</v>
          </cell>
          <cell r="R160">
            <v>12</v>
          </cell>
        </row>
        <row r="161">
          <cell r="B161" t="str">
            <v>ANZ</v>
          </cell>
          <cell r="C161">
            <v>12.978</v>
          </cell>
          <cell r="D161">
            <v>12.978</v>
          </cell>
          <cell r="E161">
            <v>12.978</v>
          </cell>
          <cell r="F161">
            <v>12.978</v>
          </cell>
          <cell r="G161">
            <v>12.978</v>
          </cell>
          <cell r="H161">
            <v>12.978</v>
          </cell>
          <cell r="I161">
            <v>12.978</v>
          </cell>
          <cell r="J161">
            <v>12.978</v>
          </cell>
          <cell r="K161">
            <v>12.978</v>
          </cell>
          <cell r="L161">
            <v>12.978</v>
          </cell>
          <cell r="M161">
            <v>12.978</v>
          </cell>
          <cell r="N161">
            <v>12.978</v>
          </cell>
          <cell r="O161">
            <v>12.978</v>
          </cell>
          <cell r="P161">
            <v>12.978</v>
          </cell>
          <cell r="Q161">
            <v>12.978</v>
          </cell>
          <cell r="R161">
            <v>12.5</v>
          </cell>
        </row>
        <row r="162">
          <cell r="B162" t="str">
            <v>China</v>
          </cell>
          <cell r="C162">
            <v>2.63</v>
          </cell>
          <cell r="D162">
            <v>2.63</v>
          </cell>
          <cell r="E162">
            <v>2.63</v>
          </cell>
          <cell r="F162">
            <v>2.63</v>
          </cell>
          <cell r="G162">
            <v>2.63</v>
          </cell>
          <cell r="H162">
            <v>2.63</v>
          </cell>
          <cell r="I162">
            <v>2.63</v>
          </cell>
          <cell r="J162">
            <v>2.63</v>
          </cell>
          <cell r="K162">
            <v>2.63</v>
          </cell>
          <cell r="L162">
            <v>2.63</v>
          </cell>
          <cell r="M162">
            <v>2.63</v>
          </cell>
          <cell r="N162">
            <v>2.63</v>
          </cell>
          <cell r="O162">
            <v>2.63</v>
          </cell>
          <cell r="P162">
            <v>2.63</v>
          </cell>
          <cell r="Q162">
            <v>2.63</v>
          </cell>
          <cell r="R162">
            <v>2.6</v>
          </cell>
        </row>
        <row r="163">
          <cell r="B163" t="str">
            <v>India</v>
          </cell>
          <cell r="C163">
            <v>1.198</v>
          </cell>
          <cell r="D163">
            <v>1.198</v>
          </cell>
          <cell r="E163">
            <v>1.198</v>
          </cell>
          <cell r="F163">
            <v>1.198</v>
          </cell>
          <cell r="G163">
            <v>1.198</v>
          </cell>
          <cell r="H163">
            <v>1.198</v>
          </cell>
          <cell r="I163">
            <v>1.198</v>
          </cell>
          <cell r="J163">
            <v>1.198</v>
          </cell>
          <cell r="K163">
            <v>1.198</v>
          </cell>
          <cell r="L163">
            <v>1.198</v>
          </cell>
          <cell r="M163">
            <v>1.198</v>
          </cell>
          <cell r="N163">
            <v>1.198</v>
          </cell>
          <cell r="O163">
            <v>1.198</v>
          </cell>
          <cell r="P163">
            <v>1.198</v>
          </cell>
          <cell r="Q163">
            <v>1.198</v>
          </cell>
          <cell r="R163">
            <v>1.2</v>
          </cell>
        </row>
        <row r="164">
          <cell r="B164" t="str">
            <v>Japan</v>
          </cell>
          <cell r="C164">
            <v>3.0920000000000001</v>
          </cell>
          <cell r="D164">
            <v>3.0920000000000001</v>
          </cell>
          <cell r="E164">
            <v>3.0920000000000001</v>
          </cell>
          <cell r="F164">
            <v>3.0920000000000001</v>
          </cell>
          <cell r="G164">
            <v>3.0920000000000001</v>
          </cell>
          <cell r="H164">
            <v>3.0920000000000001</v>
          </cell>
          <cell r="I164">
            <v>3.0920000000000001</v>
          </cell>
          <cell r="J164">
            <v>3.0920000000000001</v>
          </cell>
          <cell r="K164">
            <v>3.0920000000000001</v>
          </cell>
          <cell r="L164">
            <v>3.0920000000000001</v>
          </cell>
          <cell r="M164">
            <v>3.0920000000000001</v>
          </cell>
          <cell r="N164">
            <v>3.0920000000000001</v>
          </cell>
          <cell r="O164">
            <v>3.0920000000000001</v>
          </cell>
          <cell r="P164">
            <v>3.0920000000000001</v>
          </cell>
          <cell r="Q164">
            <v>3.0920000000000001</v>
          </cell>
          <cell r="R164">
            <v>3.1</v>
          </cell>
        </row>
        <row r="165">
          <cell r="B165" t="str">
            <v>Korea</v>
          </cell>
          <cell r="C165">
            <v>0.34</v>
          </cell>
          <cell r="D165">
            <v>0.34</v>
          </cell>
          <cell r="E165">
            <v>0.34</v>
          </cell>
          <cell r="F165">
            <v>0.34</v>
          </cell>
          <cell r="G165">
            <v>0.34</v>
          </cell>
          <cell r="H165">
            <v>0.34</v>
          </cell>
          <cell r="I165">
            <v>0.34</v>
          </cell>
          <cell r="J165">
            <v>0.34</v>
          </cell>
          <cell r="K165">
            <v>0.34</v>
          </cell>
          <cell r="L165">
            <v>0.34</v>
          </cell>
          <cell r="M165">
            <v>0.34</v>
          </cell>
          <cell r="N165">
            <v>0.34</v>
          </cell>
          <cell r="O165">
            <v>0.34</v>
          </cell>
          <cell r="P165">
            <v>0.34</v>
          </cell>
          <cell r="Q165">
            <v>0.34</v>
          </cell>
          <cell r="R165">
            <v>1.4</v>
          </cell>
        </row>
        <row r="166">
          <cell r="B166" t="str">
            <v>EA</v>
          </cell>
          <cell r="C166">
            <v>16.975999999999999</v>
          </cell>
          <cell r="D166">
            <v>16.975999999999999</v>
          </cell>
          <cell r="E166">
            <v>16.975999999999999</v>
          </cell>
          <cell r="F166">
            <v>16.975999999999999</v>
          </cell>
          <cell r="G166">
            <v>16.975999999999999</v>
          </cell>
          <cell r="H166">
            <v>16.975999999999999</v>
          </cell>
          <cell r="I166">
            <v>16.975999999999999</v>
          </cell>
          <cell r="J166">
            <v>16.975999999999999</v>
          </cell>
          <cell r="K166">
            <v>16.975999999999999</v>
          </cell>
          <cell r="L166">
            <v>16.975999999999999</v>
          </cell>
          <cell r="M166">
            <v>16.975999999999999</v>
          </cell>
          <cell r="N166">
            <v>16.975999999999999</v>
          </cell>
          <cell r="O166">
            <v>16.975999999999999</v>
          </cell>
          <cell r="P166">
            <v>16.975999999999999</v>
          </cell>
          <cell r="Q166">
            <v>16.975999999999999</v>
          </cell>
          <cell r="R166">
            <v>17</v>
          </cell>
        </row>
        <row r="167">
          <cell r="B167" t="str">
            <v>Global</v>
          </cell>
          <cell r="C167">
            <v>-9.9368000000000034</v>
          </cell>
          <cell r="D167">
            <v>-9.9368000000000034</v>
          </cell>
          <cell r="E167">
            <v>-9.9368000000000034</v>
          </cell>
          <cell r="F167">
            <v>-9.9368000000000034</v>
          </cell>
          <cell r="G167">
            <v>-9.9368000000000034</v>
          </cell>
          <cell r="H167">
            <v>-9.9368000000000034</v>
          </cell>
          <cell r="I167">
            <v>-9.9368000000000034</v>
          </cell>
          <cell r="J167">
            <v>-9.9368000000000034</v>
          </cell>
          <cell r="K167">
            <v>-9.9368000000000034</v>
          </cell>
          <cell r="L167">
            <v>-9.9368000000000034</v>
          </cell>
          <cell r="M167">
            <v>-9.9368000000000034</v>
          </cell>
          <cell r="N167">
            <v>-9.9368000000000034</v>
          </cell>
          <cell r="O167">
            <v>-9.9368000000000034</v>
          </cell>
          <cell r="P167">
            <v>-9.9368000000000034</v>
          </cell>
          <cell r="Q167">
            <v>-9.9368000000000034</v>
          </cell>
          <cell r="R167">
            <v>-16.936800000000002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********01"/>
      <sheetName val="**02"/>
      <sheetName val="Product Familiy IS"/>
      <sheetName val="Income Statement"/>
      <sheetName val="Area Budget"/>
      <sheetName val="Trade Summary"/>
      <sheetName val="Technology Trade"/>
      <sheetName val="Seed Summary"/>
      <sheetName val="Chem Portfolio"/>
      <sheetName val="Chem Regional Summary"/>
      <sheetName val="Chem Sku"/>
      <sheetName val="Soy Tech"/>
      <sheetName val="Soy Trait GP"/>
      <sheetName val="Corn Tech"/>
      <sheetName val="Corn Trait GP"/>
      <sheetName val="MAT"/>
      <sheetName val="Traits By Region"/>
      <sheetName val="Market Funds"/>
      <sheetName val="TVP"/>
      <sheetName val="Rup Mkts by Region"/>
      <sheetName val="Corn States"/>
      <sheetName val="NSTD"/>
      <sheetName val="Complaints"/>
      <sheetName val="Balance Sheet"/>
      <sheetName val="Seed Channel Program"/>
      <sheetName val="What-if"/>
      <sheetName val="Inventory Protection"/>
      <sheetName val="Credit Discount"/>
      <sheetName val="Price Reserve"/>
      <sheetName val="Cotton"/>
      <sheetName val="Flex_Funds"/>
      <sheetName val="02 LCR Budget"/>
      <sheetName val="Sugarbeets Tech"/>
      <sheetName val="Canola Tech"/>
      <sheetName val="Corn_DO NOT USE"/>
      <sheetName val="Seed Breakdowns_DO NOT USE"/>
      <sheetName val="Soy_Canola_SB_DO NOT USE"/>
    </sheetNames>
    <sheetDataSet>
      <sheetData sheetId="0"/>
      <sheetData sheetId="1"/>
      <sheetData sheetId="2"/>
      <sheetData sheetId="3"/>
      <sheetData sheetId="4" refreshError="1">
        <row r="508">
          <cell r="D508">
            <v>340648.23734078184</v>
          </cell>
          <cell r="E508">
            <v>323513.75376973645</v>
          </cell>
          <cell r="F508">
            <v>271478.94124684</v>
          </cell>
          <cell r="G508">
            <v>369686.05417533842</v>
          </cell>
          <cell r="H508">
            <v>95847.187757488238</v>
          </cell>
          <cell r="I508">
            <v>65750.409513785547</v>
          </cell>
          <cell r="K508">
            <v>48630</v>
          </cell>
        </row>
        <row r="509">
          <cell r="D509">
            <v>174250.73140999998</v>
          </cell>
          <cell r="E509">
            <v>135643.07112000001</v>
          </cell>
          <cell r="F509">
            <v>37384.178939999998</v>
          </cell>
          <cell r="G509">
            <v>9409.7481699999989</v>
          </cell>
          <cell r="H509">
            <v>274.01130000000001</v>
          </cell>
          <cell r="I509">
            <v>0</v>
          </cell>
          <cell r="K509">
            <v>0</v>
          </cell>
        </row>
        <row r="510">
          <cell r="D510">
            <v>0</v>
          </cell>
          <cell r="E510">
            <v>0</v>
          </cell>
          <cell r="F510">
            <v>18207.708000000002</v>
          </cell>
          <cell r="G510">
            <v>0</v>
          </cell>
          <cell r="H510">
            <v>0</v>
          </cell>
          <cell r="I510">
            <v>0</v>
          </cell>
          <cell r="K510">
            <v>0</v>
          </cell>
        </row>
        <row r="511">
          <cell r="D511">
            <v>7187.25</v>
          </cell>
          <cell r="E511">
            <v>4403</v>
          </cell>
          <cell r="F511">
            <v>323.75</v>
          </cell>
          <cell r="G511">
            <v>10360</v>
          </cell>
          <cell r="H511">
            <v>2457.08</v>
          </cell>
          <cell r="I511">
            <v>3112.8</v>
          </cell>
          <cell r="K511">
            <v>0</v>
          </cell>
        </row>
        <row r="512">
          <cell r="D512">
            <v>0</v>
          </cell>
          <cell r="E512">
            <v>0</v>
          </cell>
          <cell r="F512">
            <v>10995</v>
          </cell>
          <cell r="G512">
            <v>0</v>
          </cell>
          <cell r="H512">
            <v>0</v>
          </cell>
          <cell r="I512">
            <v>2270</v>
          </cell>
          <cell r="K512">
            <v>0</v>
          </cell>
        </row>
        <row r="515">
          <cell r="D515">
            <v>145838.82683277421</v>
          </cell>
          <cell r="E515">
            <v>116054.84107115131</v>
          </cell>
          <cell r="F515">
            <v>37315.568368010303</v>
          </cell>
          <cell r="G515">
            <v>43135.4276547642</v>
          </cell>
          <cell r="H515">
            <v>0</v>
          </cell>
          <cell r="I515">
            <v>0</v>
          </cell>
          <cell r="K515">
            <v>0</v>
          </cell>
        </row>
        <row r="516">
          <cell r="D516">
            <v>36965.691284306522</v>
          </cell>
          <cell r="E516">
            <v>13063.375721952929</v>
          </cell>
          <cell r="F516">
            <v>20215.899459817876</v>
          </cell>
          <cell r="G516">
            <v>3957.0922860437104</v>
          </cell>
          <cell r="H516">
            <v>267.85253675539366</v>
          </cell>
          <cell r="I516">
            <v>0</v>
          </cell>
          <cell r="K516">
            <v>0</v>
          </cell>
        </row>
        <row r="517">
          <cell r="D517">
            <v>0</v>
          </cell>
          <cell r="E517">
            <v>0</v>
          </cell>
          <cell r="F517">
            <v>8190</v>
          </cell>
          <cell r="G517">
            <v>0</v>
          </cell>
          <cell r="H517">
            <v>0</v>
          </cell>
          <cell r="I517">
            <v>0</v>
          </cell>
          <cell r="K517">
            <v>0</v>
          </cell>
        </row>
        <row r="518"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K518">
            <v>0</v>
          </cell>
        </row>
        <row r="519">
          <cell r="D519">
            <v>0</v>
          </cell>
          <cell r="E519">
            <v>0</v>
          </cell>
          <cell r="F519">
            <v>391.86001338071748</v>
          </cell>
          <cell r="G519">
            <v>172447.27384315192</v>
          </cell>
          <cell r="H519">
            <v>12213.185729359624</v>
          </cell>
          <cell r="I519">
            <v>0</v>
          </cell>
          <cell r="K519">
            <v>0</v>
          </cell>
        </row>
        <row r="522">
          <cell r="D522">
            <v>120894.07696600001</v>
          </cell>
          <cell r="E522">
            <v>101731.54917999999</v>
          </cell>
          <cell r="F522">
            <v>28902.103292000003</v>
          </cell>
          <cell r="G522">
            <v>31036.313708000005</v>
          </cell>
          <cell r="I522">
            <v>0</v>
          </cell>
        </row>
        <row r="523">
          <cell r="D523">
            <v>125852.52000000002</v>
          </cell>
          <cell r="E523">
            <v>67422.429999999993</v>
          </cell>
          <cell r="F523">
            <v>40531.43</v>
          </cell>
          <cell r="G523">
            <v>20247.46</v>
          </cell>
          <cell r="H523">
            <v>3566.7700000000004</v>
          </cell>
          <cell r="I523">
            <v>0</v>
          </cell>
          <cell r="K523">
            <v>3212</v>
          </cell>
        </row>
        <row r="524">
          <cell r="D524">
            <v>2037.4250000000002</v>
          </cell>
          <cell r="E524">
            <v>626.90000000000009</v>
          </cell>
          <cell r="F524">
            <v>4545.0249999999996</v>
          </cell>
          <cell r="G524">
            <v>8306.4250000000011</v>
          </cell>
          <cell r="H524">
            <v>156.72500000000002</v>
          </cell>
          <cell r="I524">
            <v>0</v>
          </cell>
          <cell r="K524">
            <v>0</v>
          </cell>
        </row>
        <row r="525">
          <cell r="D525">
            <v>2955.4560000000001</v>
          </cell>
          <cell r="E525">
            <v>1192.4880000000001</v>
          </cell>
          <cell r="F525">
            <v>2910.68</v>
          </cell>
          <cell r="G525">
            <v>979.03199999999981</v>
          </cell>
          <cell r="H525">
            <v>383.084</v>
          </cell>
          <cell r="I525">
            <v>0</v>
          </cell>
          <cell r="K525">
            <v>0</v>
          </cell>
        </row>
        <row r="526">
          <cell r="D526">
            <v>114.17</v>
          </cell>
          <cell r="E526">
            <v>114.17</v>
          </cell>
          <cell r="F526">
            <v>2854.25</v>
          </cell>
          <cell r="G526">
            <v>114.17</v>
          </cell>
          <cell r="H526">
            <v>0</v>
          </cell>
          <cell r="I526">
            <v>0</v>
          </cell>
          <cell r="K526">
            <v>0</v>
          </cell>
        </row>
        <row r="527">
          <cell r="E527">
            <v>0</v>
          </cell>
          <cell r="F527">
            <v>0</v>
          </cell>
          <cell r="H527">
            <v>0</v>
          </cell>
          <cell r="I527">
            <v>0</v>
          </cell>
          <cell r="K527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Marco Summary"/>
      <sheetName val="January LRP Key Detail"/>
      <sheetName val="Key Metrics"/>
      <sheetName val="Key Sensitivities"/>
      <sheetName val="Resourcing Chart"/>
      <sheetName val="Case Comparison"/>
      <sheetName val="Simulator Data Output"/>
      <sheetName val="Assumptions"/>
      <sheetName val="Base Case"/>
      <sheetName val="MAT Reductions Base Case"/>
      <sheetName val="COGS Detail - SD Case"/>
      <sheetName val="First Pass Gap Fills"/>
      <sheetName val="Selective Distribution Case"/>
      <sheetName val="MAT Reductions Selective Dist."/>
      <sheetName val="Non-Biotech Dist Alliance"/>
      <sheetName val="MAT Non-Biotech Dist Alliance"/>
      <sheetName val="Selective Distribution Case $8"/>
      <sheetName val="Non-Standards - Claims"/>
      <sheetName val="Roundup Summary Current Strat."/>
      <sheetName val="Roundup POG New Strat."/>
      <sheetName val="Roundup POG Current Strat."/>
      <sheetName val="MIX, Price, COGS"/>
      <sheetName val="Control Panel"/>
      <sheetName val="Total Market"/>
      <sheetName val="Plains"/>
      <sheetName val="K Salt"/>
      <sheetName val="High Tier Price Analysis"/>
      <sheetName val="Other Crop Volumes"/>
      <sheetName val="Elasticity Factors"/>
      <sheetName val="Elasticity Factors RT Master"/>
      <sheetName val="Sheet1"/>
      <sheetName val="RUP Generics-Supply"/>
      <sheetName val="Roundup Region Summary"/>
      <sheetName val="Gap Fill"/>
      <sheetName val="RR Corn Acres"/>
      <sheetName val="Key Distributors"/>
      <sheetName val="MAT"/>
      <sheetName val="Regional Breakout"/>
      <sheetName val="Sheet2"/>
      <sheetName val="DeMarco Summary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 Capital KPI"/>
      <sheetName val="DSO.KPI W_fcst"/>
      <sheetName val="Collections_Receivables"/>
      <sheetName val="Summary"/>
      <sheetName val="Ar Sales Analysis"/>
      <sheetName val="Current Mo. Forecast vs. Actual"/>
      <sheetName val="Prior fcst vs new fcst"/>
      <sheetName val="Full Year Fcst"/>
      <sheetName val="Aging Analysis"/>
      <sheetName val="Next Mo Fcst"/>
      <sheetName val="Qtrly Fcst_Bdgt"/>
      <sheetName val="DSO"/>
      <sheetName val="Bridge Dec Actual vs. Fcst"/>
      <sheetName val="Bridge Actual 2002 vs Actu 2001"/>
      <sheetName val="December 2002 Review"/>
      <sheetName val="Bridge YTD Actual vs. Budget"/>
      <sheetName val="Rating Agcy Bridge Act vs. Bdg"/>
      <sheetName val="Bridge Q4 Actual vs. Fcst"/>
      <sheetName val="P&amp;L Retrieve"/>
      <sheetName val="Dates"/>
      <sheetName val="Budget Data"/>
      <sheetName val="Module1"/>
      <sheetName val="Collections_Receivables 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B3" t="e">
            <v>#REF!</v>
          </cell>
        </row>
      </sheetData>
      <sheetData sheetId="20"/>
      <sheetData sheetId="21" refreshError="1"/>
      <sheetData sheetId="2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Page"/>
      <sheetName val="Inc.St."/>
      <sheetName val="Bal.Sheet"/>
      <sheetName val="CashFlow"/>
      <sheetName val="Data input"/>
      <sheetName val="Geo"/>
      <sheetName val="EcoSensitiv"/>
      <sheetName val="SlsGr"/>
      <sheetName val="Value"/>
      <sheetName val="DCF"/>
      <sheetName val="3M_1&amp;3"/>
      <sheetName val="Graph"/>
      <sheetName val="ABS VOL"/>
      <sheetName val="vol_GDP 1990-2000"/>
      <sheetName val="vol_GDP"/>
      <sheetName val="YR CORE GRWTH"/>
      <sheetName val="US VOL to US IPI yr"/>
      <sheetName val="Volume Index Poly"/>
      <sheetName val="US Volume Index"/>
      <sheetName val="Intl Volume Index "/>
      <sheetName val="00 Seg Sales"/>
      <sheetName val="00 Prod. Line Sales"/>
      <sheetName val="99 Cyc vs. Non. cyc."/>
      <sheetName val="00 Seg op inc"/>
      <sheetName val="00 Seg margin"/>
      <sheetName val="00 Geo Sales mix"/>
      <sheetName val="00  geo op income mix"/>
      <sheetName val="00 Geo margin"/>
      <sheetName val="Op Margin"/>
      <sheetName val="SLS"/>
      <sheetName val="Balance Sheet"/>
      <sheetName val="Cash Flow"/>
      <sheetName val="MainCode"/>
      <sheetName val="Constant FX EPS"/>
      <sheetName val="LINK"/>
      <sheetName val="mStartup"/>
      <sheetName val="Module3"/>
      <sheetName val="Dilution_Accretion"/>
      <sheetName val="FCLink"/>
      <sheetName val="Perf."/>
      <sheetName val="Rel Perf"/>
      <sheetName val="QTR WGDP2"/>
      <sheetName val="QTR WGDP"/>
      <sheetName val="QTR Sales Growth"/>
      <sheetName val="Seg Sales bar"/>
      <sheetName val="EPS Growth"/>
      <sheetName val="Seg op inc bar"/>
      <sheetName val="Platfor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gData"/>
      <sheetName val="Three-Year"/>
      <sheetName val="TECH"/>
      <sheetName val="Sheet1"/>
      <sheetName val="Sheet2"/>
      <sheetName val="Sheet3"/>
    </sheetNames>
    <sheetDataSet>
      <sheetData sheetId="0"/>
      <sheetData sheetId="1">
        <row r="1">
          <cell r="A1" t="str">
            <v>Table 17</v>
          </cell>
        </row>
        <row r="2">
          <cell r="A2" t="str">
            <v>Minnesota Mining &amp; Manufacturing</v>
          </cell>
        </row>
        <row r="3">
          <cell r="A3" t="str">
            <v>Three Year Cycles</v>
          </cell>
        </row>
        <row r="6">
          <cell r="B6" t="str">
            <v>Historical</v>
          </cell>
          <cell r="D6" t="str">
            <v>98E-00E</v>
          </cell>
        </row>
        <row r="7">
          <cell r="B7" t="str">
            <v>91-94</v>
          </cell>
          <cell r="C7" t="str">
            <v>94-97</v>
          </cell>
          <cell r="D7" t="str">
            <v>MS Est.</v>
          </cell>
          <cell r="E7" t="str">
            <v>3M Goal</v>
          </cell>
        </row>
        <row r="8">
          <cell r="A8" t="str">
            <v>Sales</v>
          </cell>
          <cell r="B8">
            <v>5.7185500859792793E-2</v>
          </cell>
          <cell r="C8">
            <v>7.4491101082870825E-2</v>
          </cell>
          <cell r="D8">
            <v>5.1406060572025902E-2</v>
          </cell>
          <cell r="E8">
            <v>0.1</v>
          </cell>
        </row>
        <row r="9">
          <cell r="A9" t="str">
            <v>Operating Income</v>
          </cell>
          <cell r="B9">
            <v>7.5721801360379093E-2</v>
          </cell>
          <cell r="C9">
            <v>8.474034150734755E-2</v>
          </cell>
          <cell r="D9">
            <v>8.8034517252629563E-2</v>
          </cell>
          <cell r="E9">
            <v>0.13</v>
          </cell>
        </row>
        <row r="10">
          <cell r="A10" t="str">
            <v>Operating Margin Gain (bp)</v>
          </cell>
          <cell r="B10">
            <v>87.62308774761695</v>
          </cell>
          <cell r="C10">
            <v>49.822483552225407</v>
          </cell>
          <cell r="D10">
            <v>118.14807401169386</v>
          </cell>
          <cell r="E10">
            <v>92.1487603305779</v>
          </cell>
        </row>
        <row r="11">
          <cell r="A11" t="str">
            <v>EPS</v>
          </cell>
          <cell r="B11">
            <v>8.387303978533267E-2</v>
          </cell>
          <cell r="C11">
            <v>0.10796957278483754</v>
          </cell>
          <cell r="D11">
            <v>8.1078196998589869E-2</v>
          </cell>
          <cell r="E11">
            <v>0.14000000000000001</v>
          </cell>
        </row>
        <row r="12">
          <cell r="A12" t="str">
            <v>Economic Profit</v>
          </cell>
          <cell r="B12">
            <v>0.25209525140702405</v>
          </cell>
          <cell r="C12">
            <v>0.1075216099916998</v>
          </cell>
          <cell r="D12">
            <v>7.4999552083613308E-2</v>
          </cell>
          <cell r="E12">
            <v>0.16</v>
          </cell>
        </row>
        <row r="14">
          <cell r="A14" t="str">
            <v>E = Morgan Stanley Dean Witter Research Estimates  A = Actual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tatement"/>
      <sheetName val="MTCP&amp;L"/>
      <sheetName val="MTCP&amp;L QTD"/>
      <sheetName val="MTCBS "/>
      <sheetName val="MTCCF"/>
      <sheetName val="AGKPI"/>
      <sheetName val="KeyProducts"/>
      <sheetName val="Working Capital KPI"/>
      <sheetName val="DSO.KPI W_fcst"/>
      <sheetName val="P&amp;L Retrieve"/>
      <sheetName val="P&amp;L Retrieve QTD"/>
      <sheetName val="Dates"/>
      <sheetName val="BS Retrieve"/>
      <sheetName val="BS Retrieve Monthly"/>
      <sheetName val="Retrieve from Planning"/>
      <sheetName val="Working Capital Budget"/>
      <sheetName val="BS Budget"/>
      <sheetName val="Module1"/>
    </sheetNames>
    <sheetDataSet>
      <sheetData sheetId="0" refreshError="1"/>
      <sheetData sheetId="1"/>
      <sheetData sheetId="2" refreshError="1"/>
      <sheetData sheetId="3"/>
      <sheetData sheetId="4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>
        <row r="1">
          <cell r="B1" t="str">
            <v>September</v>
          </cell>
        </row>
        <row r="2">
          <cell r="B2" t="str">
            <v>SepYTD</v>
          </cell>
        </row>
        <row r="3">
          <cell r="B3" t="str">
            <v>September</v>
          </cell>
        </row>
        <row r="4">
          <cell r="B4" t="str">
            <v>September 2002</v>
          </cell>
        </row>
        <row r="5">
          <cell r="B5" t="str">
            <v>September 30</v>
          </cell>
        </row>
        <row r="6">
          <cell r="B6" t="str">
            <v>September</v>
          </cell>
        </row>
        <row r="7">
          <cell r="B7" t="str">
            <v>September 2002</v>
          </cell>
        </row>
        <row r="8">
          <cell r="B8" t="str">
            <v>September 30, 2002</v>
          </cell>
        </row>
        <row r="9">
          <cell r="B9" t="str">
            <v>September 2002</v>
          </cell>
        </row>
        <row r="11">
          <cell r="B11" t="str">
            <v>3rd Quarter</v>
          </cell>
        </row>
        <row r="12">
          <cell r="B12" t="str">
            <v>September 30</v>
          </cell>
        </row>
        <row r="13">
          <cell r="B13" t="str">
            <v>September 2002</v>
          </cell>
        </row>
        <row r="14">
          <cell r="B14" t="str">
            <v>3rd Quarter</v>
          </cell>
        </row>
        <row r="15">
          <cell r="B15" t="str">
            <v>September 2002 3rd Quarter</v>
          </cell>
        </row>
        <row r="17">
          <cell r="B17" t="str">
            <v>2002</v>
          </cell>
        </row>
        <row r="18">
          <cell r="B18" t="str">
            <v>2001</v>
          </cell>
        </row>
      </sheetData>
      <sheetData sheetId="12" refreshError="1"/>
      <sheetData sheetId="13"/>
      <sheetData sheetId="14" refreshError="1"/>
      <sheetData sheetId="15"/>
      <sheetData sheetId="16" refreshError="1"/>
      <sheetData sheetId="1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CLink"/>
      <sheetName val="FactPage"/>
      <sheetName val="Inc.St."/>
      <sheetName val="Bal.Sheet"/>
      <sheetName val="CashFlow"/>
      <sheetName val="Detail"/>
      <sheetName val="Detail1"/>
      <sheetName val="High Pot. Prod"/>
      <sheetName val="Geo"/>
      <sheetName val="YR WGDP"/>
      <sheetName val="Generics"/>
      <sheetName val="F"/>
      <sheetName val="DCF"/>
      <sheetName val="Val."/>
      <sheetName val="PrivateMarketValue"/>
      <sheetName val="CBM_1&amp;3"/>
      <sheetName val="COMPS"/>
      <sheetName val="GRAPHING"/>
      <sheetName val="SLS"/>
      <sheetName val="BS.XLC"/>
      <sheetName val="CF.XLC"/>
      <sheetName val="00Salesbreak_pie"/>
      <sheetName val="96 Salesbreak_pie"/>
      <sheetName val="00Gross Margin_pie"/>
      <sheetName val=" 96 Gross Margin_pie"/>
      <sheetName val="2000 Geogr_salespie"/>
      <sheetName val="1996 Geogr_salespie"/>
      <sheetName val="2000 Geo_op_pie "/>
      <sheetName val="1996 Geo_op_pie  "/>
      <sheetName val="Volume"/>
      <sheetName val="CMBSLS.XLC"/>
      <sheetName val="SLSEPS.XLC"/>
      <sheetName val="MainCode"/>
      <sheetName val="Module1"/>
      <sheetName val="LINK"/>
      <sheetName val="CBM_MAC.XLM"/>
      <sheetName val="Module3"/>
      <sheetName val="Sheet1a"/>
      <sheetName val="99Salesbreak_pie"/>
      <sheetName val="95 Salesbreak_pie"/>
      <sheetName val="99Gross Margin_pie"/>
      <sheetName val="1999 Geogr_salespie"/>
      <sheetName val="1995 Geogr_salespie"/>
      <sheetName val="1999 Geo_op_pie "/>
      <sheetName val="1995 Geo_op_pie  "/>
      <sheetName val="PM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CLink"/>
      <sheetName val="FactPage"/>
      <sheetName val="Inc.St."/>
      <sheetName val="Bal.Sheet"/>
      <sheetName val="CashFlow"/>
      <sheetName val="Geo"/>
      <sheetName val="Fabs"/>
      <sheetName val="Relative stock index"/>
      <sheetName val="CyclePeak"/>
      <sheetName val="Val."/>
      <sheetName val="MIL_1&amp;3"/>
      <sheetName val="Rel stock Perf 1"/>
      <sheetName val="Rel stock Perf 2"/>
      <sheetName val="Seg Sales"/>
      <sheetName val="Geo Sales"/>
      <sheetName val="Vol Growth"/>
      <sheetName val="SLSEPS"/>
      <sheetName val="bs"/>
      <sheetName val="CF"/>
      <sheetName val="Sales Vs capital spending"/>
      <sheetName val="99 net sales_pie"/>
      <sheetName val="97 net sales_pie"/>
      <sheetName val="99 op_inc_pie"/>
      <sheetName val="97 op_inc_pie"/>
      <sheetName val="99 geosales"/>
      <sheetName val="97 geosales"/>
      <sheetName val="Semi"/>
      <sheetName val="Sls_semi"/>
      <sheetName val="semi_bio"/>
      <sheetName val="MainCode"/>
      <sheetName val="MIL_MAC.XLM"/>
      <sheetName val="Module1"/>
      <sheetName val="LINK"/>
      <sheetName val="Sheet1"/>
      <sheetName val="00 net sales_pie"/>
      <sheetName val="96 net sales_pie"/>
      <sheetName val="00 op_inc_pie"/>
      <sheetName val="96 op_inc_pie"/>
      <sheetName val="00 geosales"/>
      <sheetName val="96 geosales"/>
      <sheetName val="SLEP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Page"/>
      <sheetName val="Inc.St."/>
      <sheetName val="ProForma"/>
      <sheetName val="Bal.Sheet"/>
      <sheetName val="CashFlow"/>
      <sheetName val="Detail"/>
      <sheetName val="ROH 1&amp;3"/>
      <sheetName val="Geo"/>
      <sheetName val="BAS-RawMatIndex"/>
      <sheetName val="DCF"/>
      <sheetName val="SoP"/>
      <sheetName val="Val."/>
      <sheetName val="Q Detail"/>
      <sheetName val="HistoricalValuation"/>
      <sheetName val="ROH-RawMatIndex"/>
      <sheetName val="PM"/>
      <sheetName val="Module1"/>
      <sheetName val="R1"/>
      <sheetName val="R2"/>
      <sheetName val="R3"/>
      <sheetName val="R4"/>
      <sheetName val="Sheet1"/>
      <sheetName val=" Regressions"/>
      <sheetName val="1990Mix"/>
      <sheetName val="vol_IPI"/>
      <sheetName val="vol_GDP"/>
      <sheetName val="IS"/>
      <sheetName val="BS (2)"/>
      <sheetName val="BS"/>
      <sheetName val="CF"/>
      <sheetName val="BAS QtrRawIndex"/>
      <sheetName val="ROH YrRawIndex"/>
      <sheetName val="Propylene"/>
      <sheetName val="Acetone"/>
      <sheetName val="2001SalesPie"/>
      <sheetName val="2002SalesPie"/>
      <sheetName val="2001NetEarnings"/>
      <sheetName val="2002NetEarnings"/>
      <sheetName val="2001Geo"/>
      <sheetName val="1996Geo"/>
      <sheetName val="Coat 01"/>
      <sheetName val="Coat 02"/>
      <sheetName val="PC 01"/>
      <sheetName val="PC 02"/>
      <sheetName val="EM 01"/>
      <sheetName val="EM 02"/>
      <sheetName val="Salt 01"/>
      <sheetName val="Salt 02"/>
      <sheetName val="LINK"/>
      <sheetName val="1996SalesPie"/>
      <sheetName val="1996NetEarnings"/>
      <sheetName val="PP 01"/>
      <sheetName val="PP 02"/>
      <sheetName val="CS 01"/>
      <sheetName val="FCLink"/>
      <sheetName val="PP"/>
      <sheetName val="CS"/>
      <sheetName val="EM"/>
      <sheetName val="Salt"/>
      <sheetName val="Raws"/>
      <sheetName val="RawMaterials"/>
      <sheetName val="SumoftheParts"/>
      <sheetName val="2000SalesPie"/>
      <sheetName val="2000NetEarnings"/>
      <sheetName val="2000Geo"/>
      <sheetName val="ShareRepo"/>
      <sheetName val="ElectronicsWorkSheet"/>
      <sheetName val="VoltoIPI"/>
      <sheetName val="CROC"/>
      <sheetName val="CapextoSales"/>
      <sheetName val="02Geo"/>
      <sheetName val="02EndUses"/>
      <sheetName val="CMP-Slur"/>
      <sheetName val="CMP-Pads"/>
      <sheetName val="RawMatSens"/>
      <sheetName val="Styrene - CMAI"/>
      <sheetName val="Propylene - CMAI"/>
      <sheetName val="Ethylene - CMAI"/>
      <sheetName val="Acetone - CMAI"/>
      <sheetName val="Ethylene"/>
      <sheetName val="Styre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/>
      <sheetData sheetId="77"/>
      <sheetData sheetId="78"/>
      <sheetData sheetId="79" refreshError="1"/>
      <sheetData sheetId="8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CLink"/>
      <sheetName val="FactPage"/>
      <sheetName val="Inc.St."/>
      <sheetName val="Bal.Sheet"/>
      <sheetName val="CashFlow"/>
      <sheetName val="DCF"/>
      <sheetName val="Detail"/>
      <sheetName val="Geo"/>
      <sheetName val="SumofParts"/>
      <sheetName val="BFR"/>
      <sheetName val="Val."/>
      <sheetName val="Comps"/>
      <sheetName val="ALB_1&amp;3"/>
      <sheetName val="RigData"/>
      <sheetName val="vol_GDP"/>
      <sheetName val="GOM RigCt"/>
      <sheetName val="IS"/>
      <sheetName val="CF"/>
      <sheetName val="BS"/>
      <sheetName val="2000Sales"/>
      <sheetName val="1996Sales"/>
      <sheetName val="2000OpInc"/>
      <sheetName val="96OpInc"/>
      <sheetName val="2000Geo"/>
      <sheetName val="96Geo"/>
      <sheetName val="MainCode"/>
      <sheetName val="Module1"/>
      <sheetName val="03BrUses (2)"/>
      <sheetName val="LIN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CLink"/>
      <sheetName val="FactPage"/>
      <sheetName val="Inc.St."/>
      <sheetName val="Bal.Sheet"/>
      <sheetName val="CashFlow"/>
      <sheetName val="Geo"/>
      <sheetName val="Telecom"/>
      <sheetName val="LEAF P&amp;L"/>
      <sheetName val="Fiber_Forecast"/>
      <sheetName val="FFSA"/>
      <sheetName val="CapacityDemand"/>
      <sheetName val="Info.Disp."/>
      <sheetName val="Adv.Mat."/>
      <sheetName val="CorpDet"/>
      <sheetName val="GrowthPlatforms"/>
      <sheetName val="CyclePeak"/>
      <sheetName val="Valuation"/>
      <sheetName val="DCF"/>
      <sheetName val="GLW_1&amp;3"/>
      <sheetName val="Fiber_Exp_Curve"/>
      <sheetName val="LEAF"/>
      <sheetName val="Fiber Misc."/>
      <sheetName val="Graph"/>
      <sheetName val="IS"/>
      <sheetName val="CF"/>
      <sheetName val="BS"/>
      <sheetName val="99E NA Demand"/>
      <sheetName val="1999 Sales"/>
      <sheetName val="MainCode"/>
      <sheetName val="1996 Sales"/>
      <sheetName val="1999 Net Inc."/>
      <sheetName val="1996 Net Inc."/>
      <sheetName val="99 sls_geo"/>
      <sheetName val="1999 op_geo"/>
      <sheetName val="1999 sls_dt"/>
      <sheetName val="Module1"/>
      <sheetName val="Module2"/>
      <sheetName val="N.A. Fiber"/>
      <sheetName val="Global Fiber"/>
      <sheetName val="LINK"/>
      <sheetName val="mStartup"/>
      <sheetName val="LEAF Sales"/>
      <sheetName val="Concord P&amp;L"/>
      <sheetName val="99GlobalFiberPie"/>
      <sheetName val="99NAFiberPie"/>
      <sheetName val="2000 Sales"/>
      <sheetName val="2000 Net Inc."/>
      <sheetName val="2000 sls_geo"/>
      <sheetName val="1996 sls_geo"/>
      <sheetName val="2000 op_geo"/>
      <sheetName val="1996 op_geo"/>
      <sheetName val="99SegmentSales"/>
    </sheetNames>
    <sheetDataSet>
      <sheetData sheetId="0" refreshError="1"/>
      <sheetData sheetId="1" refreshError="1"/>
      <sheetData sheetId="2" refreshError="1">
        <row r="1">
          <cell r="A1" t="str">
            <v>Table 1</v>
          </cell>
        </row>
        <row r="2">
          <cell r="A2" t="str">
            <v>Corning</v>
          </cell>
        </row>
        <row r="3">
          <cell r="A3" t="str">
            <v>Annual Sales and Operating Income by Segment 1996-2005E</v>
          </cell>
        </row>
        <row r="5">
          <cell r="A5" t="str">
            <v>($ Millions, Except Earnings Per Share)</v>
          </cell>
        </row>
        <row r="7">
          <cell r="S7" t="str">
            <v xml:space="preserve">Growth </v>
          </cell>
        </row>
        <row r="8">
          <cell r="B8" t="str">
            <v>1990</v>
          </cell>
          <cell r="C8" t="str">
            <v>1991</v>
          </cell>
          <cell r="D8" t="str">
            <v>1992</v>
          </cell>
          <cell r="E8" t="str">
            <v>1993</v>
          </cell>
          <cell r="F8" t="str">
            <v>1994</v>
          </cell>
          <cell r="G8" t="str">
            <v>1995</v>
          </cell>
          <cell r="H8" t="str">
            <v>1996</v>
          </cell>
          <cell r="I8" t="str">
            <v>1997</v>
          </cell>
          <cell r="J8" t="str">
            <v>1998</v>
          </cell>
          <cell r="K8" t="str">
            <v>1999E</v>
          </cell>
          <cell r="L8" t="str">
            <v>2000E</v>
          </cell>
          <cell r="M8" t="str">
            <v>2001E</v>
          </cell>
          <cell r="N8" t="str">
            <v>2002E</v>
          </cell>
          <cell r="O8" t="str">
            <v>2003E</v>
          </cell>
          <cell r="P8" t="str">
            <v>2004E</v>
          </cell>
          <cell r="Q8" t="str">
            <v>2005E</v>
          </cell>
          <cell r="R8" t="str">
            <v>90-95</v>
          </cell>
          <cell r="S8" t="str">
            <v>95-00E</v>
          </cell>
          <cell r="T8" t="str">
            <v>00-05E</v>
          </cell>
        </row>
        <row r="9">
          <cell r="A9" t="str">
            <v>Net Sales:</v>
          </cell>
        </row>
        <row r="10">
          <cell r="A10" t="str">
            <v xml:space="preserve"> Telecommunications</v>
          </cell>
          <cell r="B10">
            <v>517.9</v>
          </cell>
          <cell r="C10">
            <v>578.79999999999995</v>
          </cell>
          <cell r="D10">
            <v>673.8</v>
          </cell>
          <cell r="E10">
            <v>737</v>
          </cell>
          <cell r="F10">
            <v>928.29899999999998</v>
          </cell>
          <cell r="G10">
            <v>1216.7</v>
          </cell>
          <cell r="H10">
            <v>1397.7</v>
          </cell>
          <cell r="I10">
            <v>1795.3</v>
          </cell>
          <cell r="J10">
            <v>1791.7</v>
          </cell>
          <cell r="K10">
            <v>2455</v>
          </cell>
          <cell r="L10">
            <v>3100.25</v>
          </cell>
          <cell r="M10">
            <v>3680</v>
          </cell>
          <cell r="N10">
            <v>3582.5</v>
          </cell>
          <cell r="O10">
            <v>4004.7</v>
          </cell>
          <cell r="P10">
            <v>4449.8759999999993</v>
          </cell>
          <cell r="Q10">
            <v>4909.0660799999987</v>
          </cell>
          <cell r="R10">
            <v>0.17947473962564842</v>
          </cell>
          <cell r="S10">
            <v>0.19942882795149064</v>
          </cell>
          <cell r="T10">
            <v>8.8850926121239571E-2</v>
          </cell>
        </row>
        <row r="11">
          <cell r="A11" t="str">
            <v xml:space="preserve"> Information Displays</v>
          </cell>
          <cell r="B11">
            <v>265</v>
          </cell>
          <cell r="C11">
            <v>313</v>
          </cell>
          <cell r="D11">
            <v>355</v>
          </cell>
          <cell r="E11">
            <v>410</v>
          </cell>
          <cell r="F11">
            <v>490</v>
          </cell>
          <cell r="G11">
            <v>555</v>
          </cell>
          <cell r="H11">
            <v>565.5</v>
          </cell>
          <cell r="I11">
            <v>664.2</v>
          </cell>
          <cell r="J11">
            <v>644.70000000000005</v>
          </cell>
          <cell r="K11">
            <v>655</v>
          </cell>
          <cell r="L11">
            <v>690</v>
          </cell>
          <cell r="M11">
            <v>735</v>
          </cell>
          <cell r="N11">
            <v>815</v>
          </cell>
          <cell r="O11">
            <v>890</v>
          </cell>
          <cell r="P11">
            <v>960</v>
          </cell>
          <cell r="Q11">
            <v>1030</v>
          </cell>
          <cell r="R11">
            <v>0.15967316572718682</v>
          </cell>
          <cell r="S11">
            <v>4.3776664319034486E-2</v>
          </cell>
          <cell r="T11">
            <v>8.6148679557889185E-2</v>
          </cell>
        </row>
        <row r="12">
          <cell r="A12" t="str">
            <v xml:space="preserve"> Advanced Materials</v>
          </cell>
          <cell r="B12">
            <v>700.3</v>
          </cell>
          <cell r="C12">
            <v>704.4</v>
          </cell>
          <cell r="D12">
            <v>750.1</v>
          </cell>
          <cell r="E12">
            <v>758.7</v>
          </cell>
          <cell r="F12">
            <v>846</v>
          </cell>
          <cell r="G12">
            <v>872.56699999999989</v>
          </cell>
          <cell r="H12">
            <v>1031.4000000000001</v>
          </cell>
          <cell r="I12">
            <v>1030.4000000000001</v>
          </cell>
          <cell r="J12">
            <v>1020.1</v>
          </cell>
          <cell r="K12">
            <v>1057.2</v>
          </cell>
          <cell r="L12">
            <v>1179.8499999999999</v>
          </cell>
          <cell r="M12">
            <v>1307.8254999999999</v>
          </cell>
          <cell r="N12">
            <v>1429.1114849999999</v>
          </cell>
          <cell r="O12">
            <v>1564.2936529499998</v>
          </cell>
          <cell r="P12">
            <v>1675.0983802364997</v>
          </cell>
          <cell r="Q12">
            <v>1795.8866888606547</v>
          </cell>
          <cell r="R12">
            <v>4.8588437191687373E-2</v>
          </cell>
          <cell r="S12">
            <v>4.5955827906313917E-2</v>
          </cell>
          <cell r="T12">
            <v>8.7425603511177563E-2</v>
          </cell>
        </row>
        <row r="13">
          <cell r="A13" t="str">
            <v xml:space="preserve">   Subtotal</v>
          </cell>
          <cell r="B13">
            <v>1483.1999999999998</v>
          </cell>
          <cell r="C13">
            <v>1596.1999999999998</v>
          </cell>
          <cell r="D13">
            <v>1778.9</v>
          </cell>
          <cell r="E13">
            <v>1905.7</v>
          </cell>
          <cell r="F13">
            <v>2264.299</v>
          </cell>
          <cell r="G13">
            <v>2644.2669999999998</v>
          </cell>
          <cell r="H13">
            <v>2994.6000000000004</v>
          </cell>
          <cell r="I13">
            <v>3489.9</v>
          </cell>
          <cell r="J13">
            <v>3456.5</v>
          </cell>
          <cell r="K13">
            <v>4167.2</v>
          </cell>
          <cell r="L13">
            <v>4970.1000000000004</v>
          </cell>
          <cell r="M13">
            <v>5722.8254999999999</v>
          </cell>
          <cell r="N13">
            <v>5826.6114849999994</v>
          </cell>
          <cell r="O13">
            <v>6458.9936529499992</v>
          </cell>
          <cell r="P13">
            <v>7084.9743802364992</v>
          </cell>
          <cell r="Q13">
            <v>7734.9527688606531</v>
          </cell>
          <cell r="R13">
            <v>0.12135212363848846</v>
          </cell>
          <cell r="S13">
            <v>0.12546644227774073</v>
          </cell>
          <cell r="T13">
            <v>8.8099031769454328E-2</v>
          </cell>
        </row>
        <row r="14">
          <cell r="A14" t="str">
            <v xml:space="preserve">  Change</v>
          </cell>
          <cell r="C14">
            <v>7.6186623516720564E-2</v>
          </cell>
          <cell r="D14">
            <v>0.1144593409347201</v>
          </cell>
          <cell r="E14">
            <v>7.1280004497161098E-2</v>
          </cell>
          <cell r="F14">
            <v>0.18817180038830861</v>
          </cell>
          <cell r="G14">
            <v>0.1678082267403731</v>
          </cell>
          <cell r="H14">
            <v>0.13248775558595272</v>
          </cell>
          <cell r="I14">
            <v>0.16539771588859931</v>
          </cell>
          <cell r="J14">
            <v>-9.5704747987048755E-3</v>
          </cell>
          <cell r="K14">
            <v>0.20561261391581076</v>
          </cell>
          <cell r="L14">
            <v>0.19267133806872727</v>
          </cell>
          <cell r="M14">
            <v>0.15145077563831699</v>
          </cell>
          <cell r="N14">
            <v>1.8135444633075037E-2</v>
          </cell>
          <cell r="O14">
            <v>0.10853343655707981</v>
          </cell>
          <cell r="P14">
            <v>9.6916139095538201E-2</v>
          </cell>
          <cell r="Q14">
            <v>9.1740400704519942E-2</v>
          </cell>
        </row>
        <row r="15">
          <cell r="A15" t="str">
            <v xml:space="preserve">  Non-Segment Net Sales</v>
          </cell>
          <cell r="B15">
            <v>62.7</v>
          </cell>
          <cell r="C15">
            <v>72.7</v>
          </cell>
          <cell r="D15">
            <v>70.5</v>
          </cell>
          <cell r="E15">
            <v>112.7</v>
          </cell>
          <cell r="F15">
            <v>103.2</v>
          </cell>
          <cell r="H15">
            <v>29.4</v>
          </cell>
          <cell r="I15">
            <v>26.9</v>
          </cell>
          <cell r="J15">
            <v>27.5</v>
          </cell>
          <cell r="K15">
            <v>27.900000000000091</v>
          </cell>
          <cell r="L15">
            <v>27.900000000000091</v>
          </cell>
          <cell r="M15">
            <v>27.900000000000091</v>
          </cell>
          <cell r="N15">
            <v>27.900000000000091</v>
          </cell>
          <cell r="O15">
            <v>27.900000000000091</v>
          </cell>
          <cell r="P15">
            <v>27.900000000000091</v>
          </cell>
          <cell r="Q15">
            <v>27.900000000000091</v>
          </cell>
        </row>
        <row r="16">
          <cell r="A16" t="str">
            <v xml:space="preserve">  Total</v>
          </cell>
          <cell r="B16">
            <v>1545.8999999999999</v>
          </cell>
          <cell r="C16">
            <v>1668.8999999999999</v>
          </cell>
          <cell r="D16">
            <v>1849.4</v>
          </cell>
          <cell r="E16">
            <v>2018.4</v>
          </cell>
          <cell r="F16">
            <v>2367.4989999999998</v>
          </cell>
          <cell r="G16">
            <v>2644.2669999999998</v>
          </cell>
          <cell r="H16">
            <v>3024.0000000000005</v>
          </cell>
          <cell r="I16">
            <v>3516.8</v>
          </cell>
          <cell r="J16">
            <v>3484</v>
          </cell>
          <cell r="K16">
            <v>4195.1000000000004</v>
          </cell>
          <cell r="L16">
            <v>4998</v>
          </cell>
          <cell r="M16">
            <v>5750.7255000000005</v>
          </cell>
          <cell r="N16">
            <v>5854.5114849999991</v>
          </cell>
          <cell r="O16">
            <v>6486.8936529499988</v>
          </cell>
          <cell r="P16">
            <v>7112.8743802364988</v>
          </cell>
          <cell r="Q16">
            <v>7762.8527688606537</v>
          </cell>
          <cell r="R16">
            <v>0.11533410567722724</v>
          </cell>
          <cell r="S16">
            <v>0.1260757936792396</v>
          </cell>
          <cell r="T16">
            <v>8.7687091600607836E-2</v>
          </cell>
        </row>
        <row r="17">
          <cell r="A17" t="str">
            <v xml:space="preserve">  Change</v>
          </cell>
          <cell r="C17">
            <v>7.956530176596166E-2</v>
          </cell>
          <cell r="D17">
            <v>0.10815507220324783</v>
          </cell>
          <cell r="E17">
            <v>9.1380988428679588E-2</v>
          </cell>
          <cell r="F17">
            <v>0.17295828378913969</v>
          </cell>
          <cell r="G17">
            <v>0.11690311168030054</v>
          </cell>
          <cell r="H17">
            <v>0.14360614869829735</v>
          </cell>
          <cell r="I17">
            <v>0.16296296296296275</v>
          </cell>
          <cell r="J17">
            <v>-9.3266606005459884E-3</v>
          </cell>
          <cell r="K17">
            <v>0.2041044776119405</v>
          </cell>
          <cell r="L17">
            <v>0.19138995494743849</v>
          </cell>
          <cell r="M17">
            <v>0.15060534213685473</v>
          </cell>
          <cell r="N17">
            <v>1.8047459403165433E-2</v>
          </cell>
          <cell r="O17">
            <v>0.10801621443057075</v>
          </cell>
          <cell r="P17">
            <v>9.6499304717571066E-2</v>
          </cell>
          <cell r="Q17">
            <v>9.1380552204064491E-2</v>
          </cell>
        </row>
        <row r="19">
          <cell r="A19" t="str">
            <v>Segment Net Income:</v>
          </cell>
        </row>
        <row r="20">
          <cell r="A20" t="str">
            <v xml:space="preserve"> Telecommunications</v>
          </cell>
          <cell r="B20">
            <v>168</v>
          </cell>
          <cell r="C20">
            <v>171.1</v>
          </cell>
          <cell r="D20">
            <v>197.1</v>
          </cell>
          <cell r="E20">
            <v>208</v>
          </cell>
          <cell r="F20">
            <v>267.79999999999995</v>
          </cell>
          <cell r="G20">
            <v>222.09999999999997</v>
          </cell>
          <cell r="H20">
            <v>254.40000000000003</v>
          </cell>
          <cell r="I20">
            <v>297.49999999999994</v>
          </cell>
          <cell r="J20">
            <v>205.3</v>
          </cell>
          <cell r="K20">
            <v>272.8485</v>
          </cell>
          <cell r="L20">
            <v>356.50662423136868</v>
          </cell>
          <cell r="M20">
            <v>467.18025290450555</v>
          </cell>
          <cell r="N20">
            <v>374.82429084018128</v>
          </cell>
          <cell r="O20">
            <v>439.77905742419944</v>
          </cell>
          <cell r="P20">
            <v>503.80337153782921</v>
          </cell>
          <cell r="Q20">
            <v>562.05565003161212</v>
          </cell>
          <cell r="R20">
            <v>8.3089691568078772E-2</v>
          </cell>
          <cell r="S20">
            <v>6.5033233771814691E-2</v>
          </cell>
          <cell r="T20">
            <v>7.9038659252683718E-2</v>
          </cell>
        </row>
        <row r="21">
          <cell r="A21" t="str">
            <v xml:space="preserve"> Information Displays</v>
          </cell>
          <cell r="B21">
            <v>-8</v>
          </cell>
          <cell r="C21">
            <v>18</v>
          </cell>
          <cell r="D21">
            <v>33</v>
          </cell>
          <cell r="E21">
            <v>46</v>
          </cell>
          <cell r="F21">
            <v>78</v>
          </cell>
          <cell r="G21">
            <v>33.5</v>
          </cell>
          <cell r="H21">
            <v>-4.8</v>
          </cell>
          <cell r="I21">
            <v>7.0999999999999908</v>
          </cell>
          <cell r="J21">
            <v>56.5</v>
          </cell>
          <cell r="K21">
            <v>58.472000000000001</v>
          </cell>
          <cell r="L21">
            <v>58.402500000000003</v>
          </cell>
          <cell r="M21">
            <v>60.939250000000001</v>
          </cell>
          <cell r="N21">
            <v>66.742500000000007</v>
          </cell>
          <cell r="O21">
            <v>70.773500000000013</v>
          </cell>
          <cell r="P21">
            <v>76.854749999999996</v>
          </cell>
          <cell r="Q21">
            <v>78.974499999999992</v>
          </cell>
          <cell r="S21" t="str">
            <v>N/A</v>
          </cell>
          <cell r="T21">
            <v>6.6811300903738768E-2</v>
          </cell>
        </row>
        <row r="22">
          <cell r="A22" t="str">
            <v xml:space="preserve"> Advanced Materials</v>
          </cell>
          <cell r="B22">
            <v>90</v>
          </cell>
          <cell r="C22">
            <v>92.2</v>
          </cell>
          <cell r="D22">
            <v>93.8</v>
          </cell>
          <cell r="E22">
            <v>100.1</v>
          </cell>
          <cell r="F22">
            <v>164.3</v>
          </cell>
          <cell r="G22">
            <v>61.299999999999983</v>
          </cell>
          <cell r="H22">
            <v>75.3</v>
          </cell>
          <cell r="I22">
            <v>103.6</v>
          </cell>
          <cell r="J22">
            <v>93.800000000000011</v>
          </cell>
          <cell r="K22">
            <v>110.7825</v>
          </cell>
          <cell r="L22">
            <v>132.052975</v>
          </cell>
          <cell r="M22">
            <v>142.34314499999999</v>
          </cell>
          <cell r="N22">
            <v>159.18365525000002</v>
          </cell>
          <cell r="O22">
            <v>164.38983248750003</v>
          </cell>
          <cell r="P22">
            <v>175.90480611312495</v>
          </cell>
          <cell r="Q22">
            <v>190.38836425746877</v>
          </cell>
          <cell r="R22">
            <v>-3.4780126017482926E-3</v>
          </cell>
          <cell r="S22">
            <v>0.15014268185595858</v>
          </cell>
          <cell r="T22">
            <v>7.3937198226424083E-2</v>
          </cell>
        </row>
        <row r="23">
          <cell r="A23" t="str">
            <v xml:space="preserve">  Segment Net Income</v>
          </cell>
          <cell r="B23">
            <v>250</v>
          </cell>
          <cell r="C23">
            <v>281.3</v>
          </cell>
          <cell r="D23">
            <v>323.89999999999998</v>
          </cell>
          <cell r="E23">
            <v>354.1</v>
          </cell>
          <cell r="F23">
            <v>510.09999999999997</v>
          </cell>
          <cell r="G23">
            <v>316.89999999999998</v>
          </cell>
          <cell r="H23">
            <v>324.90000000000003</v>
          </cell>
          <cell r="I23">
            <v>408.19999999999993</v>
          </cell>
          <cell r="J23">
            <v>355.6</v>
          </cell>
          <cell r="K23">
            <v>442.10299999999995</v>
          </cell>
          <cell r="L23">
            <v>546.96209923136871</v>
          </cell>
          <cell r="M23">
            <v>670.4626479045055</v>
          </cell>
          <cell r="N23">
            <v>600.7504460901813</v>
          </cell>
          <cell r="O23">
            <v>674.94238991169948</v>
          </cell>
          <cell r="P23">
            <v>756.56292765095418</v>
          </cell>
          <cell r="Q23">
            <v>831.41851428908092</v>
          </cell>
          <cell r="R23">
            <v>9.137448752795585E-2</v>
          </cell>
          <cell r="S23">
            <v>0.10564756451803858</v>
          </cell>
          <cell r="T23">
            <v>7.627375805765757E-2</v>
          </cell>
        </row>
        <row r="24">
          <cell r="A24" t="str">
            <v xml:space="preserve">  Nonsegment Income</v>
          </cell>
          <cell r="H24">
            <v>5.3</v>
          </cell>
          <cell r="I24">
            <v>10</v>
          </cell>
          <cell r="J24">
            <v>-45.099999999999994</v>
          </cell>
          <cell r="K24">
            <v>-9.6999999999999993</v>
          </cell>
          <cell r="L24">
            <v>-9.6999999999999993</v>
          </cell>
          <cell r="M24">
            <v>-9.6999999999999993</v>
          </cell>
          <cell r="N24">
            <v>-9.6999999999999993</v>
          </cell>
          <cell r="O24">
            <v>-9.6999999999999993</v>
          </cell>
          <cell r="P24">
            <v>-9.6999999999999993</v>
          </cell>
          <cell r="Q24">
            <v>-9.6999999999999993</v>
          </cell>
        </row>
        <row r="25">
          <cell r="A25" t="str">
            <v xml:space="preserve">  Nonsegment Minority Interest</v>
          </cell>
          <cell r="J25">
            <v>3.7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A26" t="str">
            <v xml:space="preserve">  Nonsegment Interest Expense</v>
          </cell>
          <cell r="H26">
            <v>-0.4</v>
          </cell>
          <cell r="I26">
            <v>-0.4</v>
          </cell>
          <cell r="J26">
            <v>-0.3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</row>
        <row r="27">
          <cell r="A27" t="str">
            <v xml:space="preserve">  Nonsegment Income Tax</v>
          </cell>
          <cell r="H27">
            <v>-1.6</v>
          </cell>
          <cell r="I27">
            <v>-3.4</v>
          </cell>
          <cell r="J27">
            <v>15.2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</row>
        <row r="28">
          <cell r="A28" t="str">
            <v xml:space="preserve">  Nonsegment Equity Earnings</v>
          </cell>
          <cell r="H28">
            <v>8.8000000000000007</v>
          </cell>
          <cell r="I28">
            <v>8.1999999999999993</v>
          </cell>
          <cell r="J28">
            <v>12.1</v>
          </cell>
          <cell r="K28">
            <v>8.7000000000000028</v>
          </cell>
          <cell r="L28">
            <v>8.7000000000000028</v>
          </cell>
          <cell r="M28">
            <v>8.7000000000000028</v>
          </cell>
          <cell r="N28">
            <v>8.7000000000000028</v>
          </cell>
          <cell r="O28">
            <v>8.7000000000000028</v>
          </cell>
          <cell r="P28">
            <v>8.7000000000000028</v>
          </cell>
          <cell r="Q28">
            <v>8.7000000000000028</v>
          </cell>
        </row>
        <row r="29">
          <cell r="A29" t="str">
            <v xml:space="preserve">  Preferred Dividends</v>
          </cell>
          <cell r="G29">
            <v>-13.7</v>
          </cell>
          <cell r="H29">
            <v>-13.7</v>
          </cell>
          <cell r="I29">
            <v>-13.7</v>
          </cell>
          <cell r="J29">
            <v>-13.7</v>
          </cell>
          <cell r="K29">
            <v>-2.2999999999999998</v>
          </cell>
        </row>
        <row r="30">
          <cell r="A30" t="str">
            <v xml:space="preserve">  Subtotal</v>
          </cell>
          <cell r="G30">
            <v>-13.7</v>
          </cell>
          <cell r="H30">
            <v>-1.5999999999999996</v>
          </cell>
          <cell r="I30">
            <v>0.69999999999999929</v>
          </cell>
          <cell r="J30">
            <v>-28.099999999999987</v>
          </cell>
          <cell r="K30">
            <v>-3.2999999999999963</v>
          </cell>
          <cell r="L30">
            <v>-0.99999999999999645</v>
          </cell>
          <cell r="M30">
            <v>-0.99999999999999645</v>
          </cell>
          <cell r="N30">
            <v>-0.99999999999999645</v>
          </cell>
          <cell r="O30">
            <v>-0.99999999999999645</v>
          </cell>
          <cell r="P30">
            <v>-0.99999999999999645</v>
          </cell>
          <cell r="Q30">
            <v>-0.99999999999999645</v>
          </cell>
        </row>
        <row r="31">
          <cell r="A31" t="str">
            <v xml:space="preserve">  Net Income</v>
          </cell>
          <cell r="B31">
            <v>250</v>
          </cell>
          <cell r="C31">
            <v>281.3</v>
          </cell>
          <cell r="D31">
            <v>323.89999999999998</v>
          </cell>
          <cell r="E31">
            <v>354.1</v>
          </cell>
          <cell r="F31">
            <v>510.09999999999997</v>
          </cell>
          <cell r="G31">
            <v>303.2</v>
          </cell>
          <cell r="H31">
            <v>323.3</v>
          </cell>
          <cell r="I31">
            <v>408.89999999999992</v>
          </cell>
          <cell r="J31">
            <v>327.50000000000006</v>
          </cell>
          <cell r="K31">
            <v>438.80299999999994</v>
          </cell>
          <cell r="L31">
            <v>545.96209923136871</v>
          </cell>
          <cell r="M31">
            <v>669.4626479045055</v>
          </cell>
          <cell r="N31">
            <v>599.7504460901813</v>
          </cell>
          <cell r="O31">
            <v>673.94238991169948</v>
          </cell>
          <cell r="P31">
            <v>755.56292765095418</v>
          </cell>
          <cell r="Q31">
            <v>830.41851428908092</v>
          </cell>
          <cell r="R31">
            <v>8.4505937678603482E-2</v>
          </cell>
          <cell r="S31">
            <v>0.10944865896952738</v>
          </cell>
          <cell r="T31">
            <v>7.6391402229152749E-2</v>
          </cell>
        </row>
        <row r="32">
          <cell r="A32" t="str">
            <v xml:space="preserve">  Change</v>
          </cell>
          <cell r="H32">
            <v>6.6292875989445887E-2</v>
          </cell>
          <cell r="I32">
            <v>0.26476956387256378</v>
          </cell>
          <cell r="J32">
            <v>-0.19907067742724349</v>
          </cell>
          <cell r="K32">
            <v>0.33985648854961781</v>
          </cell>
          <cell r="L32">
            <v>0.24420776346417128</v>
          </cell>
          <cell r="M32">
            <v>0.22620718333196876</v>
          </cell>
          <cell r="N32">
            <v>-0.10413157781473148</v>
          </cell>
          <cell r="O32">
            <v>0.12370469135151319</v>
          </cell>
          <cell r="P32">
            <v>0.12110907246826952</v>
          </cell>
          <cell r="Q32">
            <v>9.9072603880728805E-2</v>
          </cell>
        </row>
        <row r="33">
          <cell r="G33">
            <v>270.7</v>
          </cell>
        </row>
        <row r="34">
          <cell r="A34" t="str">
            <v>Nonrecurring Items:</v>
          </cell>
        </row>
        <row r="35">
          <cell r="A35" t="str">
            <v xml:space="preserve"> Telecommunications</v>
          </cell>
        </row>
        <row r="36">
          <cell r="A36" t="str">
            <v xml:space="preserve"> Information Displays</v>
          </cell>
          <cell r="E36">
            <v>-10.7</v>
          </cell>
          <cell r="G36">
            <v>-9.3000000000000007</v>
          </cell>
        </row>
        <row r="37">
          <cell r="A37" t="str">
            <v xml:space="preserve"> Advanced Materials</v>
          </cell>
          <cell r="E37">
            <v>-26.5</v>
          </cell>
          <cell r="G37">
            <v>-6.6</v>
          </cell>
        </row>
        <row r="38">
          <cell r="A38" t="str">
            <v xml:space="preserve">  Non-Segment Net Sales</v>
          </cell>
        </row>
        <row r="39">
          <cell r="A39" t="str">
            <v xml:space="preserve">  Other</v>
          </cell>
          <cell r="B39">
            <v>69</v>
          </cell>
          <cell r="E39">
            <v>-28.3</v>
          </cell>
          <cell r="G39">
            <v>-10.6</v>
          </cell>
        </row>
        <row r="40">
          <cell r="A40" t="str">
            <v xml:space="preserve">  Total</v>
          </cell>
          <cell r="B40">
            <v>69</v>
          </cell>
          <cell r="C40">
            <v>0</v>
          </cell>
          <cell r="D40">
            <v>0</v>
          </cell>
          <cell r="E40">
            <v>-65.5</v>
          </cell>
          <cell r="F40">
            <v>0</v>
          </cell>
          <cell r="G40">
            <v>-26.5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2">
          <cell r="A42" t="str">
            <v>Earnings from Operations: Diluted</v>
          </cell>
          <cell r="B42">
            <v>7.1122994652406457E-2</v>
          </cell>
          <cell r="C42">
            <v>0.56396782841823079</v>
          </cell>
          <cell r="D42">
            <v>1.1491516436903499</v>
          </cell>
          <cell r="E42">
            <v>2.7464583333333334</v>
          </cell>
          <cell r="F42">
            <v>2.1060745695823186</v>
          </cell>
          <cell r="G42">
            <v>1.4691908946002554</v>
          </cell>
          <cell r="H42">
            <v>1.4070981210855948</v>
          </cell>
          <cell r="I42">
            <v>1.7220863895680516</v>
          </cell>
          <cell r="J42">
            <v>1.5001845018450186</v>
          </cell>
          <cell r="K42">
            <v>1.8004204081632651</v>
          </cell>
          <cell r="L42">
            <v>2.228416731556607</v>
          </cell>
          <cell r="M42">
            <v>2.7325006036918591</v>
          </cell>
          <cell r="N42">
            <v>2.4479610044497195</v>
          </cell>
          <cell r="O42">
            <v>2.7507852649457121</v>
          </cell>
          <cell r="P42">
            <v>3.0839303169426699</v>
          </cell>
          <cell r="Q42">
            <v>3.2312004447045952</v>
          </cell>
          <cell r="R42">
            <v>0.76899077465803156</v>
          </cell>
          <cell r="S42">
            <v>7.9715679355473856E-2</v>
          </cell>
          <cell r="T42">
            <v>6.9063495530386154E-2</v>
          </cell>
        </row>
        <row r="43">
          <cell r="A43" t="str">
            <v>Change Before Gains/(Charges)</v>
          </cell>
          <cell r="C43">
            <v>6.929472474752564</v>
          </cell>
          <cell r="D43">
            <v>1.0376191438320039</v>
          </cell>
          <cell r="E43">
            <v>1.3899877343545732</v>
          </cell>
          <cell r="F43">
            <v>-0.23316711416254809</v>
          </cell>
          <cell r="H43">
            <v>-4.2263244172606407E-2</v>
          </cell>
          <cell r="I43">
            <v>0.22385664777907532</v>
          </cell>
          <cell r="J43">
            <v>-0.12885642036732681</v>
          </cell>
          <cell r="K43">
            <v>0.20013265431618454</v>
          </cell>
          <cell r="L43">
            <v>0.23772021326395154</v>
          </cell>
          <cell r="M43">
            <v>0.22620718333196876</v>
          </cell>
          <cell r="N43">
            <v>-0.10413157781473148</v>
          </cell>
          <cell r="O43">
            <v>0.12370469135151319</v>
          </cell>
          <cell r="P43">
            <v>0.1211090724682693</v>
          </cell>
          <cell r="Q43">
            <v>4.7754038718982761E-2</v>
          </cell>
        </row>
        <row r="45">
          <cell r="A45" t="str">
            <v>Aftertax Margins:</v>
          </cell>
        </row>
        <row r="46">
          <cell r="A46" t="str">
            <v xml:space="preserve"> Telecommunications</v>
          </cell>
          <cell r="B46">
            <v>0.32438694728712109</v>
          </cell>
          <cell r="C46">
            <v>0.29561161022805804</v>
          </cell>
          <cell r="D46">
            <v>0.29252003561887802</v>
          </cell>
          <cell r="E46">
            <v>0.28222523744911804</v>
          </cell>
          <cell r="F46">
            <v>0.28848463695425713</v>
          </cell>
          <cell r="G46">
            <v>0.18254294402893068</v>
          </cell>
          <cell r="H46">
            <v>0.18201330757673323</v>
          </cell>
          <cell r="I46">
            <v>0.16571046621734525</v>
          </cell>
          <cell r="J46">
            <v>0.11458391471786572</v>
          </cell>
          <cell r="K46">
            <v>0.11113991853360489</v>
          </cell>
          <cell r="L46">
            <v>0.11499286323082612</v>
          </cell>
          <cell r="M46">
            <v>0.12695115568057216</v>
          </cell>
          <cell r="N46">
            <v>0.10462645941107641</v>
          </cell>
          <cell r="O46">
            <v>0.10981573087227495</v>
          </cell>
          <cell r="P46">
            <v>0.11321739561682827</v>
          </cell>
          <cell r="Q46">
            <v>0.11449339668118956</v>
          </cell>
        </row>
        <row r="47">
          <cell r="A47" t="str">
            <v xml:space="preserve"> Information Displays</v>
          </cell>
          <cell r="B47">
            <v>-3.0188679245283019E-2</v>
          </cell>
          <cell r="C47">
            <v>5.7507987220447282E-2</v>
          </cell>
          <cell r="D47">
            <v>9.295774647887324E-2</v>
          </cell>
          <cell r="E47">
            <v>0.11219512195121951</v>
          </cell>
          <cell r="F47">
            <v>0.15918367346938775</v>
          </cell>
          <cell r="G47">
            <v>6.0360360360360361E-2</v>
          </cell>
          <cell r="H47">
            <v>-8.4880636604774528E-3</v>
          </cell>
          <cell r="I47">
            <v>1.068955133995783E-2</v>
          </cell>
          <cell r="J47">
            <v>8.7637660927563199E-2</v>
          </cell>
          <cell r="K47">
            <v>8.9270229007633595E-2</v>
          </cell>
          <cell r="L47">
            <v>8.4641304347826088E-2</v>
          </cell>
          <cell r="M47">
            <v>8.2910544217687079E-2</v>
          </cell>
          <cell r="N47">
            <v>8.1892638036809823E-2</v>
          </cell>
          <cell r="O47">
            <v>7.9520786516853945E-2</v>
          </cell>
          <cell r="P47">
            <v>8.0057031249999994E-2</v>
          </cell>
          <cell r="Q47">
            <v>7.6674271844660191E-2</v>
          </cell>
        </row>
        <row r="48">
          <cell r="A48" t="str">
            <v xml:space="preserve"> Advanced Materials</v>
          </cell>
          <cell r="B48">
            <v>0.12851635013565615</v>
          </cell>
          <cell r="C48">
            <v>0.13089153889835323</v>
          </cell>
          <cell r="D48">
            <v>0.12504999333422209</v>
          </cell>
          <cell r="E48">
            <v>0.13193620666930275</v>
          </cell>
          <cell r="F48">
            <v>0.1942080378250591</v>
          </cell>
          <cell r="G48">
            <v>7.0252484909468255E-2</v>
          </cell>
          <cell r="H48">
            <v>7.3007562536358345E-2</v>
          </cell>
          <cell r="I48">
            <v>0.10054347826086955</v>
          </cell>
          <cell r="J48">
            <v>9.1951769434369182E-2</v>
          </cell>
          <cell r="K48">
            <v>0.10478859250851305</v>
          </cell>
          <cell r="L48">
            <v>0.11192352841462899</v>
          </cell>
          <cell r="M48">
            <v>0.10883955466535865</v>
          </cell>
          <cell r="N48">
            <v>0.11138645019706074</v>
          </cell>
          <cell r="O48">
            <v>0.10508885731108601</v>
          </cell>
          <cell r="P48">
            <v>0.10501162689220064</v>
          </cell>
          <cell r="Q48">
            <v>0.10601357281525085</v>
          </cell>
        </row>
        <row r="49">
          <cell r="A49" t="str">
            <v xml:space="preserve">  Average</v>
          </cell>
          <cell r="B49">
            <v>0.16855447680690402</v>
          </cell>
          <cell r="C49">
            <v>0.17623104874075934</v>
          </cell>
          <cell r="D49">
            <v>0.1820788127494519</v>
          </cell>
          <cell r="E49">
            <v>0.18581098808836649</v>
          </cell>
          <cell r="F49">
            <v>0.22527943526892868</v>
          </cell>
          <cell r="G49">
            <v>0.11984417609870712</v>
          </cell>
          <cell r="H49">
            <v>0.10849529152474453</v>
          </cell>
          <cell r="I49">
            <v>0.11696610218057822</v>
          </cell>
          <cell r="J49">
            <v>0.10287863445682049</v>
          </cell>
          <cell r="K49">
            <v>0.10609114033403724</v>
          </cell>
          <cell r="L49">
            <v>0.11005052196764022</v>
          </cell>
          <cell r="M49">
            <v>0.11715587831648991</v>
          </cell>
          <cell r="N49">
            <v>0.1031045999268615</v>
          </cell>
          <cell r="O49">
            <v>0.10449652471843425</v>
          </cell>
          <cell r="P49">
            <v>0.10678414445102055</v>
          </cell>
          <cell r="Q49">
            <v>0.10748850563589771</v>
          </cell>
        </row>
        <row r="51">
          <cell r="A51" t="str">
            <v>Equity Companies (Excl. DCC)</v>
          </cell>
        </row>
        <row r="52">
          <cell r="A52" t="str">
            <v xml:space="preserve"> Net Sales</v>
          </cell>
          <cell r="B52">
            <v>1003.4</v>
          </cell>
          <cell r="C52">
            <v>941.9</v>
          </cell>
          <cell r="D52">
            <v>1234.0999999999999</v>
          </cell>
          <cell r="E52">
            <v>1244.1000000000001</v>
          </cell>
          <cell r="F52">
            <v>1294.8</v>
          </cell>
          <cell r="G52">
            <v>1591.3</v>
          </cell>
          <cell r="H52">
            <v>1593.3000000000002</v>
          </cell>
          <cell r="I52">
            <v>1808.1</v>
          </cell>
          <cell r="J52">
            <v>1646.365</v>
          </cell>
          <cell r="K52">
            <v>1369.5800000000002</v>
          </cell>
          <cell r="L52">
            <v>1434.9440000000002</v>
          </cell>
          <cell r="M52">
            <v>1495.0762000000002</v>
          </cell>
          <cell r="N52">
            <v>1572.0150100000001</v>
          </cell>
          <cell r="O52">
            <v>1642.0482605000002</v>
          </cell>
          <cell r="P52">
            <v>1733.0401735250002</v>
          </cell>
          <cell r="Q52">
            <v>1814.9797697012502</v>
          </cell>
          <cell r="R52">
            <v>9.7884902250776618E-2</v>
          </cell>
          <cell r="S52">
            <v>-2.9963179835288289E-2</v>
          </cell>
          <cell r="T52">
            <v>4.8614103937846043E-2</v>
          </cell>
        </row>
        <row r="53">
          <cell r="A53" t="str">
            <v xml:space="preserve"> Corning Share of Eq. Co. Earnings</v>
          </cell>
          <cell r="B53">
            <v>26.000000000000004</v>
          </cell>
          <cell r="C53">
            <v>36.700000000000003</v>
          </cell>
          <cell r="D53">
            <v>40.4</v>
          </cell>
          <cell r="E53">
            <v>25</v>
          </cell>
          <cell r="F53">
            <v>48.500000000000007</v>
          </cell>
          <cell r="G53">
            <v>66.599999999999994</v>
          </cell>
          <cell r="H53">
            <v>85</v>
          </cell>
          <cell r="I53">
            <v>79.2</v>
          </cell>
          <cell r="J53">
            <v>95.3</v>
          </cell>
          <cell r="K53">
            <v>51.8609352</v>
          </cell>
          <cell r="L53">
            <v>55.248018691368657</v>
          </cell>
          <cell r="M53">
            <v>61.773215212505534</v>
          </cell>
          <cell r="N53">
            <v>65.219276263581364</v>
          </cell>
          <cell r="O53">
            <v>68.218510868769499</v>
          </cell>
          <cell r="P53">
            <v>72.372882154627931</v>
          </cell>
          <cell r="Q53">
            <v>75.951773189250801</v>
          </cell>
          <cell r="R53">
            <v>0.15552598552427543</v>
          </cell>
          <cell r="S53">
            <v>-6.1768868750928352E-2</v>
          </cell>
          <cell r="T53">
            <v>6.2181754099158049E-2</v>
          </cell>
        </row>
        <row r="55">
          <cell r="A55" t="str">
            <v>Sales Growth:</v>
          </cell>
        </row>
        <row r="56">
          <cell r="A56" t="str">
            <v xml:space="preserve"> Telecommunications</v>
          </cell>
          <cell r="C56">
            <v>0.11759026839158127</v>
          </cell>
          <cell r="D56">
            <v>0.16413268832066352</v>
          </cell>
          <cell r="E56">
            <v>9.3796378747402764E-2</v>
          </cell>
          <cell r="F56">
            <v>0.25956445047489818</v>
          </cell>
          <cell r="G56">
            <v>0</v>
          </cell>
          <cell r="H56">
            <v>0.14876304758773728</v>
          </cell>
          <cell r="I56">
            <v>0.28446733920011447</v>
          </cell>
          <cell r="J56">
            <v>-2.005235893722479E-3</v>
          </cell>
          <cell r="K56">
            <v>0.3702070659150527</v>
          </cell>
          <cell r="L56">
            <v>0.2628309572301426</v>
          </cell>
          <cell r="M56">
            <v>0.18700104830255615</v>
          </cell>
          <cell r="N56">
            <v>-2.6494565217391353E-2</v>
          </cell>
          <cell r="O56">
            <v>0.11785066294487079</v>
          </cell>
          <cell r="P56">
            <v>0.11116338302494566</v>
          </cell>
          <cell r="Q56">
            <v>0.10319165747539927</v>
          </cell>
          <cell r="R56">
            <v>0</v>
          </cell>
        </row>
        <row r="57">
          <cell r="A57" t="str">
            <v xml:space="preserve"> Information Displays</v>
          </cell>
          <cell r="C57">
            <v>0.18113207547169807</v>
          </cell>
          <cell r="D57">
            <v>0.13418530351437696</v>
          </cell>
          <cell r="E57">
            <v>0.15492957746478875</v>
          </cell>
          <cell r="F57">
            <v>0.19512195121951215</v>
          </cell>
          <cell r="G57">
            <v>0</v>
          </cell>
          <cell r="H57">
            <v>1.8918918918918948E-2</v>
          </cell>
          <cell r="I57">
            <v>0.1745358090185678</v>
          </cell>
          <cell r="J57">
            <v>-2.935862691960256E-2</v>
          </cell>
          <cell r="K57">
            <v>1.597642314254677E-2</v>
          </cell>
          <cell r="L57">
            <v>5.3435114503816772E-2</v>
          </cell>
          <cell r="M57">
            <v>6.5217391304347894E-2</v>
          </cell>
          <cell r="N57">
            <v>0.10884353741496589</v>
          </cell>
          <cell r="O57">
            <v>9.2024539877300526E-2</v>
          </cell>
          <cell r="P57">
            <v>7.8651685393258397E-2</v>
          </cell>
          <cell r="Q57">
            <v>7.2916666666666741E-2</v>
          </cell>
          <cell r="R57">
            <v>0.15967316572718682</v>
          </cell>
        </row>
        <row r="58">
          <cell r="A58" t="str">
            <v xml:space="preserve"> Advanced Materials</v>
          </cell>
          <cell r="C58">
            <v>5.8546337284022254E-3</v>
          </cell>
          <cell r="D58">
            <v>6.4877910278251072E-2</v>
          </cell>
          <cell r="E58">
            <v>1.1465137981602425E-2</v>
          </cell>
          <cell r="F58">
            <v>0.11506524317912215</v>
          </cell>
          <cell r="G58">
            <v>0</v>
          </cell>
          <cell r="H58">
            <v>0.18202957480629012</v>
          </cell>
          <cell r="I58">
            <v>-9.6955594337788664E-4</v>
          </cell>
          <cell r="J58">
            <v>-9.9961180124223947E-3</v>
          </cell>
          <cell r="K58">
            <v>3.6368983432996771E-2</v>
          </cell>
          <cell r="L58">
            <v>0.11601399924328404</v>
          </cell>
          <cell r="M58">
            <v>0.10846760181379</v>
          </cell>
          <cell r="N58">
            <v>9.2738660471140877E-2</v>
          </cell>
          <cell r="O58">
            <v>9.4591758144046967E-2</v>
          </cell>
          <cell r="P58">
            <v>7.0833712760734135E-2</v>
          </cell>
          <cell r="Q58">
            <v>7.2108187823034964E-2</v>
          </cell>
          <cell r="R58">
            <v>4.8588437191687373E-2</v>
          </cell>
        </row>
        <row r="59">
          <cell r="A59" t="str">
            <v xml:space="preserve">   Subtotal</v>
          </cell>
          <cell r="C59">
            <v>7.6186623516720564E-2</v>
          </cell>
          <cell r="D59">
            <v>0.1144593409347201</v>
          </cell>
          <cell r="E59">
            <v>7.1280004497161098E-2</v>
          </cell>
          <cell r="F59">
            <v>0.18817180038830861</v>
          </cell>
          <cell r="G59">
            <v>0</v>
          </cell>
          <cell r="H59">
            <v>0.13248775558595272</v>
          </cell>
          <cell r="I59">
            <v>0.16539771588859931</v>
          </cell>
          <cell r="J59">
            <v>-9.5704747987048755E-3</v>
          </cell>
          <cell r="K59">
            <v>0.20561261391581076</v>
          </cell>
          <cell r="L59">
            <v>0.19267133806872727</v>
          </cell>
          <cell r="M59">
            <v>0.15145077563831699</v>
          </cell>
          <cell r="N59">
            <v>1.8135444633075037E-2</v>
          </cell>
          <cell r="O59">
            <v>0.10853343655707981</v>
          </cell>
          <cell r="P59">
            <v>9.6916139095538201E-2</v>
          </cell>
          <cell r="Q59">
            <v>9.1740400704519942E-2</v>
          </cell>
          <cell r="R59">
            <v>0.12135212363848846</v>
          </cell>
        </row>
        <row r="61">
          <cell r="A61" t="str">
            <v>Net Income Growth:</v>
          </cell>
        </row>
        <row r="62">
          <cell r="A62" t="str">
            <v xml:space="preserve"> Telecommunications</v>
          </cell>
          <cell r="C62">
            <v>1.8452380952380887E-2</v>
          </cell>
          <cell r="D62">
            <v>0.15195791934541214</v>
          </cell>
          <cell r="E62">
            <v>5.530187721968538E-2</v>
          </cell>
          <cell r="F62">
            <v>0.28749999999999987</v>
          </cell>
          <cell r="G62">
            <v>0</v>
          </cell>
          <cell r="H62">
            <v>0.14542998649257122</v>
          </cell>
          <cell r="I62">
            <v>0.16941823899371022</v>
          </cell>
          <cell r="J62">
            <v>-0.3099159663865545</v>
          </cell>
          <cell r="K62">
            <v>0.32902338041889911</v>
          </cell>
          <cell r="L62">
            <v>0.3066101672956556</v>
          </cell>
          <cell r="M62">
            <v>0.31043919285300836</v>
          </cell>
          <cell r="N62">
            <v>-0.1976880689843763</v>
          </cell>
          <cell r="O62">
            <v>0.17329390909649911</v>
          </cell>
          <cell r="P62">
            <v>0.14558290812805486</v>
          </cell>
          <cell r="Q62">
            <v>0.11562502711319977</v>
          </cell>
          <cell r="R62">
            <v>0.49951253592080813</v>
          </cell>
        </row>
        <row r="63">
          <cell r="A63" t="str">
            <v xml:space="preserve"> Information Displays</v>
          </cell>
          <cell r="C63">
            <v>-3.25</v>
          </cell>
          <cell r="D63">
            <v>0.83333333333333326</v>
          </cell>
          <cell r="E63">
            <v>0.39393939393939403</v>
          </cell>
          <cell r="F63">
            <v>0.69565217391304346</v>
          </cell>
          <cell r="G63">
            <v>0</v>
          </cell>
          <cell r="H63">
            <v>-1.1432835820895522</v>
          </cell>
          <cell r="I63">
            <v>-2.4791666666666647</v>
          </cell>
          <cell r="J63">
            <v>6.9577464788732497</v>
          </cell>
          <cell r="K63">
            <v>3.4902654867256633E-2</v>
          </cell>
          <cell r="L63">
            <v>-1.1886030920782442E-3</v>
          </cell>
          <cell r="M63">
            <v>4.3435640597577097E-2</v>
          </cell>
          <cell r="N63">
            <v>9.5230085700103162E-2</v>
          </cell>
          <cell r="O63">
            <v>6.0396299209649174E-2</v>
          </cell>
          <cell r="P63">
            <v>8.59255229711684E-2</v>
          </cell>
          <cell r="Q63">
            <v>2.7581249044463796E-2</v>
          </cell>
          <cell r="R63">
            <v>0</v>
          </cell>
        </row>
        <row r="64">
          <cell r="A64" t="str">
            <v xml:space="preserve"> Advanced Materials</v>
          </cell>
          <cell r="C64">
            <v>2.4444444444444491E-2</v>
          </cell>
          <cell r="D64">
            <v>1.7353579175704903E-2</v>
          </cell>
          <cell r="E64">
            <v>6.7164179104477473E-2</v>
          </cell>
          <cell r="F64">
            <v>0.64135864135864162</v>
          </cell>
          <cell r="G64">
            <v>0</v>
          </cell>
          <cell r="H64">
            <v>0.22838499184339334</v>
          </cell>
          <cell r="I64">
            <v>0.37583001328021237</v>
          </cell>
          <cell r="J64">
            <v>-9.4594594594594406E-2</v>
          </cell>
          <cell r="K64">
            <v>0.18105010660980803</v>
          </cell>
          <cell r="L64">
            <v>0.19200212127366689</v>
          </cell>
          <cell r="M64">
            <v>7.792456020017724E-2</v>
          </cell>
          <cell r="N64">
            <v>0.11830924664478948</v>
          </cell>
          <cell r="O64">
            <v>3.2705476132732558E-2</v>
          </cell>
          <cell r="P64">
            <v>7.0046750771526556E-2</v>
          </cell>
          <cell r="Q64">
            <v>8.233747823256965E-2</v>
          </cell>
          <cell r="R64">
            <v>0</v>
          </cell>
        </row>
        <row r="65">
          <cell r="A65" t="str">
            <v xml:space="preserve">   Subtotal</v>
          </cell>
          <cell r="C65">
            <v>0.12519999999999998</v>
          </cell>
          <cell r="D65">
            <v>0.15143974404550287</v>
          </cell>
          <cell r="E65">
            <v>9.3238653905526547E-2</v>
          </cell>
          <cell r="F65">
            <v>0.44055351595594439</v>
          </cell>
          <cell r="G65">
            <v>0</v>
          </cell>
          <cell r="H65">
            <v>2.5244556642474159E-2</v>
          </cell>
          <cell r="I65">
            <v>0.25638658048630303</v>
          </cell>
          <cell r="J65">
            <v>-0.12885840274375282</v>
          </cell>
          <cell r="K65">
            <v>0.24325928008998843</v>
          </cell>
          <cell r="L65">
            <v>0.23718251002904012</v>
          </cell>
          <cell r="M65">
            <v>0.22579361320773206</v>
          </cell>
          <cell r="N65">
            <v>-0.10397626479596722</v>
          </cell>
          <cell r="O65">
            <v>0.12349877441519364</v>
          </cell>
          <cell r="P65">
            <v>0.12092963630560072</v>
          </cell>
          <cell r="Q65">
            <v>9.894165297068569E-2</v>
          </cell>
          <cell r="R65">
            <v>0</v>
          </cell>
        </row>
        <row r="68">
          <cell r="A68" t="str">
            <v>E = Banc of America Securities Research Estimates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CLink"/>
      <sheetName val="FactPage"/>
      <sheetName val="Inc.St."/>
      <sheetName val="Bal.Sheet"/>
      <sheetName val="CashFlow"/>
      <sheetName val="Geo."/>
      <sheetName val="GPM"/>
      <sheetName val="G"/>
      <sheetName val="Acquisitions"/>
      <sheetName val="Prod.Geo."/>
      <sheetName val="Val."/>
      <sheetName val="Table1_3"/>
      <sheetName val="Perf."/>
      <sheetName val="IS"/>
      <sheetName val="CF"/>
      <sheetName val="BS"/>
      <sheetName val="99 Seg Sales"/>
      <sheetName val="96 Seg Sales "/>
      <sheetName val="1999 Geo"/>
      <sheetName val="1996 Geo"/>
      <sheetName val="99 Metals"/>
      <sheetName val="96 Metals"/>
      <sheetName val="MainCode"/>
      <sheetName val="99Vol"/>
      <sheetName val="96Vol"/>
      <sheetName val="OMG_MAC.XLM"/>
      <sheetName val="Module1"/>
      <sheetName val="LINK"/>
      <sheetName val="vol_GDP"/>
      <sheetName val="Sheet1"/>
      <sheetName val="EPS"/>
      <sheetName val="Vol"/>
      <sheetName val="Metals"/>
      <sheetName val="Geo"/>
      <sheetName val="Seg"/>
      <sheetName val="OMG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F"/>
      <sheetName val="FactPage"/>
      <sheetName val="VPC by segm"/>
      <sheetName val="vo1_GDP"/>
      <sheetName val="Inc.St."/>
      <sheetName val="Bal.Sheet"/>
      <sheetName val="CashFlow"/>
      <sheetName val="Uniroyal"/>
      <sheetName val="Proforma"/>
      <sheetName val="Geo"/>
      <sheetName val="Val"/>
      <sheetName val="SumoftheParts"/>
      <sheetName val="CK_1&amp;3"/>
      <sheetName val="Market chart"/>
      <sheetName val="eps"/>
      <sheetName val="bs"/>
      <sheetName val="cf"/>
      <sheetName val="Module1"/>
      <sheetName val="Module2"/>
      <sheetName val="00 Sales_pie"/>
      <sheetName val="98 Sales_pie "/>
      <sheetName val="00 OProfit_pie "/>
      <sheetName val="98 OProfit_pie "/>
      <sheetName val="99 geosales_pie  "/>
      <sheetName val="96 geosales_pie "/>
      <sheetName val="96 geo_ops_pie"/>
      <sheetName val="99 geo_ops_pie"/>
      <sheetName val="LINK"/>
      <sheetName val="FCLink"/>
      <sheetName val="CNK_1&amp;3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71">
          <cell r="A71" t="str">
            <v xml:space="preserve">  Volume Growth / Global GDP Growth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Page"/>
      <sheetName val="Inc.St."/>
      <sheetName val="Bal.Sheet"/>
      <sheetName val="CashFlow"/>
      <sheetName val="NewDetail"/>
      <sheetName val="MarketDetail"/>
      <sheetName val="Tbl1&amp;3"/>
      <sheetName val="DCF"/>
      <sheetName val="SumofParts"/>
      <sheetName val="EBITDA"/>
      <sheetName val="Comps"/>
      <sheetName val="LgCapInd"/>
      <sheetName val="NetInc."/>
      <sheetName val="ShareRepo"/>
      <sheetName val="Brands"/>
      <sheetName val="Vol&amp;Price"/>
      <sheetName val="Ex-DTI"/>
      <sheetName val="ElectMkt"/>
      <sheetName val="PmMkt"/>
      <sheetName val="CoatMkt"/>
      <sheetName val="SafetyMkt"/>
      <sheetName val="AgMkt"/>
      <sheetName val="ElectSegMix"/>
      <sheetName val="PmSegMix"/>
      <sheetName val="CoatSegMix"/>
      <sheetName val="SafetySegMix"/>
      <sheetName val="AgSegMix"/>
      <sheetName val="bcgData"/>
      <sheetName val="GEO"/>
      <sheetName val="Raws"/>
      <sheetName val="DDdata"/>
      <sheetName val="PortfMgmt"/>
      <sheetName val="Matrix"/>
      <sheetName val="E&amp;CT"/>
      <sheetName val="PM"/>
      <sheetName val="C&amp;CT"/>
      <sheetName val="S&amp;P"/>
      <sheetName val="A&amp;N"/>
      <sheetName val="DTI"/>
      <sheetName val="Timeline"/>
      <sheetName val="bcgChart"/>
      <sheetName val="ECTIPI"/>
      <sheetName val="PMIPI"/>
      <sheetName val="SPIPI"/>
      <sheetName val="CCIPI"/>
      <sheetName val="RawIndex "/>
      <sheetName val="VolPriceIndex"/>
      <sheetName val="QVolumeIndex"/>
      <sheetName val="QPriceIndex"/>
      <sheetName val="VolVsIndexes"/>
      <sheetName val="VolIPI"/>
      <sheetName val="VolIPI2"/>
      <sheetName val="DDVolume"/>
      <sheetName val="SLS"/>
      <sheetName val="BS"/>
      <sheetName val="CFC"/>
      <sheetName val="02EndMrkt"/>
      <sheetName val="03PFEndMrkt"/>
      <sheetName val="00SalesPie"/>
      <sheetName val="MainCode"/>
      <sheetName val="01SalesPie"/>
      <sheetName val="02SalesPie"/>
      <sheetName val="03pSalesPie"/>
      <sheetName val="00ATOIPie"/>
      <sheetName val="01ATOIPie"/>
      <sheetName val="02ATOIPie"/>
      <sheetName val="03pATOIPie"/>
      <sheetName val="00Geo"/>
      <sheetName val="01Geo"/>
      <sheetName val="02Geo"/>
      <sheetName val="03PGeo"/>
      <sheetName val="Flexo"/>
      <sheetName val="Printing"/>
      <sheetName val="NonwovenProds"/>
      <sheetName val="NonwovenIndUses"/>
      <sheetName val="NonwovenComp"/>
      <sheetName val="NonwovenGeo"/>
      <sheetName val="FiberMkt"/>
      <sheetName val="SynVolMktVol"/>
      <sheetName val="SynMktSales"/>
      <sheetName val="DTIcomp"/>
      <sheetName val="DTIprodgrowth"/>
      <sheetName val="TiO2price"/>
      <sheetName val="TiO2supdem"/>
      <sheetName val="TiO2Suppliers"/>
      <sheetName val="TiO2Uses"/>
      <sheetName val="Industry-CropMix"/>
      <sheetName val="DD-CropMix"/>
      <sheetName val="DD-CropProtSls"/>
      <sheetName val="Module1"/>
      <sheetName val="PioGeo2002"/>
      <sheetName val="PioCropMix2001"/>
      <sheetName val="PioCropMix2002"/>
      <sheetName val="Ag_Nut"/>
      <sheetName val="PerfMat"/>
      <sheetName val="E&amp;C"/>
      <sheetName val="Perf. Coat"/>
      <sheetName val="EMMarket"/>
      <sheetName val="ElecGeo"/>
      <sheetName val="ElecMkts"/>
      <sheetName val="EngPolySls"/>
      <sheetName val="EngPolyATOI"/>
      <sheetName val="DTI-Segments"/>
      <sheetName val="DTIGeo"/>
      <sheetName val="SpandexGeo"/>
      <sheetName val="LycraUses"/>
      <sheetName val="SpandexDemand"/>
      <sheetName val="NylonUses"/>
      <sheetName val="NylonGeo"/>
      <sheetName val="CarpetMkt"/>
      <sheetName val="CarpetFibers"/>
      <sheetName val="CptFibCap"/>
      <sheetName val="FloorMkt"/>
      <sheetName val="Saf&amp;P"/>
      <sheetName val="RnDSales"/>
      <sheetName val="RnD01"/>
      <sheetName val="LINK"/>
    </sheetNames>
    <sheetDataSet>
      <sheetData sheetId="0" refreshError="1"/>
      <sheetData sheetId="1">
        <row r="154">
          <cell r="A154" t="str">
            <v>Table 4</v>
          </cell>
        </row>
        <row r="155">
          <cell r="A155" t="str">
            <v>DuPont</v>
          </cell>
        </row>
        <row r="156">
          <cell r="A156" t="str">
            <v>Annual Income Statement 1995-2005E</v>
          </cell>
        </row>
        <row r="158">
          <cell r="A158" t="str">
            <v>($ Millions, Except Earnings Per Share)</v>
          </cell>
        </row>
        <row r="160">
          <cell r="R160" t="str">
            <v>Growth (a)</v>
          </cell>
        </row>
        <row r="161">
          <cell r="B161" t="str">
            <v>1990</v>
          </cell>
          <cell r="C161" t="str">
            <v>1991</v>
          </cell>
          <cell r="D161" t="str">
            <v>1992</v>
          </cell>
          <cell r="E161" t="str">
            <v>1993</v>
          </cell>
          <cell r="F161" t="str">
            <v>1994</v>
          </cell>
          <cell r="G161" t="str">
            <v>1995</v>
          </cell>
          <cell r="H161" t="str">
            <v>1996</v>
          </cell>
          <cell r="I161" t="str">
            <v>1997</v>
          </cell>
          <cell r="J161" t="str">
            <v>1998</v>
          </cell>
          <cell r="K161" t="str">
            <v>1999R</v>
          </cell>
          <cell r="L161" t="str">
            <v>2000R</v>
          </cell>
          <cell r="M161" t="str">
            <v>2001R</v>
          </cell>
          <cell r="N161" t="str">
            <v>2002E</v>
          </cell>
          <cell r="O161" t="str">
            <v>2003E</v>
          </cell>
          <cell r="P161" t="str">
            <v>2004E</v>
          </cell>
          <cell r="Q161" t="str">
            <v>2005E</v>
          </cell>
          <cell r="R161" t="str">
            <v>95-00</v>
          </cell>
        </row>
        <row r="162">
          <cell r="A162" t="str">
            <v>Net Sales</v>
          </cell>
          <cell r="G162">
            <v>24500</v>
          </cell>
          <cell r="H162">
            <v>23644</v>
          </cell>
          <cell r="I162">
            <v>24089</v>
          </cell>
          <cell r="J162">
            <v>24767</v>
          </cell>
          <cell r="K162">
            <v>26918</v>
          </cell>
          <cell r="L162">
            <v>28268</v>
          </cell>
          <cell r="M162">
            <v>24726</v>
          </cell>
          <cell r="N162">
            <v>25023.145662038907</v>
          </cell>
          <cell r="O162">
            <v>25643.953483423644</v>
          </cell>
          <cell r="P162">
            <v>26803.804708594827</v>
          </cell>
          <cell r="Q162">
            <v>28036.330655440564</v>
          </cell>
          <cell r="R162">
            <v>3.2874547208826765E-2</v>
          </cell>
        </row>
        <row r="163">
          <cell r="A163" t="str">
            <v>Cost of Sales</v>
          </cell>
          <cell r="G163">
            <v>15503</v>
          </cell>
          <cell r="H163">
            <v>15230.014721840977</v>
          </cell>
          <cell r="I163">
            <v>15489.990086734369</v>
          </cell>
          <cell r="J163">
            <v>15828.024202928158</v>
          </cell>
          <cell r="K163">
            <v>16964</v>
          </cell>
          <cell r="L163">
            <v>17424</v>
          </cell>
          <cell r="M163">
            <v>16535</v>
          </cell>
          <cell r="N163">
            <v>16806.49149537224</v>
          </cell>
          <cell r="O163">
            <v>16188.805863876472</v>
          </cell>
          <cell r="P163">
            <v>16569.177596879679</v>
          </cell>
          <cell r="Q163">
            <v>17098.951443675516</v>
          </cell>
        </row>
        <row r="164">
          <cell r="A164" t="str">
            <v>Gross Profit</v>
          </cell>
          <cell r="G164">
            <v>8997</v>
          </cell>
          <cell r="H164">
            <v>8413.9852781590234</v>
          </cell>
          <cell r="I164">
            <v>8599.0099132656305</v>
          </cell>
          <cell r="J164">
            <v>8938.975797071842</v>
          </cell>
          <cell r="K164">
            <v>9954</v>
          </cell>
          <cell r="L164">
            <v>10844</v>
          </cell>
          <cell r="M164">
            <v>8191</v>
          </cell>
          <cell r="N164">
            <v>8216.6541666666672</v>
          </cell>
          <cell r="O164">
            <v>9455.1476195471714</v>
          </cell>
          <cell r="P164">
            <v>10234.627111715148</v>
          </cell>
          <cell r="Q164">
            <v>10937.379211765048</v>
          </cell>
          <cell r="R164">
            <v>4.3091616330363181E-2</v>
          </cell>
        </row>
        <row r="165">
          <cell r="A165" t="str">
            <v>Gross Margin</v>
          </cell>
          <cell r="G165">
            <v>0.36722448979591837</v>
          </cell>
          <cell r="H165">
            <v>0.35586132964638062</v>
          </cell>
          <cell r="I165">
            <v>0.35696832219127528</v>
          </cell>
          <cell r="J165">
            <v>0.36092283268348374</v>
          </cell>
          <cell r="K165">
            <v>0.3697897317779924</v>
          </cell>
          <cell r="L165">
            <v>0.38361398047261924</v>
          </cell>
          <cell r="M165">
            <v>0.33127072716978079</v>
          </cell>
          <cell r="N165">
            <v>0.32836216028313553</v>
          </cell>
          <cell r="O165">
            <v>0.36870865584977047</v>
          </cell>
          <cell r="P165">
            <v>0.38183486348239748</v>
          </cell>
          <cell r="Q165">
            <v>0.39011450343422899</v>
          </cell>
        </row>
        <row r="166">
          <cell r="A166" t="str">
            <v>Selling and Administrative</v>
          </cell>
          <cell r="G166">
            <v>2283</v>
          </cell>
          <cell r="H166">
            <v>2119</v>
          </cell>
          <cell r="I166">
            <v>2061</v>
          </cell>
          <cell r="J166">
            <v>2115</v>
          </cell>
          <cell r="K166">
            <v>2595</v>
          </cell>
          <cell r="L166">
            <v>3041</v>
          </cell>
          <cell r="M166">
            <v>2925</v>
          </cell>
          <cell r="N166">
            <v>2577</v>
          </cell>
          <cell r="O166">
            <v>2769.5469762097537</v>
          </cell>
          <cell r="P166">
            <v>2894.8109085282413</v>
          </cell>
          <cell r="Q166">
            <v>3027.9237107875811</v>
          </cell>
          <cell r="R166">
            <v>6.0844054804974457E-2</v>
          </cell>
        </row>
        <row r="167">
          <cell r="A167" t="str">
            <v>S&amp;A/Sales</v>
          </cell>
          <cell r="G167">
            <v>9.3183673469387759E-2</v>
          </cell>
          <cell r="H167">
            <v>8.9621045508374214E-2</v>
          </cell>
          <cell r="I167">
            <v>8.5557723442235042E-2</v>
          </cell>
          <cell r="J167">
            <v>8.5395889691928781E-2</v>
          </cell>
          <cell r="K167">
            <v>9.6403893305594776E-2</v>
          </cell>
          <cell r="L167">
            <v>0.10757747276071883</v>
          </cell>
          <cell r="M167">
            <v>0.11829652996845426</v>
          </cell>
          <cell r="N167">
            <v>0.10298465408005877</v>
          </cell>
          <cell r="O167">
            <v>0.108</v>
          </cell>
          <cell r="P167">
            <v>0.108</v>
          </cell>
          <cell r="Q167">
            <v>0.108</v>
          </cell>
        </row>
        <row r="168">
          <cell r="A168" t="str">
            <v>Depreciation</v>
          </cell>
          <cell r="G168">
            <v>1643</v>
          </cell>
          <cell r="H168">
            <v>1501</v>
          </cell>
          <cell r="I168">
            <v>1361</v>
          </cell>
          <cell r="J168">
            <v>1452</v>
          </cell>
          <cell r="K168">
            <v>1444</v>
          </cell>
          <cell r="L168">
            <v>1415</v>
          </cell>
          <cell r="M168">
            <v>1320</v>
          </cell>
          <cell r="N168">
            <v>1300</v>
          </cell>
          <cell r="O168">
            <v>1341.4285714285713</v>
          </cell>
          <cell r="P168">
            <v>1384.3571428571427</v>
          </cell>
          <cell r="Q168">
            <v>1432.2821428571426</v>
          </cell>
          <cell r="R168">
            <v>-2.2553016327796827E-2</v>
          </cell>
        </row>
        <row r="169">
          <cell r="A169" t="str">
            <v>Amortization</v>
          </cell>
          <cell r="G169">
            <v>0</v>
          </cell>
          <cell r="H169">
            <v>25</v>
          </cell>
          <cell r="I169">
            <v>20</v>
          </cell>
          <cell r="J169">
            <v>108</v>
          </cell>
          <cell r="K169">
            <v>246</v>
          </cell>
          <cell r="L169">
            <v>445</v>
          </cell>
          <cell r="M169">
            <v>434</v>
          </cell>
          <cell r="N169">
            <v>201</v>
          </cell>
          <cell r="O169">
            <v>201</v>
          </cell>
          <cell r="P169">
            <v>201</v>
          </cell>
          <cell r="Q169">
            <v>201</v>
          </cell>
        </row>
        <row r="170">
          <cell r="A170" t="str">
            <v>D&amp;A/Sales</v>
          </cell>
          <cell r="G170">
            <v>6.7061224489795915E-2</v>
          </cell>
          <cell r="H170">
            <v>6.4540686855016072E-2</v>
          </cell>
          <cell r="I170">
            <v>5.7329071360371957E-2</v>
          </cell>
          <cell r="J170">
            <v>6.298703920539428E-2</v>
          </cell>
          <cell r="K170">
            <v>6.2783267701909506E-2</v>
          </cell>
          <cell r="L170">
            <v>6.579878307626999E-2</v>
          </cell>
          <cell r="M170">
            <v>7.0937474722963675E-2</v>
          </cell>
          <cell r="N170">
            <v>5.9984464794011726E-2</v>
          </cell>
          <cell r="O170">
            <v>6.0147846252552414E-2</v>
          </cell>
          <cell r="P170">
            <v>5.9146720403793526E-2</v>
          </cell>
          <cell r="Q170">
            <v>5.8255916686451178E-2</v>
          </cell>
        </row>
        <row r="171">
          <cell r="A171" t="str">
            <v>Research &amp; Development</v>
          </cell>
          <cell r="G171">
            <v>1031</v>
          </cell>
          <cell r="H171">
            <v>990</v>
          </cell>
          <cell r="I171">
            <v>1072</v>
          </cell>
          <cell r="J171">
            <v>1308</v>
          </cell>
          <cell r="K171">
            <v>1617</v>
          </cell>
          <cell r="L171">
            <v>1776</v>
          </cell>
          <cell r="M171">
            <v>1588</v>
          </cell>
          <cell r="N171">
            <v>1206</v>
          </cell>
          <cell r="O171">
            <v>1282.1976741711824</v>
          </cell>
          <cell r="P171">
            <v>1340.1902354297415</v>
          </cell>
          <cell r="Q171">
            <v>1401.8165327720283</v>
          </cell>
          <cell r="R171">
            <v>0.13363465010200271</v>
          </cell>
        </row>
        <row r="172">
          <cell r="A172" t="str">
            <v>R&amp;D/Sales</v>
          </cell>
          <cell r="G172">
            <v>4.2081632653061224E-2</v>
          </cell>
          <cell r="H172">
            <v>4.1871087802402299E-2</v>
          </cell>
          <cell r="I172">
            <v>4.4501639752584164E-2</v>
          </cell>
          <cell r="J172">
            <v>5.2812209795292123E-2</v>
          </cell>
          <cell r="K172">
            <v>6.0071327736087379E-2</v>
          </cell>
          <cell r="L172">
            <v>6.2827225130890049E-2</v>
          </cell>
          <cell r="M172">
            <v>6.4223893876890717E-2</v>
          </cell>
          <cell r="N172">
            <v>4.8195379441424477E-2</v>
          </cell>
          <cell r="O172">
            <v>0.05</v>
          </cell>
          <cell r="P172">
            <v>0.05</v>
          </cell>
          <cell r="Q172">
            <v>0.05</v>
          </cell>
        </row>
        <row r="173">
          <cell r="A173" t="str">
            <v>R&amp;D/Gross Profit</v>
          </cell>
          <cell r="G173">
            <v>0.11459375347338002</v>
          </cell>
          <cell r="H173">
            <v>0.11766124699193811</v>
          </cell>
          <cell r="I173">
            <v>0.12466551507822236</v>
          </cell>
          <cell r="J173">
            <v>0.1463254884780496</v>
          </cell>
          <cell r="K173">
            <v>0.16244725738396623</v>
          </cell>
          <cell r="L173">
            <v>0.16377720398376983</v>
          </cell>
          <cell r="M173">
            <v>0.19387132218288367</v>
          </cell>
          <cell r="N173">
            <v>0.14677507115883034</v>
          </cell>
          <cell r="O173">
            <v>0.13560842471887177</v>
          </cell>
          <cell r="P173">
            <v>0.13094665988325865</v>
          </cell>
          <cell r="Q173">
            <v>0.12816749841352593</v>
          </cell>
        </row>
        <row r="174">
          <cell r="A174" t="str">
            <v>Operating Expenses</v>
          </cell>
          <cell r="G174">
            <v>4957</v>
          </cell>
          <cell r="H174">
            <v>4635</v>
          </cell>
          <cell r="I174">
            <v>4514</v>
          </cell>
          <cell r="J174">
            <v>4983</v>
          </cell>
          <cell r="K174">
            <v>5902</v>
          </cell>
          <cell r="L174">
            <v>6677</v>
          </cell>
          <cell r="M174">
            <v>6267</v>
          </cell>
          <cell r="N174">
            <v>5284</v>
          </cell>
          <cell r="O174">
            <v>5594.1732218095076</v>
          </cell>
          <cell r="P174">
            <v>5820.3582868151261</v>
          </cell>
          <cell r="Q174">
            <v>6063.0223864167519</v>
          </cell>
          <cell r="R174">
            <v>6.8322984070368964E-2</v>
          </cell>
        </row>
        <row r="175">
          <cell r="A175" t="str">
            <v>Operating Expenses/Sales</v>
          </cell>
          <cell r="G175">
            <v>0.2023265306122449</v>
          </cell>
          <cell r="H175">
            <v>0.1960328201657926</v>
          </cell>
          <cell r="I175">
            <v>0.18738843455519116</v>
          </cell>
          <cell r="J175">
            <v>0.20119513869261518</v>
          </cell>
          <cell r="K175">
            <v>0.21925848874359166</v>
          </cell>
          <cell r="L175">
            <v>0.23620348096787888</v>
          </cell>
          <cell r="M175">
            <v>0.25345789856830864</v>
          </cell>
          <cell r="N175">
            <v>0.21116449831549497</v>
          </cell>
          <cell r="O175">
            <v>0.21814784625255243</v>
          </cell>
          <cell r="P175">
            <v>0.21714672040379354</v>
          </cell>
          <cell r="Q175">
            <v>0.21625591668645119</v>
          </cell>
        </row>
        <row r="176">
          <cell r="A176" t="str">
            <v>Operating Expenses/Gross Profits</v>
          </cell>
          <cell r="G176">
            <v>0.55096143158830724</v>
          </cell>
          <cell r="H176">
            <v>0.55086856546225571</v>
          </cell>
          <cell r="I176">
            <v>0.52494415584244003</v>
          </cell>
          <cell r="J176">
            <v>0.55744641367440451</v>
          </cell>
          <cell r="K176">
            <v>0.59292746634518789</v>
          </cell>
          <cell r="L176">
            <v>0.61573220213943192</v>
          </cell>
          <cell r="M176">
            <v>0.76510804541570021</v>
          </cell>
          <cell r="N176">
            <v>0.64308414262293501</v>
          </cell>
          <cell r="O176">
            <v>0.59165371572246539</v>
          </cell>
          <cell r="P176">
            <v>0.56869275482961235</v>
          </cell>
          <cell r="Q176">
            <v>0.55433959717652648</v>
          </cell>
        </row>
        <row r="177">
          <cell r="A177" t="str">
            <v>Operating Profit</v>
          </cell>
          <cell r="G177">
            <v>4040</v>
          </cell>
          <cell r="H177">
            <v>3778.9852781590234</v>
          </cell>
          <cell r="I177">
            <v>4085.0099132656301</v>
          </cell>
          <cell r="J177">
            <v>3955.975797071842</v>
          </cell>
          <cell r="K177">
            <v>4052</v>
          </cell>
          <cell r="L177">
            <v>4167</v>
          </cell>
          <cell r="M177">
            <v>1924</v>
          </cell>
          <cell r="N177">
            <v>2932.6541666666667</v>
          </cell>
          <cell r="O177">
            <v>3860.9743977376643</v>
          </cell>
          <cell r="P177">
            <v>4414.268824900023</v>
          </cell>
          <cell r="Q177">
            <v>4874.3568253482972</v>
          </cell>
          <cell r="R177">
            <v>9.528729601637087E-3</v>
          </cell>
        </row>
        <row r="178">
          <cell r="A178" t="str">
            <v>Operating Margin</v>
          </cell>
          <cell r="G178">
            <v>0.16489795918367348</v>
          </cell>
          <cell r="H178">
            <v>0.15982850948058802</v>
          </cell>
          <cell r="I178">
            <v>0.16957988763608411</v>
          </cell>
          <cell r="J178">
            <v>0.15972769399086859</v>
          </cell>
          <cell r="K178">
            <v>0.15053124303440077</v>
          </cell>
          <cell r="L178">
            <v>0.14741049950474033</v>
          </cell>
          <cell r="M178">
            <v>7.7812828601472137E-2</v>
          </cell>
          <cell r="N178">
            <v>0.11719766196764055</v>
          </cell>
          <cell r="O178">
            <v>0.15056080959721807</v>
          </cell>
          <cell r="P178">
            <v>0.16468814307860394</v>
          </cell>
          <cell r="Q178">
            <v>0.17385858674777788</v>
          </cell>
        </row>
        <row r="179">
          <cell r="A179" t="str">
            <v>Interest Expense</v>
          </cell>
          <cell r="G179">
            <v>449</v>
          </cell>
          <cell r="H179">
            <v>408.98527815902349</v>
          </cell>
          <cell r="I179">
            <v>389.0099132656299</v>
          </cell>
          <cell r="J179">
            <v>519.97579707184207</v>
          </cell>
          <cell r="K179">
            <v>535</v>
          </cell>
          <cell r="L179">
            <v>810</v>
          </cell>
          <cell r="M179">
            <v>590</v>
          </cell>
          <cell r="N179">
            <v>355.91666666666669</v>
          </cell>
          <cell r="O179">
            <v>306.8</v>
          </cell>
          <cell r="P179">
            <v>299.61359256077299</v>
          </cell>
          <cell r="Q179">
            <v>264.53389289860252</v>
          </cell>
          <cell r="R179">
            <v>0.12254666731106978</v>
          </cell>
        </row>
        <row r="180">
          <cell r="A180" t="str">
            <v>Other Income</v>
          </cell>
          <cell r="G180">
            <v>797</v>
          </cell>
          <cell r="H180">
            <v>1101</v>
          </cell>
          <cell r="I180">
            <v>1005</v>
          </cell>
          <cell r="J180">
            <v>981</v>
          </cell>
          <cell r="K180">
            <v>744</v>
          </cell>
          <cell r="L180">
            <v>959</v>
          </cell>
          <cell r="M180">
            <v>592</v>
          </cell>
          <cell r="N180">
            <v>414</v>
          </cell>
          <cell r="O180">
            <v>424</v>
          </cell>
          <cell r="P180">
            <v>434</v>
          </cell>
          <cell r="Q180">
            <v>444</v>
          </cell>
          <cell r="R180">
            <v>-7.8203375414331866E-3</v>
          </cell>
        </row>
        <row r="181">
          <cell r="A181" t="str">
            <v>Pretax Income</v>
          </cell>
          <cell r="G181">
            <v>4388</v>
          </cell>
          <cell r="H181">
            <v>4471</v>
          </cell>
          <cell r="I181">
            <v>4701</v>
          </cell>
          <cell r="J181">
            <v>4417</v>
          </cell>
          <cell r="K181">
            <v>4261</v>
          </cell>
          <cell r="L181">
            <v>4316</v>
          </cell>
          <cell r="M181">
            <v>1926</v>
          </cell>
          <cell r="N181">
            <v>2990.7375000000002</v>
          </cell>
          <cell r="O181">
            <v>3978.1743977376641</v>
          </cell>
          <cell r="P181">
            <v>4548.6552323392498</v>
          </cell>
          <cell r="Q181">
            <v>5053.8229324496942</v>
          </cell>
          <cell r="R181">
            <v>-8.2333944848244078E-3</v>
          </cell>
        </row>
        <row r="182">
          <cell r="A182" t="str">
            <v>Income Taxes</v>
          </cell>
          <cell r="G182">
            <v>1432</v>
          </cell>
          <cell r="H182">
            <v>1440</v>
          </cell>
          <cell r="I182">
            <v>1550</v>
          </cell>
          <cell r="J182">
            <v>1480</v>
          </cell>
          <cell r="K182">
            <v>1357</v>
          </cell>
          <cell r="L182">
            <v>1377</v>
          </cell>
          <cell r="M182">
            <v>626</v>
          </cell>
          <cell r="N182">
            <v>948.73749999999995</v>
          </cell>
          <cell r="O182">
            <v>1432.142783185559</v>
          </cell>
          <cell r="P182">
            <v>1637.5158836421299</v>
          </cell>
          <cell r="Q182">
            <v>1819.3762556818899</v>
          </cell>
          <cell r="R182">
            <v>-1.1932162780230127E-2</v>
          </cell>
        </row>
        <row r="183">
          <cell r="A183" t="str">
            <v>Tax Rate</v>
          </cell>
          <cell r="G183">
            <v>0.32634457611668188</v>
          </cell>
          <cell r="H183">
            <v>0.32207559830015658</v>
          </cell>
          <cell r="I183">
            <v>0.32971708147202722</v>
          </cell>
          <cell r="J183">
            <v>0.33506905139234777</v>
          </cell>
          <cell r="K183">
            <v>0.31846984275991552</v>
          </cell>
          <cell r="L183">
            <v>0.31904541241890638</v>
          </cell>
          <cell r="M183">
            <v>0.32502596053997923</v>
          </cell>
          <cell r="N183">
            <v>0.31722526634316783</v>
          </cell>
          <cell r="O183">
            <v>0.36</v>
          </cell>
          <cell r="P183">
            <v>0.36</v>
          </cell>
          <cell r="Q183">
            <v>0.36</v>
          </cell>
        </row>
        <row r="184">
          <cell r="A184" t="str">
            <v>Minority Interest</v>
          </cell>
          <cell r="G184">
            <v>29</v>
          </cell>
          <cell r="H184">
            <v>40</v>
          </cell>
          <cell r="I184">
            <v>43</v>
          </cell>
          <cell r="J184">
            <v>24</v>
          </cell>
          <cell r="K184">
            <v>61</v>
          </cell>
          <cell r="L184">
            <v>61</v>
          </cell>
          <cell r="M184">
            <v>49</v>
          </cell>
          <cell r="N184">
            <v>94</v>
          </cell>
          <cell r="O184">
            <v>94</v>
          </cell>
          <cell r="P184">
            <v>97.76</v>
          </cell>
          <cell r="Q184">
            <v>101.67040000000001</v>
          </cell>
          <cell r="R184">
            <v>0.13398169188212772</v>
          </cell>
        </row>
        <row r="185">
          <cell r="A185" t="str">
            <v>Income Before Gains/(Charges)</v>
          </cell>
          <cell r="G185">
            <v>2927</v>
          </cell>
          <cell r="H185">
            <v>2991</v>
          </cell>
          <cell r="I185">
            <v>3108</v>
          </cell>
          <cell r="J185">
            <v>2913</v>
          </cell>
          <cell r="K185">
            <v>2843</v>
          </cell>
          <cell r="L185">
            <v>2878</v>
          </cell>
          <cell r="M185">
            <v>1251</v>
          </cell>
          <cell r="N185">
            <v>1948</v>
          </cell>
          <cell r="O185">
            <v>2452.0316145521051</v>
          </cell>
          <cell r="P185">
            <v>2813.3793486971194</v>
          </cell>
          <cell r="Q185">
            <v>3132.7762767678046</v>
          </cell>
          <cell r="R185">
            <v>-8.5759234974565057E-3</v>
          </cell>
        </row>
        <row r="186">
          <cell r="A186" t="str">
            <v>Nonrecurring Items &amp; Disco Ops.</v>
          </cell>
          <cell r="G186">
            <v>366</v>
          </cell>
          <cell r="H186">
            <v>645</v>
          </cell>
          <cell r="I186">
            <v>-703</v>
          </cell>
          <cell r="J186">
            <v>1567</v>
          </cell>
          <cell r="K186">
            <v>4847</v>
          </cell>
          <cell r="L186">
            <v>-564</v>
          </cell>
          <cell r="M186">
            <v>3088</v>
          </cell>
          <cell r="N186">
            <v>-241</v>
          </cell>
        </row>
        <row r="187">
          <cell r="A187" t="str">
            <v>Net Income</v>
          </cell>
          <cell r="G187">
            <v>3293</v>
          </cell>
          <cell r="H187">
            <v>3636</v>
          </cell>
          <cell r="I187">
            <v>2405</v>
          </cell>
          <cell r="J187">
            <v>4480</v>
          </cell>
          <cell r="K187">
            <v>7690</v>
          </cell>
          <cell r="L187">
            <v>2314</v>
          </cell>
          <cell r="M187">
            <v>4339</v>
          </cell>
          <cell r="N187">
            <v>1707</v>
          </cell>
          <cell r="O187">
            <v>2452.0316145521051</v>
          </cell>
          <cell r="P187">
            <v>2813.3793486971194</v>
          </cell>
          <cell r="Q187">
            <v>3132.7762767678046</v>
          </cell>
          <cell r="R187">
            <v>3.2077336386199695E-2</v>
          </cell>
        </row>
        <row r="189">
          <cell r="A189" t="str">
            <v>Diluted EPS Before Nonrecurring</v>
          </cell>
          <cell r="G189">
            <v>2.4742180896027048</v>
          </cell>
          <cell r="H189">
            <v>2.624092199317428</v>
          </cell>
          <cell r="I189">
            <v>2.7030706856898017</v>
          </cell>
          <cell r="J189">
            <v>2.5433339667250618</v>
          </cell>
          <cell r="K189">
            <v>2.5793231582945628</v>
          </cell>
          <cell r="L189">
            <v>2.7282336435323908</v>
          </cell>
          <cell r="M189">
            <v>1.191539089165504</v>
          </cell>
          <cell r="N189">
            <v>1.9455470853635271</v>
          </cell>
          <cell r="O189">
            <v>2.4489440251083532</v>
          </cell>
          <cell r="P189">
            <v>2.8098367514782439</v>
          </cell>
          <cell r="Q189">
            <v>3.1288314960788526</v>
          </cell>
          <cell r="R189">
            <v>1.0804039039615576E-2</v>
          </cell>
        </row>
        <row r="190">
          <cell r="A190" t="str">
            <v>Nonrecurring Items</v>
          </cell>
          <cell r="G190">
            <v>0.30938292476754015</v>
          </cell>
          <cell r="H190">
            <v>0.56587745521890376</v>
          </cell>
          <cell r="I190">
            <v>-0.61140884557269326</v>
          </cell>
          <cell r="J190">
            <v>1.3681442931198666</v>
          </cell>
          <cell r="K190">
            <v>4.4145090918936845</v>
          </cell>
          <cell r="L190">
            <v>-0.53661006773880071</v>
          </cell>
          <cell r="M190">
            <v>2.965909438323802</v>
          </cell>
          <cell r="N190">
            <v>-0.24069653366150412</v>
          </cell>
        </row>
        <row r="191">
          <cell r="A191" t="str">
            <v>Reported Earnings Per Share</v>
          </cell>
          <cell r="G191">
            <v>2.783601014370245</v>
          </cell>
          <cell r="H191">
            <v>3.1899696545363319</v>
          </cell>
          <cell r="I191">
            <v>2.0916618401171085</v>
          </cell>
          <cell r="J191">
            <v>3.9114782598449285</v>
          </cell>
          <cell r="K191">
            <v>6.9938322501882473</v>
          </cell>
          <cell r="L191">
            <v>2.19162357579359</v>
          </cell>
          <cell r="M191">
            <v>4.157448527489306</v>
          </cell>
          <cell r="N191">
            <v>1.7048505517020229</v>
          </cell>
          <cell r="O191">
            <v>2.4489440251083532</v>
          </cell>
          <cell r="P191">
            <v>2.8098367514782439</v>
          </cell>
          <cell r="Q191">
            <v>3.1288314960788526</v>
          </cell>
          <cell r="R191">
            <v>5.2337754639020018E-2</v>
          </cell>
        </row>
        <row r="192">
          <cell r="A192" t="str">
            <v>Change Before Gains/(Charges)</v>
          </cell>
          <cell r="H192">
            <v>6.0574332693036359E-2</v>
          </cell>
          <cell r="I192">
            <v>3.0097450993878061E-2</v>
          </cell>
          <cell r="J192">
            <v>-5.9094540076363722E-2</v>
          </cell>
          <cell r="K192">
            <v>1.4150399452197204E-2</v>
          </cell>
          <cell r="L192">
            <v>5.7732387955717446E-2</v>
          </cell>
          <cell r="M192">
            <v>-0.56325621451440133</v>
          </cell>
          <cell r="N192">
            <v>0.63280172933822376</v>
          </cell>
          <cell r="O192">
            <v>0.25874312862017734</v>
          </cell>
          <cell r="P192">
            <v>0.14736667015242344</v>
          </cell>
          <cell r="Q192">
            <v>0.11352785688805112</v>
          </cell>
        </row>
        <row r="194">
          <cell r="A194" t="str">
            <v>Shares Outstanding Diluted (Million)</v>
          </cell>
          <cell r="G194">
            <v>1183</v>
          </cell>
          <cell r="H194">
            <v>1139.8227549999999</v>
          </cell>
          <cell r="I194">
            <v>1149.8034500000001</v>
          </cell>
          <cell r="J194">
            <v>1145.3470279999999</v>
          </cell>
          <cell r="K194">
            <v>1097.970329</v>
          </cell>
          <cell r="L194">
            <v>1051.042524</v>
          </cell>
          <cell r="M194">
            <v>1041.1646290000001</v>
          </cell>
          <cell r="N194">
            <v>1001.2607839999999</v>
          </cell>
          <cell r="O194">
            <v>1001.2607839999999</v>
          </cell>
          <cell r="P194">
            <v>1001.2607839999999</v>
          </cell>
          <cell r="Q194">
            <v>1001.2607839999999</v>
          </cell>
          <cell r="R194">
            <v>-2.0010419030689008E-2</v>
          </cell>
        </row>
        <row r="195">
          <cell r="A195" t="str">
            <v>Change</v>
          </cell>
          <cell r="G195">
            <v>1183</v>
          </cell>
          <cell r="H195">
            <v>-43.177245000000084</v>
          </cell>
          <cell r="I195">
            <v>9.9806950000001962</v>
          </cell>
          <cell r="J195">
            <v>-4.4564220000002024</v>
          </cell>
          <cell r="K195">
            <v>-47.376698999999917</v>
          </cell>
          <cell r="L195">
            <v>-46.927805000000035</v>
          </cell>
          <cell r="M195">
            <v>-9.8778949999998531</v>
          </cell>
          <cell r="N195">
            <v>-39.90384500000016</v>
          </cell>
          <cell r="O195">
            <v>0</v>
          </cell>
          <cell r="P195">
            <v>0</v>
          </cell>
          <cell r="Q195">
            <v>0</v>
          </cell>
        </row>
        <row r="197">
          <cell r="A197" t="str">
            <v>EBITDA:</v>
          </cell>
          <cell r="G197">
            <v>5683</v>
          </cell>
          <cell r="H197">
            <v>5329.9852781590234</v>
          </cell>
          <cell r="I197">
            <v>5466.0099132656305</v>
          </cell>
          <cell r="J197">
            <v>5515.975797071842</v>
          </cell>
          <cell r="K197">
            <v>5742</v>
          </cell>
          <cell r="L197">
            <v>6027</v>
          </cell>
          <cell r="M197">
            <v>3678</v>
          </cell>
          <cell r="N197">
            <v>4417.6541666666672</v>
          </cell>
          <cell r="O197">
            <v>5403.4029691662354</v>
          </cell>
          <cell r="P197">
            <v>5999.6259677571652</v>
          </cell>
          <cell r="Q197">
            <v>6507.6389682054396</v>
          </cell>
          <cell r="R197">
            <v>1.5151568548074756E-2</v>
          </cell>
        </row>
        <row r="198">
          <cell r="A198" t="str">
            <v>EBITDA Margin</v>
          </cell>
          <cell r="G198">
            <v>0.23195918367346938</v>
          </cell>
          <cell r="H198">
            <v>0.22542654703768497</v>
          </cell>
          <cell r="I198">
            <v>0.22690895899645608</v>
          </cell>
          <cell r="J198">
            <v>0.22271473319626284</v>
          </cell>
          <cell r="K198">
            <v>0.21331451073631028</v>
          </cell>
          <cell r="L198">
            <v>0.21320928258101032</v>
          </cell>
          <cell r="M198">
            <v>0.14875030332443581</v>
          </cell>
          <cell r="N198">
            <v>0.17654271874252891</v>
          </cell>
          <cell r="O198">
            <v>0.21070865584977047</v>
          </cell>
          <cell r="P198">
            <v>0.22383486348239745</v>
          </cell>
          <cell r="Q198">
            <v>0.23211450343422904</v>
          </cell>
        </row>
        <row r="199">
          <cell r="A199" t="str">
            <v>EBITDA Per Share</v>
          </cell>
          <cell r="G199">
            <v>4.8038884192730347</v>
          </cell>
          <cell r="H199">
            <v>4.6761527217966652</v>
          </cell>
          <cell r="I199">
            <v>4.7538645959582313</v>
          </cell>
          <cell r="J199">
            <v>4.8159864759101136</v>
          </cell>
          <cell r="K199">
            <v>5.2296495163304177</v>
          </cell>
          <cell r="L199">
            <v>5.7343065217406943</v>
          </cell>
          <cell r="M199">
            <v>3.5325825499206425</v>
          </cell>
          <cell r="N199">
            <v>4.4120914723318148</v>
          </cell>
          <cell r="O199">
            <v>5.3965990234630379</v>
          </cell>
          <cell r="P199">
            <v>5.9920712601854635</v>
          </cell>
          <cell r="Q199">
            <v>6.4994445724795709</v>
          </cell>
          <cell r="R199">
            <v>3.5879960625686325E-2</v>
          </cell>
        </row>
        <row r="200">
          <cell r="A200" t="str">
            <v>EBITDA Per Share Growth</v>
          </cell>
          <cell r="H200">
            <v>-2.6590063366979555E-2</v>
          </cell>
          <cell r="I200">
            <v>1.6618763069762954E-2</v>
          </cell>
          <cell r="J200">
            <v>1.3067658680202765E-2</v>
          </cell>
          <cell r="K200">
            <v>8.5893729662546603E-2</v>
          </cell>
          <cell r="L200">
            <v>9.649920206591367E-2</v>
          </cell>
          <cell r="M200">
            <v>-0.38395644939323914</v>
          </cell>
          <cell r="N200">
            <v>0.24897052226873795</v>
          </cell>
          <cell r="O200">
            <v>0.22313851770867865</v>
          </cell>
          <cell r="P200">
            <v>0.11034213105948099</v>
          </cell>
          <cell r="Q200">
            <v>8.4674111882708791E-2</v>
          </cell>
        </row>
        <row r="202">
          <cell r="A202" t="str">
            <v>EBITA:</v>
          </cell>
          <cell r="G202">
            <v>4040</v>
          </cell>
          <cell r="H202">
            <v>3803.9852781590234</v>
          </cell>
          <cell r="I202">
            <v>4105.0099132656305</v>
          </cell>
          <cell r="J202">
            <v>4063.975797071842</v>
          </cell>
          <cell r="K202">
            <v>4298</v>
          </cell>
          <cell r="L202">
            <v>4612</v>
          </cell>
          <cell r="M202">
            <v>2358</v>
          </cell>
          <cell r="N202">
            <v>3133.6541666666667</v>
          </cell>
          <cell r="O202">
            <v>4061.9743977376643</v>
          </cell>
          <cell r="P202">
            <v>4615.268824900023</v>
          </cell>
          <cell r="Q202">
            <v>5075.3568253482972</v>
          </cell>
          <cell r="R202">
            <v>2.9522827447027389E-2</v>
          </cell>
        </row>
        <row r="203">
          <cell r="A203" t="str">
            <v>EBITA Margin</v>
          </cell>
          <cell r="G203">
            <v>0.16489795918367348</v>
          </cell>
          <cell r="H203">
            <v>0.1608858601826689</v>
          </cell>
          <cell r="I203">
            <v>0.17041014210908009</v>
          </cell>
          <cell r="J203">
            <v>0.16408833516662663</v>
          </cell>
          <cell r="K203">
            <v>0.15967010922059588</v>
          </cell>
          <cell r="L203">
            <v>0.16315268147728881</v>
          </cell>
          <cell r="M203">
            <v>9.5365202620723122E-2</v>
          </cell>
          <cell r="N203">
            <v>0.12523022520787797</v>
          </cell>
          <cell r="O203">
            <v>0.15839891459650873</v>
          </cell>
          <cell r="P203">
            <v>0.17218707847920206</v>
          </cell>
          <cell r="Q203">
            <v>0.18102785588182538</v>
          </cell>
        </row>
        <row r="204">
          <cell r="A204" t="str">
            <v>EBITA Per Share</v>
          </cell>
          <cell r="G204">
            <v>3.4150464919695689</v>
          </cell>
          <cell r="H204">
            <v>3.3373480758058949</v>
          </cell>
          <cell r="I204">
            <v>3.5701840286403996</v>
          </cell>
          <cell r="J204">
            <v>3.5482484327639452</v>
          </cell>
          <cell r="K204">
            <v>3.9144955801442243</v>
          </cell>
          <cell r="L204">
            <v>4.3880241709421073</v>
          </cell>
          <cell r="M204">
            <v>2.2647715205853385</v>
          </cell>
          <cell r="N204">
            <v>3.1297082805418923</v>
          </cell>
          <cell r="O204">
            <v>4.0568595740963973</v>
          </cell>
          <cell r="P204">
            <v>4.6094572948939376</v>
          </cell>
          <cell r="Q204">
            <v>5.0689659541767265</v>
          </cell>
          <cell r="R204">
            <v>5.0544666432805307E-2</v>
          </cell>
        </row>
        <row r="205">
          <cell r="A205" t="str">
            <v>EBITA Per Share Growth</v>
          </cell>
          <cell r="H205">
            <v>-2.2751788693471831E-2</v>
          </cell>
          <cell r="I205">
            <v>6.9766757181382699E-2</v>
          </cell>
          <cell r="J205">
            <v>-6.1441078948549777E-3</v>
          </cell>
          <cell r="K205">
            <v>0.10321913877236244</v>
          </cell>
          <cell r="L205">
            <v>0.12096797176111163</v>
          </cell>
          <cell r="M205">
            <v>-0.48387441993076064</v>
          </cell>
          <cell r="N205">
            <v>0.3819090588586207</v>
          </cell>
          <cell r="O205">
            <v>0.29624208087342052</v>
          </cell>
          <cell r="P205">
            <v>0.13621317442830705</v>
          </cell>
          <cell r="Q205">
            <v>9.9688234402736109E-2</v>
          </cell>
        </row>
        <row r="207">
          <cell r="Q207" t="str">
            <v>Pace of innovation needs</v>
          </cell>
        </row>
        <row r="208">
          <cell r="L208" t="str">
            <v>Much lower interest</v>
          </cell>
          <cell r="Q208" t="str">
            <v>to accelerate</v>
          </cell>
        </row>
        <row r="209">
          <cell r="L209" t="str">
            <v>from debt reduction</v>
          </cell>
        </row>
        <row r="212">
          <cell r="A212" t="str">
            <v>Amortization Per Share</v>
          </cell>
          <cell r="G212">
            <v>0</v>
          </cell>
          <cell r="H212">
            <v>2.1933234698407123E-2</v>
          </cell>
          <cell r="I212">
            <v>1.739427725669113E-2</v>
          </cell>
          <cell r="J212">
            <v>9.4294565192690236E-2</v>
          </cell>
          <cell r="K212">
            <v>0.22404977029210776</v>
          </cell>
          <cell r="L212">
            <v>0.42338914919107501</v>
          </cell>
          <cell r="M212">
            <v>0.41684089903903176</v>
          </cell>
          <cell r="N212">
            <v>0.2007469015185159</v>
          </cell>
          <cell r="O212">
            <v>0.2007469015185159</v>
          </cell>
          <cell r="P212">
            <v>0.2007469015185159</v>
          </cell>
          <cell r="Q212">
            <v>0.2007469015185159</v>
          </cell>
        </row>
        <row r="213">
          <cell r="A213" t="str">
            <v>Cash Earnings per Share</v>
          </cell>
          <cell r="G213">
            <v>2.4742180896027048</v>
          </cell>
          <cell r="H213">
            <v>2.6460254340158351</v>
          </cell>
          <cell r="I213">
            <v>2.720464962946493</v>
          </cell>
          <cell r="J213">
            <v>2.6376285319177519</v>
          </cell>
          <cell r="K213">
            <v>2.8033729285866706</v>
          </cell>
          <cell r="L213">
            <v>3.1516227927234657</v>
          </cell>
          <cell r="M213">
            <v>1.6083799882045358</v>
          </cell>
          <cell r="N213">
            <v>2.1462939868820428</v>
          </cell>
          <cell r="O213">
            <v>2.6496909266268691</v>
          </cell>
          <cell r="P213">
            <v>3.0105836529967598</v>
          </cell>
          <cell r="Q213">
            <v>3.3295783975973685</v>
          </cell>
          <cell r="R213">
            <v>3.9394352813113986E-2</v>
          </cell>
        </row>
        <row r="214">
          <cell r="A214" t="str">
            <v>Cash Earnings per Share Growth</v>
          </cell>
          <cell r="H214">
            <v>6.9439046272884664E-2</v>
          </cell>
          <cell r="I214">
            <v>2.8132582541990914E-2</v>
          </cell>
          <cell r="J214">
            <v>-3.0449365147868779E-2</v>
          </cell>
          <cell r="K214">
            <v>6.2838415138165793E-2</v>
          </cell>
          <cell r="L214">
            <v>0.1242253075163875</v>
          </cell>
          <cell r="M214">
            <v>-0.4896660882393673</v>
          </cell>
          <cell r="N214">
            <v>0.33444459805670079</v>
          </cell>
          <cell r="O214">
            <v>0.23454239858171499</v>
          </cell>
          <cell r="P214">
            <v>0.13620181989652558</v>
          </cell>
          <cell r="Q214">
            <v>0.10595777476007973</v>
          </cell>
        </row>
        <row r="217">
          <cell r="A217" t="str">
            <v>(a) Growth is computed using least squares, not compound annual, method.</v>
          </cell>
        </row>
        <row r="218">
          <cell r="A218" t="str">
            <v>E = Banc of America Securities Research Estimates</v>
          </cell>
        </row>
        <row r="228">
          <cell r="A228" t="str">
            <v>Tax workout</v>
          </cell>
        </row>
        <row r="229">
          <cell r="A229" t="str">
            <v>One time items Pre-Tax</v>
          </cell>
          <cell r="K229">
            <v>-2571</v>
          </cell>
          <cell r="L229">
            <v>-869</v>
          </cell>
          <cell r="M229">
            <v>4929</v>
          </cell>
        </row>
        <row r="230">
          <cell r="A230" t="str">
            <v>Reported Inc. from Ops b4 taxes and M.int</v>
          </cell>
          <cell r="K230">
            <v>1690</v>
          </cell>
          <cell r="L230">
            <v>3447</v>
          </cell>
          <cell r="M230">
            <v>6844</v>
          </cell>
        </row>
        <row r="231">
          <cell r="A231" t="str">
            <v>Underlying Income from Ops b4 taxes and M. int</v>
          </cell>
          <cell r="K231">
            <v>4261</v>
          </cell>
          <cell r="L231">
            <v>4316</v>
          </cell>
          <cell r="M231">
            <v>1915</v>
          </cell>
          <cell r="N231">
            <v>3190.625</v>
          </cell>
          <cell r="O231">
            <v>3978.1743977376641</v>
          </cell>
          <cell r="P231">
            <v>4548.6552323392498</v>
          </cell>
          <cell r="Q231">
            <v>5053.8229324496942</v>
          </cell>
        </row>
        <row r="233">
          <cell r="A233" t="str">
            <v>One Time Items after tax</v>
          </cell>
          <cell r="K233">
            <v>-2624</v>
          </cell>
          <cell r="L233">
            <v>-564</v>
          </cell>
          <cell r="M233">
            <v>3088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Page"/>
      <sheetName val="Inc.St."/>
      <sheetName val="Bal.Sheet"/>
      <sheetName val="CashFlow"/>
      <sheetName val="DCF"/>
      <sheetName val="Geo"/>
      <sheetName val="Detail"/>
      <sheetName val="Q Detail"/>
      <sheetName val="ShareRepo"/>
      <sheetName val="HistoricalValuation"/>
      <sheetName val="EcoSensitiv"/>
      <sheetName val="SlsGr"/>
      <sheetName val="Value"/>
      <sheetName val="3M_1&amp;3"/>
      <sheetName val="CapEfficiency"/>
      <sheetName val="Graph"/>
      <sheetName val="GDPIPI"/>
      <sheetName val="GDPIPI (2)"/>
      <sheetName val="Volume Index Poly"/>
      <sheetName val="US Volume Index"/>
      <sheetName val="Intl Volume Index "/>
      <sheetName val="02 Seg Sales"/>
      <sheetName val="00 Prod. Line Sales"/>
      <sheetName val="99 Cyc vs. Non. cyc."/>
      <sheetName val="02 Seg op inc"/>
      <sheetName val="Op Margin"/>
      <sheetName val="SLS"/>
      <sheetName val="Balance SheetNew"/>
      <sheetName val="Balance Sheet"/>
      <sheetName val="Cash Flow"/>
      <sheetName val="MainCode"/>
      <sheetName val="CROC"/>
      <sheetName val="CapextoSales"/>
      <sheetName val="VolvIPI"/>
      <sheetName val="PrivateStockValAddinData"/>
      <sheetName val="LINK"/>
      <sheetName val="mStartup"/>
      <sheetName val="Module3"/>
      <sheetName val="ABS VOL"/>
      <sheetName val="vol_GDP 1990-2000"/>
      <sheetName val="vol_IPI"/>
      <sheetName val="vol_GDP"/>
      <sheetName val="US VOL to US IPI yr"/>
      <sheetName val="00 Seg Sales"/>
      <sheetName val="01 Seg Sales "/>
      <sheetName val="00 Seg margin"/>
      <sheetName val="00 Geo Sales mix"/>
      <sheetName val="00  geo op income mix"/>
      <sheetName val="00 Geo margin"/>
      <sheetName val="Constant FX EPS"/>
      <sheetName val="ShareRep"/>
      <sheetName val="00 Seg op inc"/>
      <sheetName val="AVY SALES"/>
      <sheetName val="Data input"/>
      <sheetName val="YR CORE GRWTH"/>
      <sheetName val="RawMatSen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CLink"/>
      <sheetName val="FactPage"/>
      <sheetName val="Inc.St."/>
      <sheetName val="Bal.Sheet"/>
      <sheetName val="CashFlow"/>
      <sheetName val="Detail"/>
      <sheetName val="Geo"/>
      <sheetName val="Perform"/>
      <sheetName val="Val."/>
      <sheetName val="MAH1&amp;3"/>
      <sheetName val="BS"/>
      <sheetName val="CF"/>
      <sheetName val="sls_eps"/>
      <sheetName val="MainCode"/>
      <sheetName val="99Sales"/>
      <sheetName val="95Sales "/>
      <sheetName val="99Op"/>
      <sheetName val="95Op"/>
      <sheetName val="99Sales_geoPie"/>
      <sheetName val="95Sales_geoPie"/>
      <sheetName val="99OP_geoPie "/>
      <sheetName val="95OP_geoPie "/>
      <sheetName val="geo_mar"/>
      <sheetName val="sls_gr"/>
      <sheetName val="Module1"/>
      <sheetName val="Sheet1a"/>
      <sheetName val="CF1"/>
      <sheetName val="LINK"/>
      <sheetName val="DCF"/>
      <sheetName val="Pro-forma w Geon"/>
      <sheetName val="Goals"/>
      <sheetName val="vol_GDP"/>
      <sheetName val="00 detail sales"/>
      <sheetName val="95 detail sales "/>
      <sheetName val="00Sales"/>
      <sheetName val="00Op"/>
      <sheetName val="00Sales_geoPi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  <sheetName val="Summary"/>
      <sheetName val="Working Capital KPI"/>
      <sheetName val="DSO.KPI W_fcst"/>
      <sheetName val="Collections_Receivables"/>
      <sheetName val="Ar Sales Analysis"/>
      <sheetName val="Aging Analysis"/>
      <sheetName val="Qtrly Fcst_Bdgt"/>
      <sheetName val="Next Mo Fcst"/>
      <sheetName val="DSO"/>
      <sheetName val="Rec Worksheet"/>
      <sheetName val="Collection Worksheet"/>
      <sheetName val="P&amp;L Retrieve"/>
      <sheetName val="Budget Data"/>
      <sheetName val="Module1"/>
    </sheetNames>
    <sheetDataSet>
      <sheetData sheetId="0" refreshError="1">
        <row r="1">
          <cell r="B1" t="e">
            <v>#REF!</v>
          </cell>
        </row>
        <row r="2">
          <cell r="B2" t="e">
            <v>#REF!</v>
          </cell>
        </row>
        <row r="8">
          <cell r="B8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7">
          <cell r="B17" t="str">
            <v>2001</v>
          </cell>
        </row>
        <row r="18">
          <cell r="B18" t="str">
            <v>2000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 Page"/>
      <sheetName val="Inc.St."/>
      <sheetName val="Bal.Sheet"/>
      <sheetName val="CashFlow"/>
      <sheetName val="Geo"/>
      <sheetName val="ShareRepo"/>
      <sheetName val="BloodFilter"/>
      <sheetName val="__FDSCACHE__"/>
      <sheetName val="Q Detail"/>
      <sheetName val="Detail"/>
      <sheetName val="HistoricalQtrEPS"/>
      <sheetName val="MarketPotential"/>
      <sheetName val="PLL_1&amp;3"/>
      <sheetName val="Sumofthe Parts"/>
      <sheetName val="DCF"/>
      <sheetName val="Historical Valuation"/>
      <sheetName val="vol_IPI"/>
      <sheetName val="Sales"/>
      <sheetName val="EPS"/>
      <sheetName val="EBITDAMrg"/>
      <sheetName val="IS"/>
      <sheetName val="BS (2)"/>
      <sheetName val="BS"/>
      <sheetName val="CF"/>
      <sheetName val="CROC"/>
      <sheetName val="CapextoSales"/>
      <sheetName val="VolvIPI"/>
      <sheetName val="00salespie"/>
      <sheetName val="01salespie "/>
      <sheetName val="02salespie  "/>
      <sheetName val="02EBITpie"/>
      <sheetName val="02GeoSalespie"/>
      <sheetName val="01GeoSalespie"/>
      <sheetName val="00GeoSalespie"/>
      <sheetName val="95Geosalespie"/>
      <sheetName val="00GeoEbitpie"/>
      <sheetName val="95GeoEbitpie"/>
      <sheetName val="SLSEPS.XLC"/>
      <sheetName val="PLL_MAC.XLM"/>
      <sheetName val="DCF - Industrial"/>
      <sheetName val="DCF - BioMed"/>
      <sheetName val="LINK"/>
      <sheetName val="Val."/>
      <sheetName val="Micro."/>
      <sheetName val="vol_GDP"/>
      <sheetName val="SlsEPS"/>
      <sheetName val="PLLSLS.XLC"/>
      <sheetName val="PLLSLS%.XLC"/>
      <sheetName val="Old"/>
      <sheetName val="Comparables"/>
      <sheetName val="PLLPROF.XLC"/>
      <sheetName val="Proforma"/>
      <sheetName val="PLL Share"/>
      <sheetName val="S&amp;PvsPLL"/>
      <sheetName val="PLLvsCUNO"/>
      <sheetName val="03salespie  "/>
      <sheetName val="03EBITpi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 refreshError="1"/>
      <sheetData sheetId="5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tatement"/>
      <sheetName val="MTCP&amp;L"/>
      <sheetName val="MTCP&amp;L QTD"/>
      <sheetName val="MTCBS "/>
      <sheetName val="MTCCF"/>
      <sheetName val="AGKPI"/>
      <sheetName val="KeyProducts"/>
      <sheetName val="Working Capital KPI"/>
      <sheetName val="DSO.KPI W_fcst"/>
      <sheetName val="P&amp;L Retrieve"/>
      <sheetName val="P&amp;L Retrieve QTD"/>
      <sheetName val="Dates"/>
      <sheetName val="BS Retrieve"/>
      <sheetName val="BS Retrieve Monthly"/>
      <sheetName val="Retrieve from Planning"/>
      <sheetName val="Working Capital Budget"/>
      <sheetName val="BS Budget"/>
      <sheetName val="Module1"/>
    </sheetNames>
    <sheetDataSet>
      <sheetData sheetId="0" refreshError="1"/>
      <sheetData sheetId="1"/>
      <sheetData sheetId="2" refreshError="1"/>
      <sheetData sheetId="3"/>
      <sheetData sheetId="4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>
        <row r="1">
          <cell r="B1" t="str">
            <v>September</v>
          </cell>
        </row>
        <row r="2">
          <cell r="B2" t="str">
            <v>SepYTD</v>
          </cell>
        </row>
        <row r="3">
          <cell r="B3" t="str">
            <v>September</v>
          </cell>
        </row>
        <row r="4">
          <cell r="B4" t="str">
            <v>September 2002</v>
          </cell>
        </row>
        <row r="5">
          <cell r="B5" t="str">
            <v>September 30</v>
          </cell>
        </row>
        <row r="6">
          <cell r="B6" t="str">
            <v>September</v>
          </cell>
        </row>
        <row r="7">
          <cell r="B7" t="str">
            <v>September 2002</v>
          </cell>
        </row>
        <row r="8">
          <cell r="B8" t="str">
            <v>September 30, 2002</v>
          </cell>
        </row>
        <row r="9">
          <cell r="B9" t="str">
            <v>September 2002</v>
          </cell>
        </row>
        <row r="11">
          <cell r="B11" t="str">
            <v>3rd Quarter</v>
          </cell>
        </row>
        <row r="12">
          <cell r="B12" t="str">
            <v>September 30</v>
          </cell>
        </row>
        <row r="13">
          <cell r="B13" t="str">
            <v>September 2002</v>
          </cell>
        </row>
        <row r="14">
          <cell r="B14" t="str">
            <v>3rd Quarter</v>
          </cell>
        </row>
        <row r="15">
          <cell r="B15" t="str">
            <v>September 2002 3rd Quarter</v>
          </cell>
        </row>
        <row r="17">
          <cell r="B17" t="str">
            <v>2002</v>
          </cell>
        </row>
        <row r="18">
          <cell r="B18" t="str">
            <v>2001</v>
          </cell>
        </row>
      </sheetData>
      <sheetData sheetId="12" refreshError="1"/>
      <sheetData sheetId="13"/>
      <sheetData sheetId="14" refreshError="1"/>
      <sheetData sheetId="15"/>
      <sheetData sheetId="16" refreshError="1"/>
      <sheetData sheetId="17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  <sheetName val="Summary"/>
      <sheetName val="Working Capital KPI"/>
      <sheetName val="DSO.KPI W_fcst"/>
      <sheetName val="Collections_Receivables"/>
      <sheetName val="Ar Sales Analysis"/>
      <sheetName val="Aging Analysis"/>
      <sheetName val="Qtrly Fcst_Bdgt"/>
      <sheetName val="Next Mo Fcst"/>
      <sheetName val="DSO"/>
      <sheetName val="Rec Worksheet"/>
      <sheetName val="Collection Worksheet"/>
      <sheetName val="P&amp;L Retrieve"/>
      <sheetName val="Budget Data"/>
      <sheetName val="Module1"/>
    </sheetNames>
    <sheetDataSet>
      <sheetData sheetId="0" refreshError="1">
        <row r="1">
          <cell r="B1" t="e">
            <v>#REF!</v>
          </cell>
        </row>
        <row r="2">
          <cell r="B2" t="e">
            <v>#REF!</v>
          </cell>
        </row>
        <row r="8">
          <cell r="B8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7">
          <cell r="B17" t="str">
            <v>2001</v>
          </cell>
        </row>
        <row r="18">
          <cell r="B18" t="str">
            <v>2000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Q"/>
      <sheetName val="2Q"/>
      <sheetName val="3Q"/>
      <sheetName val="4Q"/>
      <sheetName val="receivables"/>
      <sheetName val="inventories"/>
      <sheetName val="Currency"/>
      <sheetName val="Guidance"/>
      <sheetName val="Margin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1"/>
      <sheetName val="Q2"/>
      <sheetName val="Q3"/>
      <sheetName val="Q4"/>
      <sheetName val="inventories"/>
      <sheetName val="Currency"/>
      <sheetName val="Guidance"/>
      <sheetName val="Margi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 FLOW-BASE BIZ"/>
    </sheetNames>
    <sheetDataSet>
      <sheetData sheetId="0">
        <row r="177">
          <cell r="H177">
            <v>0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 FLOW-BASE BIZ"/>
    </sheetNames>
    <sheetDataSet>
      <sheetData sheetId="0">
        <row r="177">
          <cell r="H177">
            <v>0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/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edule"/>
      <sheetName val="P&amp;L"/>
      <sheetName val="GAP"/>
      <sheetName val="BS Summary"/>
      <sheetName val="Accruals"/>
      <sheetName val="Receivable analysis 2002"/>
      <sheetName val="BS"/>
      <sheetName val="NOCF"/>
      <sheetName val="Retrieve (1)"/>
      <sheetName val="Retrieve (2)"/>
      <sheetName val="Retrieve (3)"/>
      <sheetName val="Retrieve (4)"/>
      <sheetName val="Combo Box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">
          <cell r="B1" t="str">
            <v>Mar</v>
          </cell>
          <cell r="E1" t="str">
            <v>Qtr2</v>
          </cell>
        </row>
      </sheetData>
      <sheetData sheetId="13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 Sector P&amp;L 01F"/>
    </sheetNames>
    <sheetDataSet>
      <sheetData sheetId="0" refreshError="1">
        <row r="1">
          <cell r="A1" t="str">
            <v>Total Forecast</v>
          </cell>
        </row>
        <row r="2">
          <cell r="A2" t="str">
            <v>LAN</v>
          </cell>
        </row>
        <row r="4">
          <cell r="C4" t="str">
            <v>Jan</v>
          </cell>
          <cell r="H4" t="str">
            <v>Feb</v>
          </cell>
          <cell r="M4" t="str">
            <v>Mar</v>
          </cell>
          <cell r="R4" t="str">
            <v>1st Quarter</v>
          </cell>
        </row>
        <row r="5">
          <cell r="C5" t="str">
            <v>Rup</v>
          </cell>
          <cell r="D5" t="str">
            <v>Sel Chem</v>
          </cell>
          <cell r="E5" t="str">
            <v>Traits</v>
          </cell>
          <cell r="F5" t="str">
            <v>Seed</v>
          </cell>
          <cell r="G5" t="str">
            <v>Total</v>
          </cell>
          <cell r="H5" t="str">
            <v>Rup</v>
          </cell>
          <cell r="I5" t="str">
            <v>Sel Chem</v>
          </cell>
          <cell r="J5" t="str">
            <v>Traits</v>
          </cell>
          <cell r="K5" t="str">
            <v>Seed</v>
          </cell>
          <cell r="L5" t="str">
            <v>Total</v>
          </cell>
          <cell r="M5" t="str">
            <v>Rup</v>
          </cell>
          <cell r="N5" t="str">
            <v>Sel Chem</v>
          </cell>
          <cell r="P5" t="str">
            <v>Seed</v>
          </cell>
          <cell r="Q5" t="str">
            <v>Total</v>
          </cell>
          <cell r="R5" t="str">
            <v>Rup</v>
          </cell>
          <cell r="S5" t="str">
            <v>Sel Chem</v>
          </cell>
          <cell r="T5" t="str">
            <v>Traits</v>
          </cell>
          <cell r="U5" t="str">
            <v>Seed</v>
          </cell>
          <cell r="V5" t="str">
            <v>Total</v>
          </cell>
        </row>
        <row r="6">
          <cell r="A6" t="str">
            <v>Sales</v>
          </cell>
          <cell r="C6">
            <v>9299</v>
          </cell>
          <cell r="D6">
            <v>1124</v>
          </cell>
          <cell r="E6">
            <v>79</v>
          </cell>
          <cell r="F6">
            <v>3946</v>
          </cell>
          <cell r="G6">
            <v>14448</v>
          </cell>
          <cell r="H6">
            <v>-1027</v>
          </cell>
          <cell r="I6">
            <v>-877</v>
          </cell>
          <cell r="J6">
            <v>114</v>
          </cell>
          <cell r="K6">
            <v>2878</v>
          </cell>
          <cell r="L6">
            <v>1088</v>
          </cell>
          <cell r="M6">
            <v>8436</v>
          </cell>
          <cell r="N6">
            <v>1585</v>
          </cell>
          <cell r="P6">
            <v>8178</v>
          </cell>
          <cell r="Q6">
            <v>18242</v>
          </cell>
          <cell r="R6">
            <v>16708</v>
          </cell>
          <cell r="S6">
            <v>1832</v>
          </cell>
          <cell r="T6">
            <v>236</v>
          </cell>
          <cell r="U6">
            <v>15002</v>
          </cell>
          <cell r="V6">
            <v>33778</v>
          </cell>
        </row>
        <row r="7">
          <cell r="A7" t="str">
            <v>Inventory Cost</v>
          </cell>
          <cell r="C7">
            <v>7414</v>
          </cell>
          <cell r="D7">
            <v>725</v>
          </cell>
          <cell r="E7">
            <v>98</v>
          </cell>
          <cell r="F7">
            <v>1400</v>
          </cell>
          <cell r="G7">
            <v>9637</v>
          </cell>
          <cell r="H7">
            <v>-3986</v>
          </cell>
          <cell r="I7">
            <v>-1037</v>
          </cell>
          <cell r="J7">
            <v>100</v>
          </cell>
          <cell r="K7">
            <v>1344</v>
          </cell>
          <cell r="L7">
            <v>-3579</v>
          </cell>
          <cell r="M7">
            <v>5929</v>
          </cell>
          <cell r="N7">
            <v>841</v>
          </cell>
          <cell r="P7">
            <v>2412</v>
          </cell>
          <cell r="Q7">
            <v>9226</v>
          </cell>
          <cell r="R7">
            <v>9357</v>
          </cell>
          <cell r="S7">
            <v>529</v>
          </cell>
          <cell r="T7">
            <v>242</v>
          </cell>
          <cell r="U7">
            <v>5156</v>
          </cell>
          <cell r="V7">
            <v>15284</v>
          </cell>
        </row>
        <row r="8">
          <cell r="A8" t="str">
            <v xml:space="preserve">  Gross Margin</v>
          </cell>
          <cell r="C8">
            <v>1885</v>
          </cell>
          <cell r="D8">
            <v>399</v>
          </cell>
          <cell r="E8">
            <v>-19</v>
          </cell>
          <cell r="F8">
            <v>2546</v>
          </cell>
          <cell r="G8">
            <v>4811</v>
          </cell>
          <cell r="H8">
            <v>2959</v>
          </cell>
          <cell r="I8">
            <v>160</v>
          </cell>
          <cell r="J8">
            <v>14</v>
          </cell>
          <cell r="K8">
            <v>1534</v>
          </cell>
          <cell r="L8">
            <v>4667</v>
          </cell>
          <cell r="M8">
            <v>2507</v>
          </cell>
          <cell r="N8">
            <v>744</v>
          </cell>
          <cell r="P8">
            <v>5766</v>
          </cell>
          <cell r="Q8">
            <v>9016</v>
          </cell>
          <cell r="R8">
            <v>7351</v>
          </cell>
          <cell r="S8">
            <v>1303</v>
          </cell>
          <cell r="T8">
            <v>-6</v>
          </cell>
          <cell r="U8">
            <v>9846</v>
          </cell>
          <cell r="V8">
            <v>18494</v>
          </cell>
        </row>
        <row r="9">
          <cell r="A9" t="str">
            <v>Local NSC</v>
          </cell>
          <cell r="C9">
            <v>42</v>
          </cell>
          <cell r="D9">
            <v>151</v>
          </cell>
          <cell r="E9">
            <v>0</v>
          </cell>
          <cell r="F9">
            <v>255</v>
          </cell>
          <cell r="G9">
            <v>448</v>
          </cell>
          <cell r="H9">
            <v>158</v>
          </cell>
          <cell r="I9">
            <v>19</v>
          </cell>
          <cell r="J9">
            <v>0</v>
          </cell>
          <cell r="K9">
            <v>600</v>
          </cell>
          <cell r="L9">
            <v>777</v>
          </cell>
          <cell r="M9">
            <v>-27</v>
          </cell>
          <cell r="N9">
            <v>-152</v>
          </cell>
          <cell r="P9">
            <v>1158</v>
          </cell>
          <cell r="Q9">
            <v>979</v>
          </cell>
          <cell r="R9">
            <v>173</v>
          </cell>
          <cell r="S9">
            <v>18</v>
          </cell>
          <cell r="T9">
            <v>0</v>
          </cell>
          <cell r="U9">
            <v>2013</v>
          </cell>
          <cell r="V9">
            <v>2204</v>
          </cell>
        </row>
        <row r="10">
          <cell r="A10" t="str">
            <v>Allocated NSC</v>
          </cell>
          <cell r="C10">
            <v>216</v>
          </cell>
          <cell r="D10">
            <v>17</v>
          </cell>
          <cell r="E10">
            <v>0</v>
          </cell>
          <cell r="F10">
            <v>0</v>
          </cell>
          <cell r="G10">
            <v>233</v>
          </cell>
          <cell r="H10">
            <v>192</v>
          </cell>
          <cell r="I10">
            <v>16</v>
          </cell>
          <cell r="J10">
            <v>0</v>
          </cell>
          <cell r="K10">
            <v>0</v>
          </cell>
          <cell r="L10">
            <v>208</v>
          </cell>
          <cell r="M10">
            <v>128</v>
          </cell>
          <cell r="N10">
            <v>3</v>
          </cell>
          <cell r="P10">
            <v>0</v>
          </cell>
          <cell r="Q10">
            <v>131</v>
          </cell>
          <cell r="R10">
            <v>536</v>
          </cell>
          <cell r="S10">
            <v>36</v>
          </cell>
          <cell r="T10">
            <v>0</v>
          </cell>
          <cell r="U10">
            <v>0</v>
          </cell>
          <cell r="V10">
            <v>572</v>
          </cell>
        </row>
        <row r="11">
          <cell r="A11" t="str">
            <v>Total NSC</v>
          </cell>
          <cell r="C11">
            <v>258</v>
          </cell>
          <cell r="D11">
            <v>168</v>
          </cell>
          <cell r="E11">
            <v>0</v>
          </cell>
          <cell r="F11">
            <v>255</v>
          </cell>
          <cell r="G11">
            <v>681</v>
          </cell>
          <cell r="H11">
            <v>350</v>
          </cell>
          <cell r="I11">
            <v>35</v>
          </cell>
          <cell r="J11">
            <v>0</v>
          </cell>
          <cell r="K11">
            <v>600</v>
          </cell>
          <cell r="L11">
            <v>985</v>
          </cell>
          <cell r="M11">
            <v>101</v>
          </cell>
          <cell r="N11">
            <v>-149</v>
          </cell>
          <cell r="P11">
            <v>1158</v>
          </cell>
          <cell r="Q11">
            <v>1110</v>
          </cell>
          <cell r="R11">
            <v>709</v>
          </cell>
          <cell r="S11">
            <v>54</v>
          </cell>
          <cell r="T11">
            <v>0</v>
          </cell>
          <cell r="U11">
            <v>2013</v>
          </cell>
          <cell r="V11">
            <v>2776</v>
          </cell>
        </row>
        <row r="12">
          <cell r="A12" t="str">
            <v xml:space="preserve">  Gross Profit</v>
          </cell>
          <cell r="C12">
            <v>1627</v>
          </cell>
          <cell r="D12">
            <v>231</v>
          </cell>
          <cell r="E12">
            <v>-19</v>
          </cell>
          <cell r="F12">
            <v>2291</v>
          </cell>
          <cell r="G12">
            <v>4130</v>
          </cell>
          <cell r="H12">
            <v>2609</v>
          </cell>
          <cell r="I12">
            <v>125</v>
          </cell>
          <cell r="J12">
            <v>14</v>
          </cell>
          <cell r="K12">
            <v>934</v>
          </cell>
          <cell r="L12">
            <v>3682</v>
          </cell>
          <cell r="M12">
            <v>2406</v>
          </cell>
          <cell r="N12">
            <v>893</v>
          </cell>
          <cell r="P12">
            <v>4608</v>
          </cell>
          <cell r="Q12">
            <v>7906</v>
          </cell>
          <cell r="R12">
            <v>6642</v>
          </cell>
          <cell r="S12">
            <v>1249</v>
          </cell>
          <cell r="T12">
            <v>-6</v>
          </cell>
          <cell r="U12">
            <v>7833</v>
          </cell>
          <cell r="V12">
            <v>15718</v>
          </cell>
        </row>
        <row r="13">
          <cell r="A13" t="str">
            <v>R&amp;D</v>
          </cell>
          <cell r="C13">
            <v>18</v>
          </cell>
          <cell r="D13">
            <v>0</v>
          </cell>
          <cell r="E13">
            <v>0</v>
          </cell>
          <cell r="F13">
            <v>15</v>
          </cell>
          <cell r="G13">
            <v>33</v>
          </cell>
          <cell r="H13">
            <v>26</v>
          </cell>
          <cell r="I13">
            <v>0</v>
          </cell>
          <cell r="J13">
            <v>0</v>
          </cell>
          <cell r="K13">
            <v>24</v>
          </cell>
          <cell r="L13">
            <v>50</v>
          </cell>
          <cell r="M13">
            <v>35</v>
          </cell>
          <cell r="N13">
            <v>0</v>
          </cell>
          <cell r="P13">
            <v>32</v>
          </cell>
          <cell r="Q13">
            <v>67</v>
          </cell>
          <cell r="R13">
            <v>79</v>
          </cell>
          <cell r="S13">
            <v>0</v>
          </cell>
          <cell r="T13">
            <v>0</v>
          </cell>
          <cell r="U13">
            <v>71</v>
          </cell>
          <cell r="V13">
            <v>150</v>
          </cell>
        </row>
        <row r="14">
          <cell r="A14" t="str">
            <v>SG&amp;A</v>
          </cell>
          <cell r="C14">
            <v>787</v>
          </cell>
          <cell r="D14">
            <v>28</v>
          </cell>
          <cell r="E14">
            <v>83</v>
          </cell>
          <cell r="F14">
            <v>630</v>
          </cell>
          <cell r="G14">
            <v>1528</v>
          </cell>
          <cell r="H14">
            <v>863</v>
          </cell>
          <cell r="I14">
            <v>38</v>
          </cell>
          <cell r="J14">
            <v>69</v>
          </cell>
          <cell r="K14">
            <v>851</v>
          </cell>
          <cell r="L14">
            <v>1821</v>
          </cell>
          <cell r="M14">
            <v>955</v>
          </cell>
          <cell r="N14">
            <v>52</v>
          </cell>
          <cell r="P14">
            <v>1199</v>
          </cell>
          <cell r="Q14">
            <v>2262</v>
          </cell>
          <cell r="R14">
            <v>2605</v>
          </cell>
          <cell r="S14">
            <v>118</v>
          </cell>
          <cell r="T14">
            <v>208</v>
          </cell>
          <cell r="U14">
            <v>2680</v>
          </cell>
          <cell r="V14">
            <v>5611</v>
          </cell>
        </row>
        <row r="15">
          <cell r="A15" t="str">
            <v>Total R&amp;D/SG&amp;A</v>
          </cell>
          <cell r="C15">
            <v>805</v>
          </cell>
          <cell r="D15">
            <v>28</v>
          </cell>
          <cell r="E15">
            <v>83</v>
          </cell>
          <cell r="F15">
            <v>645</v>
          </cell>
          <cell r="G15">
            <v>1561</v>
          </cell>
          <cell r="H15">
            <v>889</v>
          </cell>
          <cell r="I15">
            <v>38</v>
          </cell>
          <cell r="J15">
            <v>69</v>
          </cell>
          <cell r="K15">
            <v>875</v>
          </cell>
          <cell r="L15">
            <v>1871</v>
          </cell>
          <cell r="M15">
            <v>990</v>
          </cell>
          <cell r="N15">
            <v>52</v>
          </cell>
          <cell r="P15">
            <v>1231</v>
          </cell>
          <cell r="Q15">
            <v>2329</v>
          </cell>
          <cell r="R15">
            <v>2684</v>
          </cell>
          <cell r="S15">
            <v>118</v>
          </cell>
          <cell r="T15">
            <v>208</v>
          </cell>
          <cell r="U15">
            <v>2751</v>
          </cell>
          <cell r="V15">
            <v>5761</v>
          </cell>
        </row>
        <row r="16">
          <cell r="A16" t="str">
            <v>Amortization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A17" t="str">
            <v>Restruct/Merg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A18" t="str">
            <v>Other Income</v>
          </cell>
          <cell r="C18">
            <v>-758</v>
          </cell>
          <cell r="D18">
            <v>0</v>
          </cell>
          <cell r="E18">
            <v>0</v>
          </cell>
          <cell r="F18">
            <v>-25</v>
          </cell>
          <cell r="G18">
            <v>-783</v>
          </cell>
          <cell r="H18">
            <v>3</v>
          </cell>
          <cell r="I18">
            <v>3</v>
          </cell>
          <cell r="J18">
            <v>0</v>
          </cell>
          <cell r="K18">
            <v>69</v>
          </cell>
          <cell r="L18">
            <v>75</v>
          </cell>
          <cell r="M18">
            <v>-197</v>
          </cell>
          <cell r="N18">
            <v>0</v>
          </cell>
          <cell r="P18">
            <v>-153</v>
          </cell>
          <cell r="Q18">
            <v>-350</v>
          </cell>
          <cell r="R18">
            <v>-952</v>
          </cell>
          <cell r="S18">
            <v>3</v>
          </cell>
          <cell r="T18">
            <v>0</v>
          </cell>
          <cell r="U18">
            <v>-109</v>
          </cell>
          <cell r="V18">
            <v>-1058</v>
          </cell>
        </row>
        <row r="19">
          <cell r="A19" t="str">
            <v xml:space="preserve">  EBIT</v>
          </cell>
          <cell r="C19">
            <v>64</v>
          </cell>
          <cell r="D19">
            <v>203</v>
          </cell>
          <cell r="E19">
            <v>-102</v>
          </cell>
          <cell r="F19">
            <v>1621</v>
          </cell>
          <cell r="G19">
            <v>1786</v>
          </cell>
          <cell r="H19">
            <v>1723</v>
          </cell>
          <cell r="I19">
            <v>90</v>
          </cell>
          <cell r="J19">
            <v>-55</v>
          </cell>
          <cell r="K19">
            <v>128</v>
          </cell>
          <cell r="L19">
            <v>1886</v>
          </cell>
          <cell r="M19">
            <v>1219</v>
          </cell>
          <cell r="N19">
            <v>841</v>
          </cell>
          <cell r="P19">
            <v>3224</v>
          </cell>
          <cell r="Q19">
            <v>5227</v>
          </cell>
          <cell r="R19">
            <v>3006</v>
          </cell>
          <cell r="S19">
            <v>1134</v>
          </cell>
          <cell r="T19">
            <v>-214</v>
          </cell>
          <cell r="U19">
            <v>4973</v>
          </cell>
          <cell r="V19">
            <v>8899</v>
          </cell>
        </row>
        <row r="20">
          <cell r="A20" t="str">
            <v>Interest Income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Interest Expense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1</v>
          </cell>
          <cell r="I21">
            <v>0</v>
          </cell>
          <cell r="J21">
            <v>0</v>
          </cell>
          <cell r="K21">
            <v>0</v>
          </cell>
          <cell r="L21">
            <v>1</v>
          </cell>
          <cell r="M21">
            <v>-1</v>
          </cell>
          <cell r="N21">
            <v>0</v>
          </cell>
          <cell r="P21">
            <v>0</v>
          </cell>
          <cell r="Q21">
            <v>-1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 xml:space="preserve">  EBT</v>
          </cell>
          <cell r="C22">
            <v>64</v>
          </cell>
          <cell r="D22">
            <v>203</v>
          </cell>
          <cell r="E22">
            <v>-102</v>
          </cell>
          <cell r="F22">
            <v>1621</v>
          </cell>
          <cell r="G22">
            <v>1786</v>
          </cell>
          <cell r="H22">
            <v>1722</v>
          </cell>
          <cell r="I22">
            <v>90</v>
          </cell>
          <cell r="J22">
            <v>-55</v>
          </cell>
          <cell r="K22">
            <v>128</v>
          </cell>
          <cell r="L22">
            <v>1885</v>
          </cell>
          <cell r="M22">
            <v>1220</v>
          </cell>
          <cell r="N22">
            <v>841</v>
          </cell>
          <cell r="P22">
            <v>3224</v>
          </cell>
          <cell r="Q22">
            <v>5228</v>
          </cell>
          <cell r="R22">
            <v>3006</v>
          </cell>
          <cell r="S22">
            <v>1134</v>
          </cell>
          <cell r="T22">
            <v>-214</v>
          </cell>
          <cell r="U22">
            <v>4973</v>
          </cell>
          <cell r="V22">
            <v>8899</v>
          </cell>
        </row>
        <row r="23">
          <cell r="A23" t="str">
            <v>Taxes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A24" t="str">
            <v xml:space="preserve">  Net Income</v>
          </cell>
          <cell r="C24">
            <v>64</v>
          </cell>
          <cell r="D24">
            <v>203</v>
          </cell>
          <cell r="E24">
            <v>-102</v>
          </cell>
          <cell r="F24">
            <v>1621</v>
          </cell>
          <cell r="G24">
            <v>1786</v>
          </cell>
          <cell r="H24">
            <v>1722</v>
          </cell>
          <cell r="I24">
            <v>90</v>
          </cell>
          <cell r="J24">
            <v>-55</v>
          </cell>
          <cell r="K24">
            <v>128</v>
          </cell>
          <cell r="L24">
            <v>1885</v>
          </cell>
          <cell r="M24">
            <v>1220</v>
          </cell>
          <cell r="N24">
            <v>841</v>
          </cell>
          <cell r="P24">
            <v>3224</v>
          </cell>
          <cell r="Q24">
            <v>5228</v>
          </cell>
          <cell r="R24">
            <v>3006</v>
          </cell>
          <cell r="S24">
            <v>1134</v>
          </cell>
          <cell r="T24">
            <v>-214</v>
          </cell>
          <cell r="U24">
            <v>4973</v>
          </cell>
          <cell r="V24">
            <v>8899</v>
          </cell>
        </row>
        <row r="27">
          <cell r="C27" t="str">
            <v>Apr</v>
          </cell>
          <cell r="H27" t="str">
            <v>May</v>
          </cell>
          <cell r="M27" t="str">
            <v>June</v>
          </cell>
          <cell r="R27" t="str">
            <v>2nd Quarter</v>
          </cell>
        </row>
        <row r="28">
          <cell r="C28" t="str">
            <v>Rup</v>
          </cell>
          <cell r="D28" t="str">
            <v>Sel Chem</v>
          </cell>
          <cell r="E28" t="str">
            <v>Traits</v>
          </cell>
          <cell r="F28" t="str">
            <v>Seed</v>
          </cell>
          <cell r="G28" t="str">
            <v>Total</v>
          </cell>
          <cell r="H28" t="str">
            <v>Rup</v>
          </cell>
          <cell r="I28" t="str">
            <v>Sel Chem</v>
          </cell>
          <cell r="J28" t="str">
            <v>Traits</v>
          </cell>
          <cell r="K28" t="str">
            <v>Seed</v>
          </cell>
          <cell r="L28" t="str">
            <v>Total</v>
          </cell>
          <cell r="M28" t="str">
            <v>Rup</v>
          </cell>
          <cell r="N28" t="str">
            <v>Sel Chem</v>
          </cell>
          <cell r="P28" t="str">
            <v>Seed</v>
          </cell>
          <cell r="Q28" t="str">
            <v>Total</v>
          </cell>
          <cell r="R28" t="str">
            <v>Rup</v>
          </cell>
          <cell r="S28" t="str">
            <v>Sel Chem</v>
          </cell>
          <cell r="T28" t="str">
            <v>Traits</v>
          </cell>
          <cell r="U28" t="str">
            <v>Seed</v>
          </cell>
          <cell r="V28" t="str">
            <v>Total</v>
          </cell>
        </row>
        <row r="29">
          <cell r="A29" t="str">
            <v>Sales</v>
          </cell>
          <cell r="C29">
            <v>3058</v>
          </cell>
          <cell r="D29">
            <v>483</v>
          </cell>
          <cell r="E29">
            <v>24</v>
          </cell>
          <cell r="F29">
            <v>3309</v>
          </cell>
          <cell r="G29">
            <v>6874</v>
          </cell>
          <cell r="H29">
            <v>10890</v>
          </cell>
          <cell r="I29">
            <v>2191</v>
          </cell>
          <cell r="J29">
            <v>425</v>
          </cell>
          <cell r="K29">
            <v>12091</v>
          </cell>
          <cell r="L29">
            <v>25597</v>
          </cell>
          <cell r="M29">
            <v>18618</v>
          </cell>
          <cell r="N29">
            <v>1054</v>
          </cell>
          <cell r="P29">
            <v>30773</v>
          </cell>
          <cell r="Q29">
            <v>50775</v>
          </cell>
          <cell r="R29">
            <v>32566</v>
          </cell>
          <cell r="S29">
            <v>3728</v>
          </cell>
          <cell r="T29">
            <v>779</v>
          </cell>
          <cell r="U29">
            <v>46173</v>
          </cell>
          <cell r="V29">
            <v>83246</v>
          </cell>
        </row>
        <row r="30">
          <cell r="A30" t="str">
            <v>Inventory Cost</v>
          </cell>
          <cell r="C30">
            <v>510</v>
          </cell>
          <cell r="D30">
            <v>252</v>
          </cell>
          <cell r="E30">
            <v>41</v>
          </cell>
          <cell r="F30">
            <v>1495</v>
          </cell>
          <cell r="G30">
            <v>2298</v>
          </cell>
          <cell r="H30">
            <v>4404</v>
          </cell>
          <cell r="I30">
            <v>1006</v>
          </cell>
          <cell r="J30">
            <v>337</v>
          </cell>
          <cell r="K30">
            <v>4361</v>
          </cell>
          <cell r="L30">
            <v>10108</v>
          </cell>
          <cell r="M30">
            <v>8108</v>
          </cell>
          <cell r="N30">
            <v>565</v>
          </cell>
          <cell r="P30">
            <v>10908</v>
          </cell>
          <cell r="Q30">
            <v>19979</v>
          </cell>
          <cell r="R30">
            <v>13022</v>
          </cell>
          <cell r="S30">
            <v>1823</v>
          </cell>
          <cell r="T30">
            <v>776</v>
          </cell>
          <cell r="U30">
            <v>16764</v>
          </cell>
          <cell r="V30">
            <v>32385</v>
          </cell>
        </row>
        <row r="31">
          <cell r="A31" t="str">
            <v xml:space="preserve">  Gross Margin</v>
          </cell>
          <cell r="C31">
            <v>2548</v>
          </cell>
          <cell r="D31">
            <v>231</v>
          </cell>
          <cell r="E31">
            <v>-17</v>
          </cell>
          <cell r="F31">
            <v>1814</v>
          </cell>
          <cell r="G31">
            <v>4576</v>
          </cell>
          <cell r="H31">
            <v>6486</v>
          </cell>
          <cell r="I31">
            <v>1185</v>
          </cell>
          <cell r="J31">
            <v>88</v>
          </cell>
          <cell r="K31">
            <v>7730</v>
          </cell>
          <cell r="L31">
            <v>15489</v>
          </cell>
          <cell r="M31">
            <v>10510</v>
          </cell>
          <cell r="N31">
            <v>489</v>
          </cell>
          <cell r="P31">
            <v>19865</v>
          </cell>
          <cell r="Q31">
            <v>30796</v>
          </cell>
          <cell r="R31">
            <v>19544</v>
          </cell>
          <cell r="S31">
            <v>1905</v>
          </cell>
          <cell r="T31">
            <v>3</v>
          </cell>
          <cell r="U31">
            <v>29409</v>
          </cell>
          <cell r="V31">
            <v>50861</v>
          </cell>
        </row>
        <row r="32">
          <cell r="A32" t="str">
            <v>Local NSC</v>
          </cell>
          <cell r="C32">
            <v>535</v>
          </cell>
          <cell r="D32">
            <v>6</v>
          </cell>
          <cell r="E32">
            <v>0</v>
          </cell>
          <cell r="F32">
            <v>361</v>
          </cell>
          <cell r="G32">
            <v>902</v>
          </cell>
          <cell r="H32">
            <v>-17</v>
          </cell>
          <cell r="I32">
            <v>193</v>
          </cell>
          <cell r="J32">
            <v>0</v>
          </cell>
          <cell r="K32">
            <v>992</v>
          </cell>
          <cell r="L32">
            <v>1168</v>
          </cell>
          <cell r="M32">
            <v>437</v>
          </cell>
          <cell r="N32">
            <v>-151</v>
          </cell>
          <cell r="P32">
            <v>286</v>
          </cell>
          <cell r="Q32">
            <v>572</v>
          </cell>
          <cell r="R32">
            <v>955</v>
          </cell>
          <cell r="S32">
            <v>48</v>
          </cell>
          <cell r="T32">
            <v>0</v>
          </cell>
          <cell r="U32">
            <v>1639</v>
          </cell>
          <cell r="V32">
            <v>2642</v>
          </cell>
        </row>
        <row r="33">
          <cell r="A33" t="str">
            <v>Allocated NSC</v>
          </cell>
          <cell r="C33">
            <v>209</v>
          </cell>
          <cell r="D33">
            <v>54</v>
          </cell>
          <cell r="E33">
            <v>0</v>
          </cell>
          <cell r="F33">
            <v>0</v>
          </cell>
          <cell r="G33">
            <v>263</v>
          </cell>
          <cell r="H33">
            <v>109</v>
          </cell>
          <cell r="I33">
            <v>52</v>
          </cell>
          <cell r="J33">
            <v>0</v>
          </cell>
          <cell r="K33">
            <v>0</v>
          </cell>
          <cell r="L33">
            <v>161</v>
          </cell>
          <cell r="M33">
            <v>105</v>
          </cell>
          <cell r="N33">
            <v>49</v>
          </cell>
          <cell r="P33">
            <v>0</v>
          </cell>
          <cell r="Q33">
            <v>154</v>
          </cell>
          <cell r="R33">
            <v>423</v>
          </cell>
          <cell r="S33">
            <v>155</v>
          </cell>
          <cell r="T33">
            <v>0</v>
          </cell>
          <cell r="U33">
            <v>0</v>
          </cell>
          <cell r="V33">
            <v>578</v>
          </cell>
        </row>
        <row r="34">
          <cell r="A34" t="str">
            <v>Total NSC</v>
          </cell>
          <cell r="C34">
            <v>744</v>
          </cell>
          <cell r="D34">
            <v>60</v>
          </cell>
          <cell r="E34">
            <v>0</v>
          </cell>
          <cell r="F34">
            <v>361</v>
          </cell>
          <cell r="G34">
            <v>1165</v>
          </cell>
          <cell r="H34">
            <v>92</v>
          </cell>
          <cell r="I34">
            <v>245</v>
          </cell>
          <cell r="J34">
            <v>0</v>
          </cell>
          <cell r="K34">
            <v>992</v>
          </cell>
          <cell r="L34">
            <v>1329</v>
          </cell>
          <cell r="M34">
            <v>542</v>
          </cell>
          <cell r="N34">
            <v>-102</v>
          </cell>
          <cell r="P34">
            <v>286</v>
          </cell>
          <cell r="Q34">
            <v>726</v>
          </cell>
          <cell r="R34">
            <v>1378</v>
          </cell>
          <cell r="S34">
            <v>203</v>
          </cell>
          <cell r="T34">
            <v>0</v>
          </cell>
          <cell r="U34">
            <v>1639</v>
          </cell>
          <cell r="V34">
            <v>3220</v>
          </cell>
        </row>
        <row r="35">
          <cell r="A35" t="str">
            <v xml:space="preserve">  Gross Profit</v>
          </cell>
          <cell r="C35">
            <v>1804</v>
          </cell>
          <cell r="D35">
            <v>171</v>
          </cell>
          <cell r="E35">
            <v>-17</v>
          </cell>
          <cell r="F35">
            <v>1453</v>
          </cell>
          <cell r="G35">
            <v>3411</v>
          </cell>
          <cell r="H35">
            <v>6394</v>
          </cell>
          <cell r="I35">
            <v>940</v>
          </cell>
          <cell r="J35">
            <v>88</v>
          </cell>
          <cell r="K35">
            <v>6738</v>
          </cell>
          <cell r="L35">
            <v>14160</v>
          </cell>
          <cell r="M35">
            <v>9968</v>
          </cell>
          <cell r="N35">
            <v>591</v>
          </cell>
          <cell r="P35">
            <v>19579</v>
          </cell>
          <cell r="Q35">
            <v>30070</v>
          </cell>
          <cell r="R35">
            <v>18166</v>
          </cell>
          <cell r="S35">
            <v>1702</v>
          </cell>
          <cell r="T35">
            <v>3</v>
          </cell>
          <cell r="U35">
            <v>27770</v>
          </cell>
          <cell r="V35">
            <v>47641</v>
          </cell>
        </row>
        <row r="36">
          <cell r="A36" t="str">
            <v>R&amp;D</v>
          </cell>
          <cell r="C36">
            <v>40</v>
          </cell>
          <cell r="D36">
            <v>0</v>
          </cell>
          <cell r="E36">
            <v>0</v>
          </cell>
          <cell r="F36">
            <v>34</v>
          </cell>
          <cell r="G36">
            <v>74</v>
          </cell>
          <cell r="H36">
            <v>41</v>
          </cell>
          <cell r="I36">
            <v>0</v>
          </cell>
          <cell r="J36">
            <v>0</v>
          </cell>
          <cell r="K36">
            <v>36</v>
          </cell>
          <cell r="L36">
            <v>77</v>
          </cell>
          <cell r="M36">
            <v>55</v>
          </cell>
          <cell r="N36">
            <v>0</v>
          </cell>
          <cell r="P36">
            <v>50</v>
          </cell>
          <cell r="Q36">
            <v>105</v>
          </cell>
          <cell r="R36">
            <v>136</v>
          </cell>
          <cell r="S36">
            <v>0</v>
          </cell>
          <cell r="T36">
            <v>0</v>
          </cell>
          <cell r="U36">
            <v>120</v>
          </cell>
          <cell r="V36">
            <v>256</v>
          </cell>
        </row>
        <row r="37">
          <cell r="A37" t="str">
            <v>SG&amp;A</v>
          </cell>
          <cell r="C37">
            <v>1065</v>
          </cell>
          <cell r="D37">
            <v>45</v>
          </cell>
          <cell r="E37">
            <v>80</v>
          </cell>
          <cell r="F37">
            <v>1059</v>
          </cell>
          <cell r="G37">
            <v>2249</v>
          </cell>
          <cell r="H37">
            <v>1546</v>
          </cell>
          <cell r="I37">
            <v>65</v>
          </cell>
          <cell r="J37">
            <v>95</v>
          </cell>
          <cell r="K37">
            <v>952</v>
          </cell>
          <cell r="L37">
            <v>2658</v>
          </cell>
          <cell r="M37">
            <v>1180</v>
          </cell>
          <cell r="N37">
            <v>57</v>
          </cell>
          <cell r="P37">
            <v>1020</v>
          </cell>
          <cell r="Q37">
            <v>2334</v>
          </cell>
          <cell r="R37">
            <v>3791</v>
          </cell>
          <cell r="S37">
            <v>167</v>
          </cell>
          <cell r="T37">
            <v>252</v>
          </cell>
          <cell r="U37">
            <v>3031</v>
          </cell>
          <cell r="V37">
            <v>7241</v>
          </cell>
        </row>
        <row r="38">
          <cell r="A38" t="str">
            <v>Total R&amp;D/SG&amp;A</v>
          </cell>
          <cell r="C38">
            <v>1105</v>
          </cell>
          <cell r="D38">
            <v>45</v>
          </cell>
          <cell r="E38">
            <v>80</v>
          </cell>
          <cell r="F38">
            <v>1093</v>
          </cell>
          <cell r="G38">
            <v>2323</v>
          </cell>
          <cell r="H38">
            <v>1587</v>
          </cell>
          <cell r="I38">
            <v>65</v>
          </cell>
          <cell r="J38">
            <v>95</v>
          </cell>
          <cell r="K38">
            <v>988</v>
          </cell>
          <cell r="L38">
            <v>2735</v>
          </cell>
          <cell r="M38">
            <v>1235</v>
          </cell>
          <cell r="N38">
            <v>57</v>
          </cell>
          <cell r="P38">
            <v>1070</v>
          </cell>
          <cell r="Q38">
            <v>2439</v>
          </cell>
          <cell r="R38">
            <v>3927</v>
          </cell>
          <cell r="S38">
            <v>167</v>
          </cell>
          <cell r="T38">
            <v>252</v>
          </cell>
          <cell r="U38">
            <v>3151</v>
          </cell>
          <cell r="V38">
            <v>7497</v>
          </cell>
        </row>
        <row r="39">
          <cell r="A39" t="str">
            <v>Amortization</v>
          </cell>
          <cell r="C39">
            <v>0</v>
          </cell>
          <cell r="D39">
            <v>0</v>
          </cell>
          <cell r="E39">
            <v>0</v>
          </cell>
          <cell r="F39">
            <v>2</v>
          </cell>
          <cell r="G39">
            <v>2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2</v>
          </cell>
          <cell r="V39">
            <v>2</v>
          </cell>
        </row>
        <row r="40">
          <cell r="A40" t="str">
            <v>Restruct/Merg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4</v>
          </cell>
          <cell r="I40">
            <v>0</v>
          </cell>
          <cell r="J40">
            <v>0</v>
          </cell>
          <cell r="K40">
            <v>1</v>
          </cell>
          <cell r="L40">
            <v>5</v>
          </cell>
          <cell r="M40">
            <v>0</v>
          </cell>
          <cell r="N40">
            <v>0</v>
          </cell>
          <cell r="P40">
            <v>0</v>
          </cell>
          <cell r="Q40">
            <v>0</v>
          </cell>
          <cell r="R40">
            <v>4</v>
          </cell>
          <cell r="S40">
            <v>0</v>
          </cell>
          <cell r="T40">
            <v>0</v>
          </cell>
          <cell r="U40">
            <v>1</v>
          </cell>
          <cell r="V40">
            <v>5</v>
          </cell>
        </row>
        <row r="41">
          <cell r="A41" t="str">
            <v>Other Income</v>
          </cell>
          <cell r="C41">
            <v>1092</v>
          </cell>
          <cell r="D41">
            <v>0</v>
          </cell>
          <cell r="E41">
            <v>0</v>
          </cell>
          <cell r="F41">
            <v>-287</v>
          </cell>
          <cell r="G41">
            <v>805</v>
          </cell>
          <cell r="H41">
            <v>288</v>
          </cell>
          <cell r="I41">
            <v>4</v>
          </cell>
          <cell r="J41">
            <v>0</v>
          </cell>
          <cell r="K41">
            <v>-315</v>
          </cell>
          <cell r="L41">
            <v>-23</v>
          </cell>
          <cell r="M41">
            <v>91</v>
          </cell>
          <cell r="N41">
            <v>10</v>
          </cell>
          <cell r="P41">
            <v>-96</v>
          </cell>
          <cell r="Q41">
            <v>5</v>
          </cell>
          <cell r="R41">
            <v>1471</v>
          </cell>
          <cell r="S41">
            <v>14</v>
          </cell>
          <cell r="T41">
            <v>0</v>
          </cell>
          <cell r="U41">
            <v>-698</v>
          </cell>
          <cell r="V41">
            <v>787</v>
          </cell>
        </row>
        <row r="42">
          <cell r="A42" t="str">
            <v xml:space="preserve">  EBIT</v>
          </cell>
          <cell r="C42">
            <v>1791</v>
          </cell>
          <cell r="D42">
            <v>126</v>
          </cell>
          <cell r="E42">
            <v>-97</v>
          </cell>
          <cell r="F42">
            <v>71</v>
          </cell>
          <cell r="G42">
            <v>1891</v>
          </cell>
          <cell r="H42">
            <v>5091</v>
          </cell>
          <cell r="I42">
            <v>879</v>
          </cell>
          <cell r="J42">
            <v>-7</v>
          </cell>
          <cell r="K42">
            <v>5434</v>
          </cell>
          <cell r="L42">
            <v>11397</v>
          </cell>
          <cell r="M42">
            <v>8824</v>
          </cell>
          <cell r="N42">
            <v>544</v>
          </cell>
          <cell r="P42">
            <v>18413</v>
          </cell>
          <cell r="Q42">
            <v>27636</v>
          </cell>
          <cell r="R42">
            <v>15706</v>
          </cell>
          <cell r="S42">
            <v>1549</v>
          </cell>
          <cell r="T42">
            <v>-249</v>
          </cell>
          <cell r="U42">
            <v>23918</v>
          </cell>
          <cell r="V42">
            <v>40924</v>
          </cell>
        </row>
        <row r="43">
          <cell r="A43" t="str">
            <v>Interest Income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4">
          <cell r="A44" t="str">
            <v>Interest Expense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 xml:space="preserve">  EBT</v>
          </cell>
          <cell r="C45">
            <v>1791</v>
          </cell>
          <cell r="D45">
            <v>126</v>
          </cell>
          <cell r="E45">
            <v>-97</v>
          </cell>
          <cell r="F45">
            <v>71</v>
          </cell>
          <cell r="G45">
            <v>1891</v>
          </cell>
          <cell r="H45">
            <v>5091</v>
          </cell>
          <cell r="I45">
            <v>879</v>
          </cell>
          <cell r="J45">
            <v>-7</v>
          </cell>
          <cell r="K45">
            <v>5434</v>
          </cell>
          <cell r="L45">
            <v>11397</v>
          </cell>
          <cell r="M45">
            <v>8824</v>
          </cell>
          <cell r="N45">
            <v>544</v>
          </cell>
          <cell r="P45">
            <v>18413</v>
          </cell>
          <cell r="Q45">
            <v>27636</v>
          </cell>
          <cell r="R45">
            <v>15706</v>
          </cell>
          <cell r="S45">
            <v>1549</v>
          </cell>
          <cell r="T45">
            <v>-249</v>
          </cell>
          <cell r="U45">
            <v>23918</v>
          </cell>
          <cell r="V45">
            <v>40924</v>
          </cell>
        </row>
        <row r="46">
          <cell r="A46" t="str">
            <v>Taxes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</row>
        <row r="47">
          <cell r="A47" t="str">
            <v xml:space="preserve">  Net Income</v>
          </cell>
          <cell r="C47">
            <v>1791</v>
          </cell>
          <cell r="D47">
            <v>126</v>
          </cell>
          <cell r="E47">
            <v>-97</v>
          </cell>
          <cell r="F47">
            <v>71</v>
          </cell>
          <cell r="G47">
            <v>1891</v>
          </cell>
          <cell r="H47">
            <v>5091</v>
          </cell>
          <cell r="I47">
            <v>879</v>
          </cell>
          <cell r="J47">
            <v>-7</v>
          </cell>
          <cell r="K47">
            <v>5434</v>
          </cell>
          <cell r="L47">
            <v>11397</v>
          </cell>
          <cell r="M47">
            <v>8824</v>
          </cell>
          <cell r="N47">
            <v>544</v>
          </cell>
          <cell r="P47">
            <v>18413</v>
          </cell>
          <cell r="Q47">
            <v>27636</v>
          </cell>
          <cell r="R47">
            <v>15706</v>
          </cell>
          <cell r="S47">
            <v>1549</v>
          </cell>
          <cell r="T47">
            <v>-249</v>
          </cell>
          <cell r="U47">
            <v>23918</v>
          </cell>
          <cell r="V47">
            <v>40924</v>
          </cell>
        </row>
        <row r="50">
          <cell r="C50" t="str">
            <v>Jul</v>
          </cell>
          <cell r="H50" t="str">
            <v>Aug</v>
          </cell>
          <cell r="M50" t="str">
            <v>Sep</v>
          </cell>
          <cell r="R50" t="str">
            <v>3rd Quarter</v>
          </cell>
        </row>
        <row r="51">
          <cell r="C51" t="str">
            <v>Rup</v>
          </cell>
          <cell r="D51" t="str">
            <v>Sel Chem</v>
          </cell>
          <cell r="E51" t="str">
            <v>Traits</v>
          </cell>
          <cell r="F51" t="str">
            <v>Seed</v>
          </cell>
          <cell r="G51" t="str">
            <v>Total</v>
          </cell>
          <cell r="H51" t="str">
            <v>Rup</v>
          </cell>
          <cell r="I51" t="str">
            <v>Sel Chem</v>
          </cell>
          <cell r="J51" t="str">
            <v>Traits</v>
          </cell>
          <cell r="K51" t="str">
            <v>Seed</v>
          </cell>
          <cell r="L51" t="str">
            <v>Total</v>
          </cell>
          <cell r="M51" t="str">
            <v>Rup</v>
          </cell>
          <cell r="N51" t="str">
            <v>Sel Chem</v>
          </cell>
          <cell r="P51" t="str">
            <v>Seed</v>
          </cell>
          <cell r="Q51" t="str">
            <v>Total</v>
          </cell>
          <cell r="R51" t="str">
            <v>Rup</v>
          </cell>
          <cell r="S51" t="str">
            <v>Sel Chem</v>
          </cell>
          <cell r="T51" t="str">
            <v>Traits</v>
          </cell>
          <cell r="U51" t="str">
            <v>Seed</v>
          </cell>
          <cell r="V51" t="str">
            <v>Total</v>
          </cell>
        </row>
        <row r="52">
          <cell r="A52" t="str">
            <v>Sales</v>
          </cell>
          <cell r="C52">
            <v>3550</v>
          </cell>
          <cell r="D52">
            <v>293</v>
          </cell>
          <cell r="E52">
            <v>299</v>
          </cell>
          <cell r="F52">
            <v>1546</v>
          </cell>
          <cell r="G52">
            <v>5688</v>
          </cell>
          <cell r="H52">
            <v>2261</v>
          </cell>
          <cell r="I52">
            <v>273</v>
          </cell>
          <cell r="J52">
            <v>21</v>
          </cell>
          <cell r="K52">
            <v>-1423</v>
          </cell>
          <cell r="L52">
            <v>1132</v>
          </cell>
          <cell r="M52">
            <v>15195</v>
          </cell>
          <cell r="N52">
            <v>715</v>
          </cell>
          <cell r="P52">
            <v>9749</v>
          </cell>
          <cell r="Q52">
            <v>25660</v>
          </cell>
          <cell r="R52">
            <v>21006</v>
          </cell>
          <cell r="S52">
            <v>1281</v>
          </cell>
          <cell r="T52">
            <v>321</v>
          </cell>
          <cell r="U52">
            <v>9872</v>
          </cell>
          <cell r="V52">
            <v>32480</v>
          </cell>
        </row>
        <row r="53">
          <cell r="A53" t="str">
            <v>Inventory Cost</v>
          </cell>
          <cell r="C53">
            <v>1283</v>
          </cell>
          <cell r="D53">
            <v>108</v>
          </cell>
          <cell r="E53">
            <v>392</v>
          </cell>
          <cell r="F53">
            <v>1639</v>
          </cell>
          <cell r="G53">
            <v>3422</v>
          </cell>
          <cell r="H53">
            <v>800</v>
          </cell>
          <cell r="I53">
            <v>201</v>
          </cell>
          <cell r="J53">
            <v>1</v>
          </cell>
          <cell r="K53">
            <v>-164</v>
          </cell>
          <cell r="L53">
            <v>838</v>
          </cell>
          <cell r="M53">
            <v>7238</v>
          </cell>
          <cell r="N53">
            <v>415</v>
          </cell>
          <cell r="P53">
            <v>2522</v>
          </cell>
          <cell r="Q53">
            <v>10184</v>
          </cell>
          <cell r="R53">
            <v>9321</v>
          </cell>
          <cell r="S53">
            <v>724</v>
          </cell>
          <cell r="T53">
            <v>402</v>
          </cell>
          <cell r="U53">
            <v>3997</v>
          </cell>
          <cell r="V53">
            <v>14444</v>
          </cell>
        </row>
        <row r="54">
          <cell r="A54" t="str">
            <v xml:space="preserve">  Gross Margin</v>
          </cell>
          <cell r="C54">
            <v>2267</v>
          </cell>
          <cell r="D54">
            <v>185</v>
          </cell>
          <cell r="E54">
            <v>-93</v>
          </cell>
          <cell r="F54">
            <v>-93</v>
          </cell>
          <cell r="G54">
            <v>2266</v>
          </cell>
          <cell r="H54">
            <v>1461</v>
          </cell>
          <cell r="I54">
            <v>72</v>
          </cell>
          <cell r="J54">
            <v>20</v>
          </cell>
          <cell r="K54">
            <v>-1259</v>
          </cell>
          <cell r="L54">
            <v>294</v>
          </cell>
          <cell r="M54">
            <v>7957</v>
          </cell>
          <cell r="N54">
            <v>300</v>
          </cell>
          <cell r="P54">
            <v>7227</v>
          </cell>
          <cell r="Q54">
            <v>15476</v>
          </cell>
          <cell r="R54">
            <v>11685</v>
          </cell>
          <cell r="S54">
            <v>557</v>
          </cell>
          <cell r="T54">
            <v>-81</v>
          </cell>
          <cell r="U54">
            <v>5875</v>
          </cell>
          <cell r="V54">
            <v>18036</v>
          </cell>
        </row>
        <row r="55">
          <cell r="A55" t="str">
            <v>Local NSC</v>
          </cell>
          <cell r="C55">
            <v>308</v>
          </cell>
          <cell r="D55">
            <v>-13</v>
          </cell>
          <cell r="E55">
            <v>0</v>
          </cell>
          <cell r="F55">
            <v>494</v>
          </cell>
          <cell r="G55">
            <v>789</v>
          </cell>
          <cell r="H55">
            <v>564</v>
          </cell>
          <cell r="I55">
            <v>14</v>
          </cell>
          <cell r="J55">
            <v>0</v>
          </cell>
          <cell r="K55">
            <v>218</v>
          </cell>
          <cell r="L55">
            <v>796</v>
          </cell>
          <cell r="M55">
            <v>222</v>
          </cell>
          <cell r="N55">
            <v>-1</v>
          </cell>
          <cell r="P55">
            <v>476</v>
          </cell>
          <cell r="Q55">
            <v>697</v>
          </cell>
          <cell r="R55">
            <v>1094</v>
          </cell>
          <cell r="S55">
            <v>0</v>
          </cell>
          <cell r="T55">
            <v>0</v>
          </cell>
          <cell r="U55">
            <v>1188</v>
          </cell>
          <cell r="V55">
            <v>2282</v>
          </cell>
        </row>
        <row r="56">
          <cell r="A56" t="str">
            <v>Allocated NSC</v>
          </cell>
          <cell r="C56">
            <v>214</v>
          </cell>
          <cell r="D56">
            <v>58</v>
          </cell>
          <cell r="E56">
            <v>0</v>
          </cell>
          <cell r="F56">
            <v>0</v>
          </cell>
          <cell r="G56">
            <v>272</v>
          </cell>
          <cell r="H56">
            <v>245</v>
          </cell>
          <cell r="I56">
            <v>51</v>
          </cell>
          <cell r="J56">
            <v>0</v>
          </cell>
          <cell r="K56">
            <v>0</v>
          </cell>
          <cell r="L56">
            <v>296</v>
          </cell>
          <cell r="M56">
            <v>189</v>
          </cell>
          <cell r="N56">
            <v>53</v>
          </cell>
          <cell r="P56">
            <v>0</v>
          </cell>
          <cell r="Q56">
            <v>242</v>
          </cell>
          <cell r="R56">
            <v>648</v>
          </cell>
          <cell r="S56">
            <v>162</v>
          </cell>
          <cell r="T56">
            <v>0</v>
          </cell>
          <cell r="U56">
            <v>0</v>
          </cell>
          <cell r="V56">
            <v>810</v>
          </cell>
        </row>
        <row r="57">
          <cell r="A57" t="str">
            <v>Total NSC</v>
          </cell>
          <cell r="C57">
            <v>522</v>
          </cell>
          <cell r="D57">
            <v>45</v>
          </cell>
          <cell r="E57">
            <v>0</v>
          </cell>
          <cell r="F57">
            <v>494</v>
          </cell>
          <cell r="G57">
            <v>1061</v>
          </cell>
          <cell r="H57">
            <v>809</v>
          </cell>
          <cell r="I57">
            <v>65</v>
          </cell>
          <cell r="J57">
            <v>0</v>
          </cell>
          <cell r="K57">
            <v>218</v>
          </cell>
          <cell r="L57">
            <v>1092</v>
          </cell>
          <cell r="M57">
            <v>411</v>
          </cell>
          <cell r="N57">
            <v>52</v>
          </cell>
          <cell r="P57">
            <v>476</v>
          </cell>
          <cell r="Q57">
            <v>939</v>
          </cell>
          <cell r="R57">
            <v>1742</v>
          </cell>
          <cell r="S57">
            <v>162</v>
          </cell>
          <cell r="T57">
            <v>0</v>
          </cell>
          <cell r="U57">
            <v>1188</v>
          </cell>
          <cell r="V57">
            <v>3092</v>
          </cell>
        </row>
        <row r="58">
          <cell r="A58" t="str">
            <v xml:space="preserve">  Gross Profit</v>
          </cell>
          <cell r="C58">
            <v>1745</v>
          </cell>
          <cell r="D58">
            <v>140</v>
          </cell>
          <cell r="E58">
            <v>-93</v>
          </cell>
          <cell r="F58">
            <v>-587</v>
          </cell>
          <cell r="G58">
            <v>1205</v>
          </cell>
          <cell r="H58">
            <v>652</v>
          </cell>
          <cell r="I58">
            <v>7</v>
          </cell>
          <cell r="J58">
            <v>20</v>
          </cell>
          <cell r="K58">
            <v>-1477</v>
          </cell>
          <cell r="L58">
            <v>-798</v>
          </cell>
          <cell r="M58">
            <v>7546</v>
          </cell>
          <cell r="N58">
            <v>248</v>
          </cell>
          <cell r="P58">
            <v>6751</v>
          </cell>
          <cell r="Q58">
            <v>14537</v>
          </cell>
          <cell r="R58">
            <v>9943</v>
          </cell>
          <cell r="S58">
            <v>395</v>
          </cell>
          <cell r="T58">
            <v>-81</v>
          </cell>
          <cell r="U58">
            <v>4687</v>
          </cell>
          <cell r="V58">
            <v>14944</v>
          </cell>
        </row>
        <row r="59">
          <cell r="A59" t="str">
            <v>R&amp;D</v>
          </cell>
          <cell r="C59">
            <v>68</v>
          </cell>
          <cell r="D59">
            <v>0</v>
          </cell>
          <cell r="E59">
            <v>0</v>
          </cell>
          <cell r="F59">
            <v>57</v>
          </cell>
          <cell r="G59">
            <v>125</v>
          </cell>
          <cell r="H59">
            <v>34</v>
          </cell>
          <cell r="I59">
            <v>0</v>
          </cell>
          <cell r="J59">
            <v>0</v>
          </cell>
          <cell r="K59">
            <v>33</v>
          </cell>
          <cell r="L59">
            <v>67</v>
          </cell>
          <cell r="M59">
            <v>28</v>
          </cell>
          <cell r="N59">
            <v>0</v>
          </cell>
          <cell r="P59">
            <v>23</v>
          </cell>
          <cell r="Q59">
            <v>51</v>
          </cell>
          <cell r="R59">
            <v>130</v>
          </cell>
          <cell r="S59">
            <v>0</v>
          </cell>
          <cell r="T59">
            <v>0</v>
          </cell>
          <cell r="U59">
            <v>113</v>
          </cell>
          <cell r="V59">
            <v>243</v>
          </cell>
        </row>
        <row r="60">
          <cell r="A60" t="str">
            <v>SG&amp;A</v>
          </cell>
          <cell r="C60">
            <v>1100</v>
          </cell>
          <cell r="D60">
            <v>49</v>
          </cell>
          <cell r="E60">
            <v>87</v>
          </cell>
          <cell r="F60">
            <v>1022</v>
          </cell>
          <cell r="G60">
            <v>2258</v>
          </cell>
          <cell r="H60">
            <v>943</v>
          </cell>
          <cell r="I60">
            <v>49</v>
          </cell>
          <cell r="J60">
            <v>99</v>
          </cell>
          <cell r="K60">
            <v>983</v>
          </cell>
          <cell r="L60">
            <v>2074</v>
          </cell>
          <cell r="M60">
            <v>1416</v>
          </cell>
          <cell r="N60">
            <v>41</v>
          </cell>
          <cell r="P60">
            <v>1013</v>
          </cell>
          <cell r="Q60">
            <v>2565</v>
          </cell>
          <cell r="R60">
            <v>3459</v>
          </cell>
          <cell r="S60">
            <v>139</v>
          </cell>
          <cell r="T60">
            <v>281</v>
          </cell>
          <cell r="U60">
            <v>3018</v>
          </cell>
          <cell r="V60">
            <v>6897</v>
          </cell>
        </row>
        <row r="61">
          <cell r="A61" t="str">
            <v>Total R&amp;D/SG&amp;A</v>
          </cell>
          <cell r="C61">
            <v>1168</v>
          </cell>
          <cell r="D61">
            <v>49</v>
          </cell>
          <cell r="E61">
            <v>87</v>
          </cell>
          <cell r="F61">
            <v>1079</v>
          </cell>
          <cell r="G61">
            <v>2383</v>
          </cell>
          <cell r="H61">
            <v>977</v>
          </cell>
          <cell r="I61">
            <v>49</v>
          </cell>
          <cell r="J61">
            <v>99</v>
          </cell>
          <cell r="K61">
            <v>1016</v>
          </cell>
          <cell r="L61">
            <v>2141</v>
          </cell>
          <cell r="M61">
            <v>1444</v>
          </cell>
          <cell r="N61">
            <v>41</v>
          </cell>
          <cell r="P61">
            <v>1036</v>
          </cell>
          <cell r="Q61">
            <v>2616</v>
          </cell>
          <cell r="R61">
            <v>3589</v>
          </cell>
          <cell r="S61">
            <v>139</v>
          </cell>
          <cell r="T61">
            <v>281</v>
          </cell>
          <cell r="U61">
            <v>3131</v>
          </cell>
          <cell r="V61">
            <v>7140</v>
          </cell>
        </row>
        <row r="62">
          <cell r="A62" t="str">
            <v>Amortization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A63" t="str">
            <v>Restruct/Merg</v>
          </cell>
          <cell r="C63">
            <v>0</v>
          </cell>
          <cell r="D63">
            <v>0</v>
          </cell>
          <cell r="E63">
            <v>0</v>
          </cell>
          <cell r="F63">
            <v>-12</v>
          </cell>
          <cell r="G63">
            <v>-12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1</v>
          </cell>
          <cell r="N63">
            <v>0</v>
          </cell>
          <cell r="P63">
            <v>0</v>
          </cell>
          <cell r="Q63">
            <v>1</v>
          </cell>
          <cell r="R63">
            <v>1</v>
          </cell>
          <cell r="S63">
            <v>0</v>
          </cell>
          <cell r="T63">
            <v>0</v>
          </cell>
          <cell r="U63">
            <v>-12</v>
          </cell>
          <cell r="V63">
            <v>-11</v>
          </cell>
        </row>
        <row r="64">
          <cell r="A64" t="str">
            <v>Other Income</v>
          </cell>
          <cell r="C64">
            <v>-34</v>
          </cell>
          <cell r="D64">
            <v>4</v>
          </cell>
          <cell r="E64">
            <v>0</v>
          </cell>
          <cell r="F64">
            <v>222</v>
          </cell>
          <cell r="G64">
            <v>192</v>
          </cell>
          <cell r="H64">
            <v>108</v>
          </cell>
          <cell r="I64">
            <v>5</v>
          </cell>
          <cell r="J64">
            <v>0</v>
          </cell>
          <cell r="K64">
            <v>-68</v>
          </cell>
          <cell r="L64">
            <v>45</v>
          </cell>
          <cell r="M64">
            <v>-25</v>
          </cell>
          <cell r="N64">
            <v>3</v>
          </cell>
          <cell r="P64">
            <v>1009</v>
          </cell>
          <cell r="Q64">
            <v>987</v>
          </cell>
          <cell r="R64">
            <v>49</v>
          </cell>
          <cell r="S64">
            <v>12</v>
          </cell>
          <cell r="T64">
            <v>0</v>
          </cell>
          <cell r="U64">
            <v>1163</v>
          </cell>
          <cell r="V64">
            <v>1224</v>
          </cell>
        </row>
        <row r="65">
          <cell r="A65" t="str">
            <v>EBIT</v>
          </cell>
          <cell r="C65">
            <v>543</v>
          </cell>
          <cell r="D65">
            <v>95</v>
          </cell>
          <cell r="E65">
            <v>-180</v>
          </cell>
          <cell r="F65">
            <v>-1432</v>
          </cell>
          <cell r="G65">
            <v>-974</v>
          </cell>
          <cell r="H65">
            <v>-217</v>
          </cell>
          <cell r="I65">
            <v>-37</v>
          </cell>
          <cell r="J65">
            <v>-79</v>
          </cell>
          <cell r="K65">
            <v>-2561</v>
          </cell>
          <cell r="L65">
            <v>-2894</v>
          </cell>
          <cell r="M65">
            <v>6076</v>
          </cell>
          <cell r="N65">
            <v>210</v>
          </cell>
          <cell r="P65">
            <v>6724</v>
          </cell>
          <cell r="Q65">
            <v>12907</v>
          </cell>
          <cell r="R65">
            <v>6402</v>
          </cell>
          <cell r="S65">
            <v>268</v>
          </cell>
          <cell r="T65">
            <v>-362</v>
          </cell>
          <cell r="U65">
            <v>2731</v>
          </cell>
          <cell r="V65">
            <v>9039</v>
          </cell>
        </row>
        <row r="66">
          <cell r="A66" t="str">
            <v>Interest Income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A67" t="str">
            <v>Interest Expense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-1</v>
          </cell>
          <cell r="I67">
            <v>0</v>
          </cell>
          <cell r="J67">
            <v>0</v>
          </cell>
          <cell r="K67">
            <v>0</v>
          </cell>
          <cell r="L67">
            <v>-1</v>
          </cell>
          <cell r="M67">
            <v>0</v>
          </cell>
          <cell r="N67">
            <v>0</v>
          </cell>
          <cell r="P67">
            <v>0</v>
          </cell>
          <cell r="Q67">
            <v>0</v>
          </cell>
          <cell r="R67">
            <v>-1</v>
          </cell>
          <cell r="S67">
            <v>0</v>
          </cell>
          <cell r="T67">
            <v>0</v>
          </cell>
          <cell r="U67">
            <v>0</v>
          </cell>
          <cell r="V67">
            <v>-1</v>
          </cell>
        </row>
        <row r="68">
          <cell r="A68" t="str">
            <v xml:space="preserve">  EBT</v>
          </cell>
          <cell r="C68">
            <v>543</v>
          </cell>
          <cell r="D68">
            <v>95</v>
          </cell>
          <cell r="E68">
            <v>-180</v>
          </cell>
          <cell r="F68">
            <v>-1432</v>
          </cell>
          <cell r="G68">
            <v>-974</v>
          </cell>
          <cell r="H68">
            <v>-216</v>
          </cell>
          <cell r="I68">
            <v>-37</v>
          </cell>
          <cell r="J68">
            <v>-79</v>
          </cell>
          <cell r="K68">
            <v>-2561</v>
          </cell>
          <cell r="L68">
            <v>-2893</v>
          </cell>
          <cell r="M68">
            <v>6076</v>
          </cell>
          <cell r="N68">
            <v>210</v>
          </cell>
          <cell r="P68">
            <v>6724</v>
          </cell>
          <cell r="Q68">
            <v>12907</v>
          </cell>
          <cell r="R68">
            <v>6403</v>
          </cell>
          <cell r="S68">
            <v>268</v>
          </cell>
          <cell r="T68">
            <v>-362</v>
          </cell>
          <cell r="U68">
            <v>2731</v>
          </cell>
          <cell r="V68">
            <v>9040</v>
          </cell>
        </row>
        <row r="69">
          <cell r="A69" t="str">
            <v>Taxes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A70" t="str">
            <v xml:space="preserve">  Net Income</v>
          </cell>
          <cell r="C70">
            <v>543</v>
          </cell>
          <cell r="D70">
            <v>95</v>
          </cell>
          <cell r="E70">
            <v>-180</v>
          </cell>
          <cell r="F70">
            <v>-1432</v>
          </cell>
          <cell r="G70">
            <v>-974</v>
          </cell>
          <cell r="H70">
            <v>-216</v>
          </cell>
          <cell r="I70">
            <v>-37</v>
          </cell>
          <cell r="J70">
            <v>-79</v>
          </cell>
          <cell r="K70">
            <v>-2561</v>
          </cell>
          <cell r="L70">
            <v>-2893</v>
          </cell>
          <cell r="M70">
            <v>6076</v>
          </cell>
          <cell r="N70">
            <v>210</v>
          </cell>
          <cell r="P70">
            <v>6724</v>
          </cell>
          <cell r="Q70">
            <v>12907</v>
          </cell>
          <cell r="R70">
            <v>6403</v>
          </cell>
          <cell r="S70">
            <v>268</v>
          </cell>
          <cell r="T70">
            <v>-362</v>
          </cell>
          <cell r="U70">
            <v>2731</v>
          </cell>
          <cell r="V70">
            <v>9040</v>
          </cell>
        </row>
        <row r="73">
          <cell r="C73" t="str">
            <v>Oct</v>
          </cell>
          <cell r="H73" t="str">
            <v>Nov</v>
          </cell>
          <cell r="M73" t="str">
            <v>Dec</v>
          </cell>
          <cell r="R73" t="str">
            <v>4th Quarter</v>
          </cell>
          <cell r="W73" t="str">
            <v>FULL YEAR</v>
          </cell>
        </row>
        <row r="74">
          <cell r="C74" t="str">
            <v>Rup</v>
          </cell>
          <cell r="D74" t="str">
            <v>Sel Chem</v>
          </cell>
          <cell r="E74" t="str">
            <v>Traits</v>
          </cell>
          <cell r="F74" t="str">
            <v>Seed</v>
          </cell>
          <cell r="G74" t="str">
            <v>Total</v>
          </cell>
          <cell r="H74" t="str">
            <v>Rup</v>
          </cell>
          <cell r="I74" t="str">
            <v>Sel Chem</v>
          </cell>
          <cell r="J74" t="str">
            <v>Traits</v>
          </cell>
          <cell r="K74" t="str">
            <v>Seed</v>
          </cell>
          <cell r="L74" t="str">
            <v>Total</v>
          </cell>
          <cell r="M74" t="str">
            <v>Rup</v>
          </cell>
          <cell r="N74" t="str">
            <v>Sel Chem</v>
          </cell>
          <cell r="P74" t="str">
            <v>Seed</v>
          </cell>
          <cell r="Q74" t="str">
            <v>Total</v>
          </cell>
          <cell r="R74" t="str">
            <v>Rup</v>
          </cell>
          <cell r="S74" t="str">
            <v>Sel Chem</v>
          </cell>
          <cell r="T74" t="str">
            <v>Traits</v>
          </cell>
          <cell r="U74" t="str">
            <v>Seed</v>
          </cell>
          <cell r="V74" t="str">
            <v>Total</v>
          </cell>
          <cell r="W74" t="str">
            <v>Rup</v>
          </cell>
          <cell r="X74" t="str">
            <v>Sel Chem</v>
          </cell>
          <cell r="Y74" t="str">
            <v>Traits</v>
          </cell>
          <cell r="Z74" t="str">
            <v>Seed</v>
          </cell>
          <cell r="AA74" t="str">
            <v>Total</v>
          </cell>
        </row>
        <row r="75">
          <cell r="A75" t="str">
            <v>Sales</v>
          </cell>
          <cell r="C75">
            <v>648</v>
          </cell>
          <cell r="D75">
            <v>721</v>
          </cell>
          <cell r="E75">
            <v>-5</v>
          </cell>
          <cell r="F75">
            <v>1537</v>
          </cell>
          <cell r="G75">
            <v>2901</v>
          </cell>
          <cell r="H75">
            <v>11115.315774389797</v>
          </cell>
          <cell r="I75">
            <v>381.55309999999997</v>
          </cell>
          <cell r="J75">
            <v>0</v>
          </cell>
          <cell r="K75">
            <v>9187.3190601297065</v>
          </cell>
          <cell r="L75">
            <v>20684.187934519505</v>
          </cell>
          <cell r="M75">
            <v>9149.4697405760307</v>
          </cell>
          <cell r="N75">
            <v>-803.5550595627526</v>
          </cell>
          <cell r="P75">
            <v>12085.939058193999</v>
          </cell>
          <cell r="Q75">
            <v>22438.859049560953</v>
          </cell>
          <cell r="R75">
            <v>20912.785514965828</v>
          </cell>
          <cell r="S75">
            <v>298.99804043724748</v>
          </cell>
          <cell r="T75">
            <v>2002.0053103536736</v>
          </cell>
          <cell r="U75">
            <v>22810.258118323705</v>
          </cell>
          <cell r="V75">
            <v>46024.046984080458</v>
          </cell>
          <cell r="W75">
            <v>91192.785514965828</v>
          </cell>
          <cell r="X75">
            <v>7139.9980404372473</v>
          </cell>
          <cell r="Y75">
            <v>3338.0053103536738</v>
          </cell>
          <cell r="Z75">
            <v>93857.258118323705</v>
          </cell>
          <cell r="AA75">
            <v>195528.04698408046</v>
          </cell>
        </row>
        <row r="76">
          <cell r="A76" t="str">
            <v>Inventory Cost</v>
          </cell>
          <cell r="C76">
            <v>1924</v>
          </cell>
          <cell r="D76">
            <v>494</v>
          </cell>
          <cell r="E76">
            <v>-3</v>
          </cell>
          <cell r="F76">
            <v>331</v>
          </cell>
          <cell r="G76">
            <v>2746</v>
          </cell>
          <cell r="H76">
            <v>5454.7423494289042</v>
          </cell>
          <cell r="I76">
            <v>192.93754287513514</v>
          </cell>
          <cell r="J76">
            <v>0</v>
          </cell>
          <cell r="K76">
            <v>5097.4898456417641</v>
          </cell>
          <cell r="L76">
            <v>10745.169737945804</v>
          </cell>
          <cell r="M76">
            <v>3351.9551086175416</v>
          </cell>
          <cell r="N76">
            <v>-548.85933205823676</v>
          </cell>
          <cell r="P76">
            <v>5602.1134074899483</v>
          </cell>
          <cell r="Q76">
            <v>8455.4328384105156</v>
          </cell>
          <cell r="R76">
            <v>10730.697458046445</v>
          </cell>
          <cell r="S76">
            <v>138.07821081689838</v>
          </cell>
          <cell r="T76">
            <v>47.223654361262867</v>
          </cell>
          <cell r="U76">
            <v>11030.603253131712</v>
          </cell>
          <cell r="V76">
            <v>21946.602576356319</v>
          </cell>
          <cell r="W76">
            <v>42430.697458046445</v>
          </cell>
          <cell r="X76">
            <v>3214.0782108168983</v>
          </cell>
          <cell r="Y76">
            <v>1467.2236543612628</v>
          </cell>
          <cell r="Z76">
            <v>36947.603253131711</v>
          </cell>
          <cell r="AA76">
            <v>84059.602576356323</v>
          </cell>
        </row>
        <row r="77">
          <cell r="A77" t="str">
            <v xml:space="preserve">  Gross Margin</v>
          </cell>
          <cell r="C77">
            <v>-1276</v>
          </cell>
          <cell r="D77">
            <v>227</v>
          </cell>
          <cell r="E77">
            <v>-2</v>
          </cell>
          <cell r="F77">
            <v>1206</v>
          </cell>
          <cell r="G77">
            <v>155</v>
          </cell>
          <cell r="H77">
            <v>5660.5734249608931</v>
          </cell>
          <cell r="I77">
            <v>188.61555712486484</v>
          </cell>
          <cell r="J77">
            <v>0</v>
          </cell>
          <cell r="K77">
            <v>4089.8292144879424</v>
          </cell>
          <cell r="L77">
            <v>9939.0181965737011</v>
          </cell>
          <cell r="M77">
            <v>5797.5146319584892</v>
          </cell>
          <cell r="N77">
            <v>-254.69572750451584</v>
          </cell>
          <cell r="P77">
            <v>6483.8256507040505</v>
          </cell>
          <cell r="Q77">
            <v>13983.426211150438</v>
          </cell>
          <cell r="R77">
            <v>10182.088056919383</v>
          </cell>
          <cell r="S77">
            <v>160.91982962034911</v>
          </cell>
          <cell r="T77">
            <v>1954.7816559924108</v>
          </cell>
          <cell r="U77">
            <v>11779.654865191993</v>
          </cell>
          <cell r="V77">
            <v>24077.444407724139</v>
          </cell>
          <cell r="W77">
            <v>48762.088056919383</v>
          </cell>
          <cell r="X77">
            <v>3925.919829620349</v>
          </cell>
          <cell r="Y77">
            <v>1870.7816559924111</v>
          </cell>
          <cell r="Z77">
            <v>56909.654865191995</v>
          </cell>
          <cell r="AA77">
            <v>111468.44440772414</v>
          </cell>
        </row>
        <row r="78">
          <cell r="A78" t="str">
            <v>Local NSC</v>
          </cell>
          <cell r="C78">
            <v>747</v>
          </cell>
          <cell r="D78">
            <v>32</v>
          </cell>
          <cell r="E78">
            <v>0</v>
          </cell>
          <cell r="F78">
            <v>501</v>
          </cell>
          <cell r="G78">
            <v>1280</v>
          </cell>
          <cell r="H78">
            <v>239.70288481293113</v>
          </cell>
          <cell r="I78">
            <v>0</v>
          </cell>
          <cell r="J78">
            <v>0</v>
          </cell>
          <cell r="K78">
            <v>0</v>
          </cell>
          <cell r="L78">
            <v>239.70288481293113</v>
          </cell>
          <cell r="M78">
            <v>-107.27555232613005</v>
          </cell>
          <cell r="N78">
            <v>-32</v>
          </cell>
          <cell r="P78">
            <v>-501</v>
          </cell>
          <cell r="Q78">
            <v>-640.27555232613008</v>
          </cell>
          <cell r="R78">
            <v>879.42733248680111</v>
          </cell>
          <cell r="S78">
            <v>0</v>
          </cell>
          <cell r="T78">
            <v>0</v>
          </cell>
          <cell r="U78">
            <v>0</v>
          </cell>
          <cell r="V78">
            <v>879.42733248680111</v>
          </cell>
          <cell r="W78">
            <v>3101.4273324868009</v>
          </cell>
          <cell r="X78">
            <v>66</v>
          </cell>
          <cell r="Y78">
            <v>0</v>
          </cell>
          <cell r="Z78">
            <v>4840</v>
          </cell>
          <cell r="AA78">
            <v>8007.4273324868009</v>
          </cell>
        </row>
        <row r="79">
          <cell r="A79" t="str">
            <v>Allocated NSC</v>
          </cell>
          <cell r="C79">
            <v>371</v>
          </cell>
          <cell r="D79">
            <v>106</v>
          </cell>
          <cell r="E79">
            <v>0</v>
          </cell>
          <cell r="F79">
            <v>0</v>
          </cell>
          <cell r="G79">
            <v>477</v>
          </cell>
          <cell r="H79">
            <v>361.58514978666665</v>
          </cell>
          <cell r="I79">
            <v>0</v>
          </cell>
          <cell r="J79">
            <v>0</v>
          </cell>
          <cell r="K79">
            <v>0</v>
          </cell>
          <cell r="L79">
            <v>361.58514978666665</v>
          </cell>
          <cell r="M79">
            <v>260.14118621333319</v>
          </cell>
          <cell r="N79">
            <v>-106</v>
          </cell>
          <cell r="P79">
            <v>0</v>
          </cell>
          <cell r="Q79">
            <v>154.14118621333319</v>
          </cell>
          <cell r="R79">
            <v>992.72633599999983</v>
          </cell>
          <cell r="S79">
            <v>0</v>
          </cell>
          <cell r="T79">
            <v>0</v>
          </cell>
          <cell r="U79">
            <v>0</v>
          </cell>
          <cell r="V79">
            <v>992.72633599999983</v>
          </cell>
          <cell r="W79">
            <v>2599.7263359999997</v>
          </cell>
          <cell r="X79">
            <v>353</v>
          </cell>
          <cell r="Y79">
            <v>0</v>
          </cell>
          <cell r="Z79">
            <v>0</v>
          </cell>
          <cell r="AA79">
            <v>2952.7263359999997</v>
          </cell>
        </row>
        <row r="80">
          <cell r="A80" t="str">
            <v>Total NSC</v>
          </cell>
          <cell r="C80">
            <v>1118</v>
          </cell>
          <cell r="D80">
            <v>138</v>
          </cell>
          <cell r="E80">
            <v>0</v>
          </cell>
          <cell r="F80">
            <v>501</v>
          </cell>
          <cell r="G80">
            <v>1757</v>
          </cell>
          <cell r="H80">
            <v>601.28803459959772</v>
          </cell>
          <cell r="I80">
            <v>0</v>
          </cell>
          <cell r="J80">
            <v>0</v>
          </cell>
          <cell r="K80">
            <v>0</v>
          </cell>
          <cell r="L80">
            <v>601.28803459959772</v>
          </cell>
          <cell r="M80">
            <v>152.86563388720313</v>
          </cell>
          <cell r="N80">
            <v>-138</v>
          </cell>
          <cell r="P80">
            <v>-501</v>
          </cell>
          <cell r="Q80">
            <v>-486.1343661127969</v>
          </cell>
          <cell r="R80">
            <v>1872.1536684868011</v>
          </cell>
          <cell r="S80">
            <v>0</v>
          </cell>
          <cell r="T80">
            <v>0</v>
          </cell>
          <cell r="U80">
            <v>0</v>
          </cell>
          <cell r="V80">
            <v>1872.1536684868011</v>
          </cell>
          <cell r="W80">
            <v>5701.1536684868006</v>
          </cell>
          <cell r="X80">
            <v>419</v>
          </cell>
          <cell r="Y80">
            <v>0</v>
          </cell>
          <cell r="Z80">
            <v>4840</v>
          </cell>
          <cell r="AA80">
            <v>10960.153668486801</v>
          </cell>
        </row>
        <row r="81">
          <cell r="A81" t="str">
            <v xml:space="preserve">  Gross Profit</v>
          </cell>
          <cell r="C81">
            <v>-2394</v>
          </cell>
          <cell r="D81">
            <v>89</v>
          </cell>
          <cell r="E81">
            <v>-2</v>
          </cell>
          <cell r="F81">
            <v>705</v>
          </cell>
          <cell r="G81">
            <v>-1602</v>
          </cell>
          <cell r="H81">
            <v>5059.2853903612959</v>
          </cell>
          <cell r="I81">
            <v>188.61555712486484</v>
          </cell>
          <cell r="J81">
            <v>0</v>
          </cell>
          <cell r="K81">
            <v>4089.8292144879424</v>
          </cell>
          <cell r="L81">
            <v>9337.7301619741029</v>
          </cell>
          <cell r="M81">
            <v>5644.6489980712859</v>
          </cell>
          <cell r="N81">
            <v>-116.69572750451584</v>
          </cell>
          <cell r="P81">
            <v>6984.8256507040505</v>
          </cell>
          <cell r="Q81">
            <v>14469.560577263235</v>
          </cell>
          <cell r="R81">
            <v>8309.9343884325826</v>
          </cell>
          <cell r="S81">
            <v>160.91982962034911</v>
          </cell>
          <cell r="T81">
            <v>1954.7816559924108</v>
          </cell>
          <cell r="U81">
            <v>11779.654865191993</v>
          </cell>
          <cell r="V81">
            <v>22205.290739237338</v>
          </cell>
          <cell r="W81">
            <v>43060.934388432579</v>
          </cell>
          <cell r="X81">
            <v>3506.919829620349</v>
          </cell>
          <cell r="Y81">
            <v>1870.7816559924111</v>
          </cell>
          <cell r="Z81">
            <v>52069.654865191995</v>
          </cell>
          <cell r="AA81">
            <v>100508.29073923733</v>
          </cell>
        </row>
        <row r="82">
          <cell r="A82" t="str">
            <v>R&amp;D</v>
          </cell>
          <cell r="C82">
            <v>21</v>
          </cell>
          <cell r="D82">
            <v>0</v>
          </cell>
          <cell r="E82">
            <v>0</v>
          </cell>
          <cell r="F82">
            <v>22</v>
          </cell>
          <cell r="G82">
            <v>43</v>
          </cell>
          <cell r="H82">
            <v>0</v>
          </cell>
          <cell r="I82">
            <v>0</v>
          </cell>
          <cell r="J82">
            <v>0</v>
          </cell>
          <cell r="K82">
            <v>-297.59754726054484</v>
          </cell>
          <cell r="L82">
            <v>-297.59754726054484</v>
          </cell>
          <cell r="M82">
            <v>-21</v>
          </cell>
          <cell r="N82">
            <v>0</v>
          </cell>
          <cell r="P82">
            <v>-115.02007137536543</v>
          </cell>
          <cell r="Q82">
            <v>-136.02007137536543</v>
          </cell>
          <cell r="R82">
            <v>0</v>
          </cell>
          <cell r="S82">
            <v>0</v>
          </cell>
          <cell r="T82">
            <v>0</v>
          </cell>
          <cell r="U82">
            <v>-390.61761863591028</v>
          </cell>
          <cell r="V82">
            <v>-390.61761863591028</v>
          </cell>
          <cell r="W82">
            <v>345</v>
          </cell>
          <cell r="X82">
            <v>0</v>
          </cell>
          <cell r="Y82">
            <v>0</v>
          </cell>
          <cell r="Z82">
            <v>-86.617618635910276</v>
          </cell>
          <cell r="AA82">
            <v>258.38238136408972</v>
          </cell>
        </row>
        <row r="83">
          <cell r="A83" t="str">
            <v>SG&amp;A</v>
          </cell>
          <cell r="C83">
            <v>687</v>
          </cell>
          <cell r="D83">
            <v>47</v>
          </cell>
          <cell r="E83">
            <v>92</v>
          </cell>
          <cell r="F83">
            <v>1006</v>
          </cell>
          <cell r="G83">
            <v>1832</v>
          </cell>
          <cell r="H83">
            <v>844.2567260391354</v>
          </cell>
          <cell r="I83">
            <v>25.991324460653082</v>
          </cell>
          <cell r="J83">
            <v>20.999999999999996</v>
          </cell>
          <cell r="K83">
            <v>1211.2751901247248</v>
          </cell>
          <cell r="L83">
            <v>2102.5232406245132</v>
          </cell>
          <cell r="M83">
            <v>619.29214061592643</v>
          </cell>
          <cell r="N83">
            <v>-174.37729371586127</v>
          </cell>
          <cell r="P83">
            <v>661.46484831715225</v>
          </cell>
          <cell r="Q83">
            <v>1427.9179151971273</v>
          </cell>
          <cell r="R83">
            <v>2150.5488666550618</v>
          </cell>
          <cell r="S83">
            <v>-101.38596925520818</v>
          </cell>
          <cell r="T83">
            <v>434.53821997990985</v>
          </cell>
          <cell r="U83">
            <v>2878.740038441877</v>
          </cell>
          <cell r="V83">
            <v>5362.4411558216407</v>
          </cell>
          <cell r="W83">
            <v>12005.548866655063</v>
          </cell>
          <cell r="X83">
            <v>322.61403074479182</v>
          </cell>
          <cell r="Y83">
            <v>1175.5382199799099</v>
          </cell>
          <cell r="Z83">
            <v>11607.740038441876</v>
          </cell>
          <cell r="AA83">
            <v>25111.441155821638</v>
          </cell>
        </row>
        <row r="84">
          <cell r="A84" t="str">
            <v>Total R&amp;D/SG&amp;A</v>
          </cell>
          <cell r="C84">
            <v>708</v>
          </cell>
          <cell r="D84">
            <v>47</v>
          </cell>
          <cell r="E84">
            <v>92</v>
          </cell>
          <cell r="F84">
            <v>1028</v>
          </cell>
          <cell r="G84">
            <v>1875</v>
          </cell>
          <cell r="H84">
            <v>844.2567260391354</v>
          </cell>
          <cell r="I84">
            <v>25.991324460653082</v>
          </cell>
          <cell r="J84">
            <v>20.999999999999996</v>
          </cell>
          <cell r="K84">
            <v>913.67764286417992</v>
          </cell>
          <cell r="L84">
            <v>1804.9256933639683</v>
          </cell>
          <cell r="M84">
            <v>598.29214061592643</v>
          </cell>
          <cell r="N84">
            <v>-174.37729371586127</v>
          </cell>
          <cell r="P84">
            <v>546.44477694178681</v>
          </cell>
          <cell r="Q84">
            <v>1291.8978438217619</v>
          </cell>
          <cell r="R84">
            <v>2150.5488666550618</v>
          </cell>
          <cell r="S84">
            <v>-101.38596925520818</v>
          </cell>
          <cell r="T84">
            <v>434.53821997990985</v>
          </cell>
          <cell r="U84">
            <v>2488.1224198059667</v>
          </cell>
          <cell r="V84">
            <v>4971.8235371857299</v>
          </cell>
          <cell r="W84">
            <v>12350.548866655063</v>
          </cell>
          <cell r="X84">
            <v>322.61403074479182</v>
          </cell>
          <cell r="Y84">
            <v>1175.5382199799099</v>
          </cell>
          <cell r="Z84">
            <v>11521.122419805966</v>
          </cell>
          <cell r="AA84">
            <v>25369.82353718573</v>
          </cell>
        </row>
        <row r="85">
          <cell r="A85" t="str">
            <v>Amortization</v>
          </cell>
          <cell r="C85">
            <v>0</v>
          </cell>
          <cell r="D85">
            <v>0</v>
          </cell>
          <cell r="E85">
            <v>0</v>
          </cell>
          <cell r="F85">
            <v>1</v>
          </cell>
          <cell r="G85">
            <v>1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1</v>
          </cell>
          <cell r="V85">
            <v>1</v>
          </cell>
          <cell r="W85">
            <v>0</v>
          </cell>
          <cell r="X85">
            <v>0</v>
          </cell>
          <cell r="Y85">
            <v>0</v>
          </cell>
          <cell r="Z85">
            <v>3</v>
          </cell>
          <cell r="AA85">
            <v>3</v>
          </cell>
        </row>
        <row r="86">
          <cell r="A86" t="str">
            <v>Restruct/Merg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5</v>
          </cell>
          <cell r="X86">
            <v>0</v>
          </cell>
          <cell r="Y86">
            <v>0</v>
          </cell>
          <cell r="Z86">
            <v>-11</v>
          </cell>
          <cell r="AA86">
            <v>-6</v>
          </cell>
        </row>
        <row r="87">
          <cell r="A87" t="str">
            <v>Other Income</v>
          </cell>
          <cell r="C87">
            <v>-49</v>
          </cell>
          <cell r="D87">
            <v>6</v>
          </cell>
          <cell r="E87">
            <v>0</v>
          </cell>
          <cell r="F87">
            <v>-998</v>
          </cell>
          <cell r="G87">
            <v>-1041</v>
          </cell>
          <cell r="H87">
            <v>0</v>
          </cell>
          <cell r="I87">
            <v>0</v>
          </cell>
          <cell r="J87">
            <v>0</v>
          </cell>
          <cell r="K87">
            <v>-294.55411051861034</v>
          </cell>
          <cell r="L87">
            <v>-294.55411051861034</v>
          </cell>
          <cell r="M87">
            <v>727.85983098579266</v>
          </cell>
          <cell r="N87">
            <v>-6</v>
          </cell>
          <cell r="P87">
            <v>1192.4659882602666</v>
          </cell>
          <cell r="Q87">
            <v>1914.3258192460594</v>
          </cell>
          <cell r="R87">
            <v>678.85983098579266</v>
          </cell>
          <cell r="S87">
            <v>0</v>
          </cell>
          <cell r="T87">
            <v>0</v>
          </cell>
          <cell r="U87">
            <v>-100.08812225834367</v>
          </cell>
          <cell r="V87">
            <v>578.77170872744898</v>
          </cell>
          <cell r="W87">
            <v>1246.8598309857925</v>
          </cell>
          <cell r="X87">
            <v>29</v>
          </cell>
          <cell r="Y87">
            <v>0</v>
          </cell>
          <cell r="Z87">
            <v>255.91187774165633</v>
          </cell>
          <cell r="AA87">
            <v>1531.7717087274489</v>
          </cell>
        </row>
        <row r="88">
          <cell r="A88" t="str">
            <v>EBIT</v>
          </cell>
          <cell r="C88">
            <v>-3151</v>
          </cell>
          <cell r="D88">
            <v>48</v>
          </cell>
          <cell r="E88">
            <v>-94</v>
          </cell>
          <cell r="F88">
            <v>-1322</v>
          </cell>
          <cell r="G88">
            <v>-4519</v>
          </cell>
          <cell r="H88">
            <v>4215.0286643221607</v>
          </cell>
          <cell r="I88">
            <v>162.62423266421175</v>
          </cell>
          <cell r="J88">
            <v>-20.999999999999996</v>
          </cell>
          <cell r="K88">
            <v>2881.5974611051524</v>
          </cell>
          <cell r="L88">
            <v>7238.2503580915245</v>
          </cell>
          <cell r="M88">
            <v>5774.2166884411517</v>
          </cell>
          <cell r="N88">
            <v>51.681566211345427</v>
          </cell>
          <cell r="P88">
            <v>7630.8468620225303</v>
          </cell>
          <cell r="Q88">
            <v>15091.988552687533</v>
          </cell>
          <cell r="R88">
            <v>6838.2453527633133</v>
          </cell>
          <cell r="S88">
            <v>262.30579887555729</v>
          </cell>
          <cell r="T88">
            <v>1520.243436012501</v>
          </cell>
          <cell r="U88">
            <v>9190.4443231276837</v>
          </cell>
          <cell r="V88">
            <v>17811.238910779059</v>
          </cell>
          <cell r="W88">
            <v>31952.245352763308</v>
          </cell>
          <cell r="X88">
            <v>3213.3057988755572</v>
          </cell>
          <cell r="Y88">
            <v>695.24343601250121</v>
          </cell>
          <cell r="Z88">
            <v>40812.444323127689</v>
          </cell>
          <cell r="AA88">
            <v>76673.238910779051</v>
          </cell>
        </row>
        <row r="89">
          <cell r="A89" t="str">
            <v>Interest Income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 t="str">
            <v>Interest Expense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-1</v>
          </cell>
          <cell r="X90">
            <v>0</v>
          </cell>
          <cell r="Y90">
            <v>0</v>
          </cell>
          <cell r="Z90">
            <v>0</v>
          </cell>
          <cell r="AA90">
            <v>-1</v>
          </cell>
        </row>
        <row r="91">
          <cell r="A91" t="str">
            <v xml:space="preserve">  EBT</v>
          </cell>
          <cell r="C91">
            <v>-3151</v>
          </cell>
          <cell r="D91">
            <v>48</v>
          </cell>
          <cell r="E91">
            <v>-94</v>
          </cell>
          <cell r="F91">
            <v>-1322</v>
          </cell>
          <cell r="G91">
            <v>-4519</v>
          </cell>
          <cell r="H91">
            <v>4215.0286643221607</v>
          </cell>
          <cell r="I91">
            <v>162.62423266421175</v>
          </cell>
          <cell r="J91">
            <v>-20.999999999999996</v>
          </cell>
          <cell r="K91">
            <v>2881.5974611051524</v>
          </cell>
          <cell r="L91">
            <v>7238.2503580915245</v>
          </cell>
          <cell r="M91">
            <v>5774.2166884411517</v>
          </cell>
          <cell r="N91">
            <v>51.681566211345427</v>
          </cell>
          <cell r="P91">
            <v>7630.8468620225303</v>
          </cell>
          <cell r="Q91">
            <v>15091.988552687533</v>
          </cell>
          <cell r="R91">
            <v>6838.2453527633133</v>
          </cell>
          <cell r="S91">
            <v>262.30579887555729</v>
          </cell>
          <cell r="T91">
            <v>1520.243436012501</v>
          </cell>
          <cell r="U91">
            <v>9190.4443231276837</v>
          </cell>
          <cell r="V91">
            <v>17811.238910779059</v>
          </cell>
          <cell r="W91">
            <v>31953.245352763308</v>
          </cell>
          <cell r="X91">
            <v>3213.3057988755572</v>
          </cell>
          <cell r="Y91">
            <v>695.24343601250121</v>
          </cell>
          <cell r="Z91">
            <v>40812.444323127689</v>
          </cell>
          <cell r="AA91">
            <v>76674.238910779051</v>
          </cell>
        </row>
        <row r="92">
          <cell r="A92" t="str">
            <v>Taxes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 t="str">
            <v xml:space="preserve">  Net Income</v>
          </cell>
          <cell r="C93">
            <v>-3151</v>
          </cell>
          <cell r="D93">
            <v>48</v>
          </cell>
          <cell r="E93">
            <v>-94</v>
          </cell>
          <cell r="F93">
            <v>-1322</v>
          </cell>
          <cell r="G93">
            <v>-4519</v>
          </cell>
          <cell r="H93">
            <v>4215.0286643221607</v>
          </cell>
          <cell r="I93">
            <v>162.62423266421175</v>
          </cell>
          <cell r="J93">
            <v>-20.999999999999996</v>
          </cell>
          <cell r="K93">
            <v>2881.5974611051524</v>
          </cell>
          <cell r="L93">
            <v>7238.2503580915245</v>
          </cell>
          <cell r="M93">
            <v>5774.2166884411517</v>
          </cell>
          <cell r="N93">
            <v>51.681566211345427</v>
          </cell>
          <cell r="P93">
            <v>7630.8468620225303</v>
          </cell>
          <cell r="Q93">
            <v>15091.988552687533</v>
          </cell>
          <cell r="R93">
            <v>6838.2453527633133</v>
          </cell>
          <cell r="S93">
            <v>262.30579887555729</v>
          </cell>
          <cell r="T93">
            <v>1520.243436012501</v>
          </cell>
          <cell r="U93">
            <v>9190.4443231276837</v>
          </cell>
          <cell r="V93">
            <v>17811.238910779059</v>
          </cell>
          <cell r="W93">
            <v>31953.245352763308</v>
          </cell>
          <cell r="X93">
            <v>3213.3057988755572</v>
          </cell>
          <cell r="Y93">
            <v>695.24343601250121</v>
          </cell>
          <cell r="Z93">
            <v>40812.444323127689</v>
          </cell>
          <cell r="AA93">
            <v>76674.238910779051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Q"/>
      <sheetName val="2Q"/>
      <sheetName val="3Q"/>
      <sheetName val="4Q"/>
      <sheetName val="receivables"/>
      <sheetName val="inventories"/>
      <sheetName val="Currency"/>
      <sheetName val="Guidance"/>
      <sheetName val="Margin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2001 F (input)"/>
      <sheetName val="2002 B (input)"/>
    </sheetNames>
    <sheetDataSet>
      <sheetData sheetId="0" refreshError="1">
        <row r="1">
          <cell r="A1" t="str">
            <v>Monsanto</v>
          </cell>
        </row>
        <row r="2">
          <cell r="A2" t="str">
            <v>Mexico</v>
          </cell>
        </row>
        <row r="3">
          <cell r="A3" t="str">
            <v>2002 Budget</v>
          </cell>
        </row>
        <row r="5">
          <cell r="A5" t="str">
            <v>P/L CROP CHEMICALS</v>
          </cell>
        </row>
        <row r="6">
          <cell r="A6" t="str">
            <v>(USD  $k)</v>
          </cell>
        </row>
        <row r="9">
          <cell r="M9" t="str">
            <v>Ch 1</v>
          </cell>
          <cell r="O9" t="str">
            <v>Ch 2</v>
          </cell>
          <cell r="Q9" t="str">
            <v xml:space="preserve"> '02 B vs</v>
          </cell>
          <cell r="S9" t="str">
            <v xml:space="preserve"> '02 B vs</v>
          </cell>
          <cell r="Y9" t="str">
            <v>CAGR</v>
          </cell>
        </row>
        <row r="10">
          <cell r="C10" t="str">
            <v>1997 A</v>
          </cell>
          <cell r="E10" t="str">
            <v>1998 A</v>
          </cell>
          <cell r="G10" t="str">
            <v>1999 A</v>
          </cell>
          <cell r="I10" t="str">
            <v>2000 A</v>
          </cell>
          <cell r="K10" t="str">
            <v>2001 F</v>
          </cell>
          <cell r="M10">
            <v>2002</v>
          </cell>
          <cell r="O10">
            <v>2002</v>
          </cell>
          <cell r="Q10" t="str">
            <v xml:space="preserve"> '01 F</v>
          </cell>
          <cell r="S10" t="str">
            <v>00 A</v>
          </cell>
          <cell r="U10">
            <v>2002</v>
          </cell>
          <cell r="W10">
            <v>2003</v>
          </cell>
          <cell r="Y10" t="str">
            <v>99-03</v>
          </cell>
        </row>
        <row r="12">
          <cell r="A12" t="str">
            <v>Glyphosate Volume</v>
          </cell>
          <cell r="C12">
            <v>1007</v>
          </cell>
          <cell r="E12">
            <v>999</v>
          </cell>
          <cell r="G12">
            <v>1014.46</v>
          </cell>
          <cell r="I12">
            <v>1341.0509275959951</v>
          </cell>
          <cell r="K12">
            <v>0</v>
          </cell>
          <cell r="M12">
            <v>1510.6871054540493</v>
          </cell>
          <cell r="O12">
            <v>1510.6871054540495</v>
          </cell>
          <cell r="Q12" t="str">
            <v>N/A</v>
          </cell>
          <cell r="S12">
            <v>1.4891539394890381</v>
          </cell>
          <cell r="U12">
            <v>1510.6871054540495</v>
          </cell>
          <cell r="W12">
            <v>0</v>
          </cell>
          <cell r="Y12">
            <v>0</v>
          </cell>
        </row>
        <row r="13">
          <cell r="A13" t="str">
            <v>Glyphosate Netback</v>
          </cell>
          <cell r="C13">
            <v>25.3</v>
          </cell>
          <cell r="E13">
            <v>24.25</v>
          </cell>
          <cell r="G13">
            <v>21.67</v>
          </cell>
          <cell r="I13">
            <v>20.283178608110639</v>
          </cell>
          <cell r="K13">
            <v>0</v>
          </cell>
          <cell r="M13">
            <v>19.090271263818821</v>
          </cell>
          <cell r="O13">
            <v>19.090271263818821</v>
          </cell>
          <cell r="Q13" t="str">
            <v>N/A</v>
          </cell>
          <cell r="S13">
            <v>0.88095391157447245</v>
          </cell>
          <cell r="U13">
            <v>19.090271263818821</v>
          </cell>
          <cell r="W13">
            <v>0</v>
          </cell>
          <cell r="Y13">
            <v>0</v>
          </cell>
        </row>
        <row r="14">
          <cell r="A14" t="str">
            <v>Glyphosate Unit COGS</v>
          </cell>
          <cell r="C14">
            <v>8.81</v>
          </cell>
          <cell r="E14">
            <v>8.06</v>
          </cell>
          <cell r="G14">
            <v>8.65</v>
          </cell>
          <cell r="I14">
            <v>8.1926549835104243</v>
          </cell>
          <cell r="K14">
            <v>0</v>
          </cell>
          <cell r="M14">
            <v>8.8559069479745123</v>
          </cell>
          <cell r="O14">
            <v>8.8559069479745105</v>
          </cell>
          <cell r="Q14" t="str">
            <v>N/A</v>
          </cell>
          <cell r="S14">
            <v>1.0238042714421398</v>
          </cell>
          <cell r="U14">
            <v>8.8559069479745105</v>
          </cell>
          <cell r="W14">
            <v>0</v>
          </cell>
          <cell r="Y14">
            <v>0</v>
          </cell>
        </row>
        <row r="17">
          <cell r="A17" t="str">
            <v>Net Sales</v>
          </cell>
          <cell r="C17">
            <v>27442</v>
          </cell>
          <cell r="E17">
            <v>25973</v>
          </cell>
          <cell r="G17">
            <v>23765</v>
          </cell>
          <cell r="I17">
            <v>29276.738214678357</v>
          </cell>
          <cell r="K17">
            <v>37477.27951094439</v>
          </cell>
          <cell r="M17">
            <v>33731.756171368019</v>
          </cell>
          <cell r="O17">
            <v>30416.932992772847</v>
          </cell>
          <cell r="Q17">
            <v>0.81160995114093781</v>
          </cell>
          <cell r="S17">
            <v>1.2799046073121332</v>
          </cell>
          <cell r="U17">
            <v>33731.756171368019</v>
          </cell>
          <cell r="W17">
            <v>0</v>
          </cell>
          <cell r="Y17">
            <v>0</v>
          </cell>
        </row>
        <row r="19">
          <cell r="A19" t="str">
            <v>Inventory Cost</v>
          </cell>
          <cell r="C19">
            <v>9449</v>
          </cell>
          <cell r="E19">
            <v>8259</v>
          </cell>
          <cell r="G19">
            <v>8683</v>
          </cell>
          <cell r="I19">
            <v>10877.496405454629</v>
          </cell>
          <cell r="K19">
            <v>14962.890122771989</v>
          </cell>
          <cell r="M19">
            <v>14399.245517491767</v>
          </cell>
          <cell r="O19">
            <v>12742.057554421159</v>
          </cell>
          <cell r="Q19">
            <v>0.85157729889555556</v>
          </cell>
          <cell r="S19">
            <v>1.4674717902131935</v>
          </cell>
          <cell r="U19">
            <v>14398.320782040713</v>
          </cell>
          <cell r="W19">
            <v>0</v>
          </cell>
          <cell r="Y19">
            <v>0</v>
          </cell>
        </row>
        <row r="20">
          <cell r="A20" t="str">
            <v>Non Std. Cost</v>
          </cell>
          <cell r="C20">
            <v>365</v>
          </cell>
          <cell r="E20">
            <v>379</v>
          </cell>
          <cell r="G20">
            <v>789</v>
          </cell>
          <cell r="I20">
            <v>860.81895159905514</v>
          </cell>
          <cell r="K20">
            <v>1211.4002999999998</v>
          </cell>
          <cell r="M20">
            <v>1477.9501807596025</v>
          </cell>
          <cell r="O20">
            <v>1477.9501807596025</v>
          </cell>
          <cell r="Q20">
            <v>1.2200345177061642</v>
          </cell>
          <cell r="S20">
            <v>1.8731941454494327</v>
          </cell>
          <cell r="U20">
            <v>1478.8749162106574</v>
          </cell>
          <cell r="W20">
            <v>0</v>
          </cell>
          <cell r="Y20">
            <v>0</v>
          </cell>
        </row>
        <row r="21">
          <cell r="A21" t="str">
            <v>Alloc. NSC (STL)</v>
          </cell>
          <cell r="C21">
            <v>585</v>
          </cell>
          <cell r="E21">
            <v>668</v>
          </cell>
          <cell r="G21">
            <v>717</v>
          </cell>
          <cell r="I21">
            <v>1394.0000000000005</v>
          </cell>
          <cell r="K21">
            <v>1714.0000000000009</v>
          </cell>
          <cell r="M21">
            <v>1394.0000000000007</v>
          </cell>
          <cell r="O21">
            <v>1394.0000000000007</v>
          </cell>
          <cell r="Q21">
            <v>0.81330221703617267</v>
          </cell>
          <cell r="S21">
            <v>1.9442119944212004</v>
          </cell>
          <cell r="U21">
            <v>1394.0000000000007</v>
          </cell>
          <cell r="W21">
            <v>0</v>
          </cell>
          <cell r="Y21">
            <v>0</v>
          </cell>
        </row>
        <row r="22">
          <cell r="A22" t="str">
            <v>COGS</v>
          </cell>
          <cell r="C22">
            <v>10399</v>
          </cell>
          <cell r="E22">
            <v>9306</v>
          </cell>
          <cell r="G22">
            <v>10189</v>
          </cell>
          <cell r="I22">
            <v>13132.315357053683</v>
          </cell>
          <cell r="K22">
            <v>17888.290422771988</v>
          </cell>
          <cell r="M22">
            <v>17271.195698251369</v>
          </cell>
          <cell r="O22">
            <v>15614.007735180761</v>
          </cell>
          <cell r="Q22">
            <v>0.87286193180897598</v>
          </cell>
          <cell r="S22">
            <v>1.5324377009697479</v>
          </cell>
          <cell r="U22">
            <v>17271.195698251373</v>
          </cell>
          <cell r="W22">
            <v>0</v>
          </cell>
          <cell r="Y22">
            <v>0</v>
          </cell>
        </row>
        <row r="24">
          <cell r="A24" t="str">
            <v>Gross Profit</v>
          </cell>
          <cell r="C24">
            <v>17043</v>
          </cell>
          <cell r="E24">
            <v>16667</v>
          </cell>
          <cell r="G24">
            <v>13576</v>
          </cell>
          <cell r="I24">
            <v>16144.422857624673</v>
          </cell>
          <cell r="K24">
            <v>19588.989088172402</v>
          </cell>
          <cell r="M24">
            <v>16460.56047311665</v>
          </cell>
          <cell r="O24">
            <v>14802.925257592085</v>
          </cell>
          <cell r="Q24">
            <v>0.75567581312962773</v>
          </cell>
          <cell r="S24">
            <v>1.0903745770176845</v>
          </cell>
          <cell r="U24">
            <v>16460.560473116646</v>
          </cell>
          <cell r="W24">
            <v>0</v>
          </cell>
          <cell r="Y24">
            <v>0</v>
          </cell>
        </row>
        <row r="25">
          <cell r="A25" t="str">
            <v>% of Sales</v>
          </cell>
          <cell r="C25">
            <v>0.62105531666788139</v>
          </cell>
          <cell r="E25">
            <v>0.64170484734147004</v>
          </cell>
          <cell r="G25">
            <v>0.57126025667999158</v>
          </cell>
          <cell r="I25">
            <v>0.55144199258954374</v>
          </cell>
          <cell r="K25">
            <v>0.52268972945199721</v>
          </cell>
          <cell r="M25">
            <v>0.48798409396450582</v>
          </cell>
          <cell r="O25">
            <v>0.48666725409525358</v>
          </cell>
          <cell r="U25">
            <v>0.48798409396450571</v>
          </cell>
          <cell r="W25">
            <v>0</v>
          </cell>
        </row>
        <row r="27">
          <cell r="A27" t="str">
            <v>Marketing</v>
          </cell>
          <cell r="C27">
            <v>3221</v>
          </cell>
          <cell r="E27">
            <v>2971</v>
          </cell>
          <cell r="G27">
            <v>3595</v>
          </cell>
          <cell r="I27">
            <v>3729.4567789448693</v>
          </cell>
          <cell r="K27">
            <v>4053.270578762746</v>
          </cell>
          <cell r="M27">
            <v>4511.783859826668</v>
          </cell>
          <cell r="O27">
            <v>4340.4050722122556</v>
          </cell>
          <cell r="Q27">
            <v>1.0708401987654022</v>
          </cell>
          <cell r="S27">
            <v>1.2073449435917263</v>
          </cell>
          <cell r="U27">
            <v>4511.7838598266662</v>
          </cell>
          <cell r="W27">
            <v>0</v>
          </cell>
          <cell r="Y27">
            <v>0</v>
          </cell>
        </row>
        <row r="28">
          <cell r="A28" t="str">
            <v>Administration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 t="str">
            <v>N/A</v>
          </cell>
          <cell r="S28" t="str">
            <v>N/A</v>
          </cell>
          <cell r="U28">
            <v>0</v>
          </cell>
          <cell r="W28">
            <v>0</v>
          </cell>
          <cell r="Y28">
            <v>0</v>
          </cell>
        </row>
        <row r="29">
          <cell r="A29" t="str">
            <v>Technology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 t="str">
            <v>N/A</v>
          </cell>
          <cell r="S29" t="str">
            <v>N/A</v>
          </cell>
          <cell r="U29">
            <v>0</v>
          </cell>
          <cell r="W29">
            <v>0</v>
          </cell>
          <cell r="Y29">
            <v>0</v>
          </cell>
        </row>
        <row r="30">
          <cell r="A30" t="str">
            <v>Bad Debt Reserve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214.99999999999997</v>
          </cell>
          <cell r="M30">
            <v>221.45000000000007</v>
          </cell>
          <cell r="O30">
            <v>221.45000000000007</v>
          </cell>
          <cell r="Q30">
            <v>1.0300000000000005</v>
          </cell>
          <cell r="S30" t="str">
            <v>N/A</v>
          </cell>
          <cell r="U30">
            <v>221.45000000000007</v>
          </cell>
          <cell r="W30">
            <v>0</v>
          </cell>
          <cell r="Y30">
            <v>0</v>
          </cell>
        </row>
        <row r="31">
          <cell r="A31" t="str">
            <v>Total Direct MAT</v>
          </cell>
          <cell r="C31">
            <v>3221</v>
          </cell>
          <cell r="E31">
            <v>2971</v>
          </cell>
          <cell r="G31">
            <v>3595</v>
          </cell>
          <cell r="I31">
            <v>3729.4567789448693</v>
          </cell>
          <cell r="K31">
            <v>4268.2705787627456</v>
          </cell>
          <cell r="M31">
            <v>4733.2338598266679</v>
          </cell>
          <cell r="O31">
            <v>4561.8550722122554</v>
          </cell>
          <cell r="Q31">
            <v>1.0687830089568997</v>
          </cell>
          <cell r="S31">
            <v>1.2689443872634925</v>
          </cell>
          <cell r="U31">
            <v>4733.233859826666</v>
          </cell>
          <cell r="W31">
            <v>0</v>
          </cell>
          <cell r="Y31">
            <v>0</v>
          </cell>
        </row>
        <row r="33">
          <cell r="A33" t="str">
            <v>Marketing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 t="str">
            <v>N/A</v>
          </cell>
          <cell r="S33" t="str">
            <v>N/A</v>
          </cell>
          <cell r="U33">
            <v>0</v>
          </cell>
          <cell r="W33">
            <v>0</v>
          </cell>
          <cell r="Y33">
            <v>0</v>
          </cell>
        </row>
        <row r="34">
          <cell r="A34" t="str">
            <v>Administration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 t="str">
            <v>N/A</v>
          </cell>
          <cell r="S34" t="str">
            <v>N/A</v>
          </cell>
          <cell r="U34">
            <v>0</v>
          </cell>
          <cell r="W34">
            <v>0</v>
          </cell>
          <cell r="Y34">
            <v>0</v>
          </cell>
        </row>
        <row r="35">
          <cell r="A35" t="str">
            <v>Technology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 t="str">
            <v>N/A</v>
          </cell>
          <cell r="S35" t="str">
            <v>N/A</v>
          </cell>
          <cell r="U35">
            <v>0</v>
          </cell>
          <cell r="W35">
            <v>0</v>
          </cell>
          <cell r="Y35">
            <v>0</v>
          </cell>
        </row>
        <row r="36">
          <cell r="A36" t="str">
            <v>Total Foundation MAT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 t="str">
            <v>N/A</v>
          </cell>
          <cell r="S36" t="str">
            <v>N/A</v>
          </cell>
          <cell r="U36">
            <v>0</v>
          </cell>
          <cell r="W36">
            <v>0</v>
          </cell>
          <cell r="Y36">
            <v>0</v>
          </cell>
        </row>
        <row r="38">
          <cell r="A38" t="str">
            <v>Amort of Intangible  Assets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 t="str">
            <v>N/A</v>
          </cell>
          <cell r="S38" t="str">
            <v>N/A</v>
          </cell>
          <cell r="U38">
            <v>0</v>
          </cell>
          <cell r="W38">
            <v>0</v>
          </cell>
          <cell r="Y38">
            <v>0</v>
          </cell>
        </row>
        <row r="40">
          <cell r="A40" t="str">
            <v>Interest Expense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 t="str">
            <v>N/A</v>
          </cell>
          <cell r="S40" t="str">
            <v>N/A</v>
          </cell>
          <cell r="U40">
            <v>0</v>
          </cell>
          <cell r="W40">
            <v>0</v>
          </cell>
          <cell r="Y40">
            <v>0</v>
          </cell>
        </row>
        <row r="41">
          <cell r="A41" t="str">
            <v>Interest Income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 t="str">
            <v>N/A</v>
          </cell>
          <cell r="S41" t="str">
            <v>N/A</v>
          </cell>
          <cell r="U41">
            <v>0</v>
          </cell>
          <cell r="W41">
            <v>0</v>
          </cell>
          <cell r="Y41">
            <v>0</v>
          </cell>
        </row>
        <row r="42">
          <cell r="A42" t="str">
            <v>Other Income/Exp.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 t="str">
            <v>N/A</v>
          </cell>
          <cell r="S42" t="str">
            <v>N/A</v>
          </cell>
          <cell r="U42">
            <v>0</v>
          </cell>
          <cell r="W42">
            <v>0</v>
          </cell>
          <cell r="Y42">
            <v>0</v>
          </cell>
        </row>
        <row r="44">
          <cell r="A44" t="str">
            <v>Income Before Tax</v>
          </cell>
          <cell r="C44">
            <v>13822</v>
          </cell>
          <cell r="E44">
            <v>13696</v>
          </cell>
          <cell r="G44">
            <v>9981</v>
          </cell>
          <cell r="I44">
            <v>12414.966078679805</v>
          </cell>
          <cell r="K44">
            <v>15320.718509409657</v>
          </cell>
          <cell r="M44">
            <v>11727.326613289981</v>
          </cell>
          <cell r="O44">
            <v>10241.070185379831</v>
          </cell>
          <cell r="Q44">
            <v>0.66844581597723274</v>
          </cell>
          <cell r="S44">
            <v>1.0260565259372638</v>
          </cell>
          <cell r="U44">
            <v>11727.326613289981</v>
          </cell>
          <cell r="W44">
            <v>0</v>
          </cell>
          <cell r="Y44">
            <v>0</v>
          </cell>
        </row>
        <row r="45">
          <cell r="A45" t="str">
            <v>Privision for Taxes</v>
          </cell>
          <cell r="C45">
            <v>5014</v>
          </cell>
          <cell r="E45">
            <v>4041</v>
          </cell>
          <cell r="G45">
            <v>3094</v>
          </cell>
          <cell r="I45">
            <v>3848.6394843907397</v>
          </cell>
          <cell r="K45">
            <v>4725.3926356613338</v>
          </cell>
          <cell r="M45">
            <v>3635.4712501198933</v>
          </cell>
          <cell r="O45">
            <v>3174.7317574677454</v>
          </cell>
          <cell r="Q45">
            <v>0.67184507240919078</v>
          </cell>
          <cell r="S45">
            <v>1.0260930049992714</v>
          </cell>
          <cell r="U45">
            <v>3635.471250119896</v>
          </cell>
          <cell r="W45">
            <v>0</v>
          </cell>
          <cell r="Y45">
            <v>0</v>
          </cell>
        </row>
        <row r="46">
          <cell r="A46" t="str">
            <v>Tax rate %</v>
          </cell>
          <cell r="C46">
            <v>0.36275502821588773</v>
          </cell>
          <cell r="E46">
            <v>0.29504964953271029</v>
          </cell>
          <cell r="G46">
            <v>0.30998897906021439</v>
          </cell>
          <cell r="I46">
            <v>0.31</v>
          </cell>
          <cell r="K46">
            <v>0.30843152902777365</v>
          </cell>
          <cell r="M46">
            <v>0.30999999999999994</v>
          </cell>
          <cell r="O46">
            <v>0.30999999999999978</v>
          </cell>
          <cell r="U46">
            <v>0.31000000000000016</v>
          </cell>
          <cell r="W46">
            <v>0</v>
          </cell>
        </row>
        <row r="48">
          <cell r="A48" t="str">
            <v>Net Income</v>
          </cell>
          <cell r="C48">
            <v>8808</v>
          </cell>
          <cell r="E48">
            <v>9655</v>
          </cell>
          <cell r="G48">
            <v>6887</v>
          </cell>
          <cell r="I48">
            <v>8566.3265942890648</v>
          </cell>
          <cell r="K48">
            <v>10595.325873748323</v>
          </cell>
          <cell r="M48">
            <v>8091.855363170087</v>
          </cell>
          <cell r="O48">
            <v>7066.3384279120855</v>
          </cell>
          <cell r="Q48">
            <v>0.66692978697522753</v>
          </cell>
          <cell r="S48">
            <v>1.0260401376378809</v>
          </cell>
          <cell r="U48">
            <v>8091.8553631700852</v>
          </cell>
          <cell r="W48">
            <v>0</v>
          </cell>
          <cell r="Y48">
            <v>0</v>
          </cell>
        </row>
        <row r="49">
          <cell r="A49" t="str">
            <v>% Sales</v>
          </cell>
          <cell r="C49">
            <v>0.32096785948546025</v>
          </cell>
          <cell r="E49">
            <v>0.37173218342124514</v>
          </cell>
          <cell r="G49">
            <v>0.28979591836734692</v>
          </cell>
          <cell r="I49">
            <v>0.29259839437967861</v>
          </cell>
          <cell r="K49">
            <v>0.28271331355986495</v>
          </cell>
          <cell r="M49">
            <v>0.23988835096699074</v>
          </cell>
          <cell r="O49">
            <v>0.23231594157080426</v>
          </cell>
          <cell r="U49">
            <v>0.23988835096699068</v>
          </cell>
          <cell r="W49">
            <v>0</v>
          </cell>
        </row>
        <row r="51">
          <cell r="A51" t="str">
            <v>EBIT</v>
          </cell>
          <cell r="C51">
            <v>13822</v>
          </cell>
          <cell r="E51">
            <v>13696</v>
          </cell>
          <cell r="G51">
            <v>9981</v>
          </cell>
          <cell r="I51">
            <v>12414.966078679805</v>
          </cell>
          <cell r="K51">
            <v>15320.718509409657</v>
          </cell>
          <cell r="M51">
            <v>11727.326613289981</v>
          </cell>
          <cell r="O51">
            <v>10241.070185379831</v>
          </cell>
          <cell r="Q51">
            <v>0.66844581597723274</v>
          </cell>
          <cell r="S51">
            <v>1.0260565259372638</v>
          </cell>
          <cell r="U51">
            <v>11727.32661328999</v>
          </cell>
          <cell r="W51">
            <v>0</v>
          </cell>
          <cell r="Y51">
            <v>0</v>
          </cell>
        </row>
        <row r="52">
          <cell r="A52" t="str">
            <v>EBITDA</v>
          </cell>
          <cell r="C52">
            <v>13822</v>
          </cell>
          <cell r="E52">
            <v>13696</v>
          </cell>
          <cell r="G52">
            <v>9981</v>
          </cell>
          <cell r="I52">
            <v>12414.966078679805</v>
          </cell>
          <cell r="K52">
            <v>15320.718509409657</v>
          </cell>
          <cell r="M52">
            <v>11727.326613289981</v>
          </cell>
          <cell r="O52">
            <v>10241.070185379831</v>
          </cell>
          <cell r="Q52">
            <v>0.66844581597723274</v>
          </cell>
          <cell r="S52">
            <v>1.0260565259372638</v>
          </cell>
          <cell r="U52">
            <v>11727.32661328999</v>
          </cell>
          <cell r="W52">
            <v>0</v>
          </cell>
          <cell r="Y52">
            <v>0</v>
          </cell>
        </row>
        <row r="54">
          <cell r="A54" t="str">
            <v>Depreciation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 t="str">
            <v>N/A</v>
          </cell>
          <cell r="S54" t="str">
            <v>N/A</v>
          </cell>
          <cell r="U54">
            <v>0</v>
          </cell>
          <cell r="W54">
            <v>0</v>
          </cell>
          <cell r="Y54">
            <v>0</v>
          </cell>
        </row>
        <row r="56">
          <cell r="A56" t="str">
            <v>Monsanto</v>
          </cell>
        </row>
        <row r="57">
          <cell r="A57" t="str">
            <v>Mexico</v>
          </cell>
        </row>
        <row r="58">
          <cell r="A58" t="str">
            <v>2002 Budget</v>
          </cell>
        </row>
        <row r="60">
          <cell r="A60" t="str">
            <v>P/L BIOTECH</v>
          </cell>
        </row>
        <row r="61">
          <cell r="A61" t="str">
            <v>(USD  $k)</v>
          </cell>
        </row>
        <row r="64">
          <cell r="M64" t="str">
            <v>Ch 1</v>
          </cell>
          <cell r="O64" t="str">
            <v>Ch 2</v>
          </cell>
          <cell r="Q64" t="str">
            <v xml:space="preserve"> '02 B vs</v>
          </cell>
          <cell r="S64" t="str">
            <v xml:space="preserve"> '02 B vs</v>
          </cell>
          <cell r="Y64" t="str">
            <v>CAGR</v>
          </cell>
        </row>
        <row r="65">
          <cell r="C65" t="str">
            <v>1997 A</v>
          </cell>
          <cell r="E65" t="str">
            <v>1998 A</v>
          </cell>
          <cell r="G65" t="str">
            <v>1999 A</v>
          </cell>
          <cell r="I65" t="str">
            <v>2000 A</v>
          </cell>
          <cell r="K65" t="str">
            <v>2001 F</v>
          </cell>
          <cell r="M65">
            <v>2002</v>
          </cell>
          <cell r="O65">
            <v>2002</v>
          </cell>
          <cell r="Q65" t="str">
            <v xml:space="preserve"> '01 F</v>
          </cell>
          <cell r="S65" t="str">
            <v>00 A</v>
          </cell>
          <cell r="U65">
            <v>2002</v>
          </cell>
          <cell r="W65">
            <v>2003</v>
          </cell>
          <cell r="Y65" t="str">
            <v>99-03</v>
          </cell>
        </row>
        <row r="67">
          <cell r="A67" t="str">
            <v>Bt Cotton Has</v>
          </cell>
          <cell r="C67">
            <v>20</v>
          </cell>
          <cell r="E67">
            <v>37</v>
          </cell>
          <cell r="G67">
            <v>16.600000000000001</v>
          </cell>
          <cell r="I67">
            <v>34</v>
          </cell>
          <cell r="K67">
            <v>0</v>
          </cell>
          <cell r="M67">
            <v>0</v>
          </cell>
          <cell r="O67">
            <v>0</v>
          </cell>
          <cell r="Q67" t="str">
            <v>N/A</v>
          </cell>
          <cell r="S67">
            <v>0</v>
          </cell>
          <cell r="U67">
            <v>0</v>
          </cell>
          <cell r="W67">
            <v>0</v>
          </cell>
          <cell r="Y67">
            <v>0</v>
          </cell>
        </row>
        <row r="68">
          <cell r="A68" t="str">
            <v>Bt Cotton Units</v>
          </cell>
          <cell r="C68">
            <v>0</v>
          </cell>
          <cell r="E68">
            <v>0</v>
          </cell>
          <cell r="G68">
            <v>0</v>
          </cell>
          <cell r="I68">
            <v>2.0593913043478258</v>
          </cell>
          <cell r="K68">
            <v>0</v>
          </cell>
          <cell r="M68">
            <v>0</v>
          </cell>
          <cell r="O68">
            <v>0</v>
          </cell>
          <cell r="Q68" t="str">
            <v>N/A</v>
          </cell>
          <cell r="S68" t="str">
            <v>N/A</v>
          </cell>
          <cell r="U68">
            <v>0</v>
          </cell>
          <cell r="W68">
            <v>0</v>
          </cell>
          <cell r="Y68">
            <v>0</v>
          </cell>
        </row>
        <row r="70">
          <cell r="A70" t="str">
            <v>Net Sales</v>
          </cell>
          <cell r="C70">
            <v>1704</v>
          </cell>
          <cell r="E70">
            <v>2287</v>
          </cell>
          <cell r="G70">
            <v>990</v>
          </cell>
          <cell r="I70">
            <v>1425.3645000000001</v>
          </cell>
          <cell r="K70">
            <v>0</v>
          </cell>
          <cell r="M70">
            <v>1356.37178230415</v>
          </cell>
          <cell r="O70">
            <v>1356.37178230415</v>
          </cell>
          <cell r="Q70" t="str">
            <v>N/A</v>
          </cell>
          <cell r="S70">
            <v>1.3700725073779292</v>
          </cell>
          <cell r="U70">
            <v>1356.37178230415</v>
          </cell>
          <cell r="W70">
            <v>0</v>
          </cell>
          <cell r="Y70">
            <v>0</v>
          </cell>
        </row>
        <row r="72">
          <cell r="A72" t="str">
            <v>Inventory Cost</v>
          </cell>
          <cell r="C72">
            <v>832</v>
          </cell>
          <cell r="E72">
            <v>0</v>
          </cell>
          <cell r="G72">
            <v>0</v>
          </cell>
          <cell r="I72">
            <v>47.365999999999993</v>
          </cell>
          <cell r="K72">
            <v>0</v>
          </cell>
          <cell r="M72">
            <v>0</v>
          </cell>
          <cell r="O72">
            <v>0</v>
          </cell>
          <cell r="Q72" t="str">
            <v>N/A</v>
          </cell>
          <cell r="S72" t="str">
            <v>N/A</v>
          </cell>
          <cell r="U72">
            <v>43.012235152175144</v>
          </cell>
          <cell r="W72">
            <v>0</v>
          </cell>
          <cell r="Y72">
            <v>0</v>
          </cell>
        </row>
        <row r="73">
          <cell r="A73" t="str">
            <v>Non Std. Cost</v>
          </cell>
          <cell r="C73">
            <v>0</v>
          </cell>
          <cell r="E73">
            <v>46</v>
          </cell>
          <cell r="G73">
            <v>39</v>
          </cell>
          <cell r="I73">
            <v>0</v>
          </cell>
          <cell r="K73">
            <v>0</v>
          </cell>
          <cell r="M73">
            <v>0</v>
          </cell>
          <cell r="O73">
            <v>0</v>
          </cell>
          <cell r="Q73" t="str">
            <v>N/A</v>
          </cell>
          <cell r="S73">
            <v>0</v>
          </cell>
          <cell r="U73">
            <v>0</v>
          </cell>
          <cell r="W73">
            <v>0</v>
          </cell>
          <cell r="Y73">
            <v>0</v>
          </cell>
        </row>
        <row r="74">
          <cell r="A74" t="str">
            <v>Alloc. NSC (STL)</v>
          </cell>
          <cell r="C74">
            <v>0</v>
          </cell>
          <cell r="E74">
            <v>0</v>
          </cell>
          <cell r="G74">
            <v>0</v>
          </cell>
          <cell r="I74">
            <v>0</v>
          </cell>
          <cell r="K74">
            <v>0</v>
          </cell>
          <cell r="M74">
            <v>0</v>
          </cell>
          <cell r="O74">
            <v>0</v>
          </cell>
          <cell r="Q74" t="str">
            <v>N/A</v>
          </cell>
          <cell r="S74" t="str">
            <v>N/A</v>
          </cell>
          <cell r="U74">
            <v>0</v>
          </cell>
          <cell r="W74">
            <v>0</v>
          </cell>
          <cell r="Y74">
            <v>0</v>
          </cell>
        </row>
        <row r="75">
          <cell r="A75" t="str">
            <v>COGS</v>
          </cell>
          <cell r="C75">
            <v>832</v>
          </cell>
          <cell r="E75">
            <v>46</v>
          </cell>
          <cell r="G75">
            <v>39</v>
          </cell>
          <cell r="I75">
            <v>47.365999999999993</v>
          </cell>
          <cell r="K75">
            <v>0</v>
          </cell>
          <cell r="M75">
            <v>0</v>
          </cell>
          <cell r="O75">
            <v>0</v>
          </cell>
          <cell r="Q75" t="str">
            <v>N/A</v>
          </cell>
          <cell r="S75">
            <v>0</v>
          </cell>
          <cell r="U75">
            <v>43.012235152175144</v>
          </cell>
          <cell r="W75">
            <v>0</v>
          </cell>
          <cell r="Y75">
            <v>0</v>
          </cell>
        </row>
        <row r="77">
          <cell r="A77" t="str">
            <v>Gross Profit</v>
          </cell>
          <cell r="C77">
            <v>872</v>
          </cell>
          <cell r="E77">
            <v>2241</v>
          </cell>
          <cell r="G77">
            <v>951</v>
          </cell>
          <cell r="I77">
            <v>1377.9985000000001</v>
          </cell>
          <cell r="K77">
            <v>0</v>
          </cell>
          <cell r="M77">
            <v>1356.37178230415</v>
          </cell>
          <cell r="O77">
            <v>1356.37178230415</v>
          </cell>
          <cell r="Q77" t="str">
            <v>N/A</v>
          </cell>
          <cell r="S77">
            <v>1.4262584461662986</v>
          </cell>
          <cell r="U77">
            <v>1313.3595471519748</v>
          </cell>
          <cell r="W77">
            <v>0</v>
          </cell>
          <cell r="Y77">
            <v>0</v>
          </cell>
        </row>
        <row r="78">
          <cell r="A78" t="str">
            <v>% of Sales</v>
          </cell>
          <cell r="C78">
            <v>0.51173708920187788</v>
          </cell>
          <cell r="E78">
            <v>0.97988631394840398</v>
          </cell>
          <cell r="G78">
            <v>0.96060606060606057</v>
          </cell>
          <cell r="I78">
            <v>0.96676920184275672</v>
          </cell>
          <cell r="K78">
            <v>0</v>
          </cell>
          <cell r="M78">
            <v>1</v>
          </cell>
          <cell r="O78">
            <v>1</v>
          </cell>
          <cell r="U78">
            <v>0.96828875702566763</v>
          </cell>
          <cell r="W78">
            <v>0</v>
          </cell>
        </row>
        <row r="80">
          <cell r="A80" t="str">
            <v>Marketing</v>
          </cell>
          <cell r="C80">
            <v>394</v>
          </cell>
          <cell r="E80">
            <v>361</v>
          </cell>
          <cell r="G80">
            <v>370</v>
          </cell>
          <cell r="I80">
            <v>597.51927999999998</v>
          </cell>
          <cell r="K80">
            <v>19.265999999999998</v>
          </cell>
          <cell r="M80">
            <v>387.99999999999994</v>
          </cell>
          <cell r="O80">
            <v>387.99999999999994</v>
          </cell>
          <cell r="Q80">
            <v>20.139105159348073</v>
          </cell>
          <cell r="S80">
            <v>1.0486486486486486</v>
          </cell>
          <cell r="U80">
            <v>387.99999999999994</v>
          </cell>
          <cell r="W80">
            <v>0</v>
          </cell>
          <cell r="Y80">
            <v>0</v>
          </cell>
        </row>
        <row r="81">
          <cell r="A81" t="str">
            <v>Administration</v>
          </cell>
          <cell r="C81">
            <v>0</v>
          </cell>
          <cell r="E81">
            <v>0</v>
          </cell>
          <cell r="G81">
            <v>0</v>
          </cell>
          <cell r="I81">
            <v>0</v>
          </cell>
          <cell r="K81">
            <v>12.544347877977817</v>
          </cell>
          <cell r="M81">
            <v>156.96807017543858</v>
          </cell>
          <cell r="O81">
            <v>156.96807017543858</v>
          </cell>
          <cell r="Q81">
            <v>12.513051431792903</v>
          </cell>
          <cell r="S81" t="str">
            <v>N/A</v>
          </cell>
          <cell r="U81">
            <v>156.96807017543858</v>
          </cell>
          <cell r="W81">
            <v>0</v>
          </cell>
          <cell r="Y81">
            <v>0</v>
          </cell>
        </row>
        <row r="82">
          <cell r="A82" t="str">
            <v>Technology</v>
          </cell>
          <cell r="C82">
            <v>0</v>
          </cell>
          <cell r="E82">
            <v>0</v>
          </cell>
          <cell r="G82">
            <v>0</v>
          </cell>
          <cell r="I82">
            <v>0</v>
          </cell>
          <cell r="K82">
            <v>6.872115644139936</v>
          </cell>
          <cell r="M82">
            <v>0</v>
          </cell>
          <cell r="O82">
            <v>0</v>
          </cell>
          <cell r="Q82">
            <v>0</v>
          </cell>
          <cell r="S82" t="str">
            <v>N/A</v>
          </cell>
          <cell r="U82">
            <v>0</v>
          </cell>
          <cell r="W82">
            <v>0</v>
          </cell>
          <cell r="Y82">
            <v>0</v>
          </cell>
        </row>
        <row r="83">
          <cell r="A83" t="str">
            <v>Bad Debt Reserve</v>
          </cell>
          <cell r="C83">
            <v>0</v>
          </cell>
          <cell r="E83">
            <v>0</v>
          </cell>
          <cell r="G83">
            <v>0</v>
          </cell>
          <cell r="I83">
            <v>0</v>
          </cell>
          <cell r="K83">
            <v>0</v>
          </cell>
          <cell r="M83">
            <v>0</v>
          </cell>
          <cell r="O83">
            <v>0</v>
          </cell>
          <cell r="Q83" t="str">
            <v>N/A</v>
          </cell>
          <cell r="S83" t="str">
            <v>N/A</v>
          </cell>
          <cell r="U83">
            <v>0</v>
          </cell>
          <cell r="W83">
            <v>0</v>
          </cell>
          <cell r="Y83">
            <v>0</v>
          </cell>
        </row>
        <row r="84">
          <cell r="A84" t="str">
            <v>Total Direct MAT</v>
          </cell>
          <cell r="C84">
            <v>394</v>
          </cell>
          <cell r="E84">
            <v>361</v>
          </cell>
          <cell r="G84">
            <v>370</v>
          </cell>
          <cell r="I84">
            <v>597.51927999999998</v>
          </cell>
          <cell r="K84">
            <v>38.68246352211775</v>
          </cell>
          <cell r="M84">
            <v>544.96807017543847</v>
          </cell>
          <cell r="O84">
            <v>544.96807017543847</v>
          </cell>
          <cell r="Q84">
            <v>14.08824621171912</v>
          </cell>
          <cell r="S84">
            <v>1.4728866761498336</v>
          </cell>
          <cell r="U84">
            <v>544.96807017543847</v>
          </cell>
          <cell r="W84">
            <v>0</v>
          </cell>
          <cell r="Y84">
            <v>0</v>
          </cell>
        </row>
        <row r="86">
          <cell r="A86" t="str">
            <v>Marketing</v>
          </cell>
          <cell r="C86">
            <v>0</v>
          </cell>
          <cell r="E86">
            <v>0</v>
          </cell>
          <cell r="G86">
            <v>0</v>
          </cell>
          <cell r="I86">
            <v>0</v>
          </cell>
          <cell r="K86">
            <v>132.39818</v>
          </cell>
          <cell r="M86">
            <v>0</v>
          </cell>
          <cell r="O86">
            <v>0</v>
          </cell>
          <cell r="Q86">
            <v>0</v>
          </cell>
          <cell r="S86" t="str">
            <v>N/A</v>
          </cell>
          <cell r="U86">
            <v>0</v>
          </cell>
          <cell r="W86">
            <v>0</v>
          </cell>
          <cell r="Y86">
            <v>0</v>
          </cell>
        </row>
        <row r="87">
          <cell r="A87" t="str">
            <v>Administration</v>
          </cell>
          <cell r="C87">
            <v>0</v>
          </cell>
          <cell r="E87">
            <v>0</v>
          </cell>
          <cell r="G87">
            <v>0</v>
          </cell>
          <cell r="I87">
            <v>0</v>
          </cell>
          <cell r="K87">
            <v>0</v>
          </cell>
          <cell r="M87">
            <v>0</v>
          </cell>
          <cell r="O87">
            <v>0</v>
          </cell>
          <cell r="Q87" t="str">
            <v>N/A</v>
          </cell>
          <cell r="S87" t="str">
            <v>N/A</v>
          </cell>
          <cell r="U87">
            <v>0</v>
          </cell>
          <cell r="W87">
            <v>0</v>
          </cell>
          <cell r="Y87">
            <v>0</v>
          </cell>
        </row>
        <row r="88">
          <cell r="A88" t="str">
            <v>Technology</v>
          </cell>
          <cell r="C88">
            <v>0</v>
          </cell>
          <cell r="E88">
            <v>0</v>
          </cell>
          <cell r="G88">
            <v>0</v>
          </cell>
          <cell r="I88">
            <v>0</v>
          </cell>
          <cell r="K88">
            <v>0</v>
          </cell>
          <cell r="M88">
            <v>0</v>
          </cell>
          <cell r="O88">
            <v>0</v>
          </cell>
          <cell r="Q88" t="str">
            <v>N/A</v>
          </cell>
          <cell r="S88" t="str">
            <v>N/A</v>
          </cell>
          <cell r="U88">
            <v>0</v>
          </cell>
          <cell r="W88">
            <v>0</v>
          </cell>
          <cell r="Y88">
            <v>0</v>
          </cell>
        </row>
        <row r="89">
          <cell r="A89" t="str">
            <v>Total Foundation MAT</v>
          </cell>
          <cell r="C89">
            <v>0</v>
          </cell>
          <cell r="E89">
            <v>0</v>
          </cell>
          <cell r="G89">
            <v>0</v>
          </cell>
          <cell r="I89">
            <v>0</v>
          </cell>
          <cell r="K89">
            <v>132.39818</v>
          </cell>
          <cell r="M89">
            <v>0</v>
          </cell>
          <cell r="O89">
            <v>0</v>
          </cell>
          <cell r="Q89">
            <v>0</v>
          </cell>
          <cell r="S89" t="str">
            <v>N/A</v>
          </cell>
          <cell r="U89">
            <v>0</v>
          </cell>
          <cell r="W89">
            <v>0</v>
          </cell>
          <cell r="Y89">
            <v>0</v>
          </cell>
        </row>
        <row r="91">
          <cell r="A91" t="str">
            <v>Amort of Intangible  Assets</v>
          </cell>
          <cell r="C91">
            <v>0</v>
          </cell>
          <cell r="E91">
            <v>0</v>
          </cell>
          <cell r="G91">
            <v>0</v>
          </cell>
          <cell r="I91">
            <v>0</v>
          </cell>
          <cell r="K91">
            <v>109.2812262171206</v>
          </cell>
          <cell r="M91">
            <v>0</v>
          </cell>
          <cell r="O91">
            <v>0</v>
          </cell>
          <cell r="Q91">
            <v>0</v>
          </cell>
          <cell r="S91" t="str">
            <v>N/A</v>
          </cell>
          <cell r="U91">
            <v>0</v>
          </cell>
          <cell r="W91">
            <v>0</v>
          </cell>
          <cell r="Y91">
            <v>0</v>
          </cell>
        </row>
        <row r="93">
          <cell r="A93" t="str">
            <v>Interest Expense</v>
          </cell>
          <cell r="C93">
            <v>0</v>
          </cell>
          <cell r="E93">
            <v>0</v>
          </cell>
          <cell r="G93">
            <v>0</v>
          </cell>
          <cell r="I93">
            <v>0</v>
          </cell>
          <cell r="K93">
            <v>0</v>
          </cell>
          <cell r="M93">
            <v>0</v>
          </cell>
          <cell r="O93">
            <v>0</v>
          </cell>
          <cell r="Q93" t="str">
            <v>N/A</v>
          </cell>
          <cell r="S93" t="str">
            <v>N/A</v>
          </cell>
          <cell r="U93">
            <v>0</v>
          </cell>
          <cell r="W93">
            <v>0</v>
          </cell>
          <cell r="Y93">
            <v>0</v>
          </cell>
        </row>
        <row r="94">
          <cell r="A94" t="str">
            <v>Interest Income</v>
          </cell>
          <cell r="C94">
            <v>0</v>
          </cell>
          <cell r="E94">
            <v>0</v>
          </cell>
          <cell r="G94">
            <v>0</v>
          </cell>
          <cell r="I94">
            <v>0</v>
          </cell>
          <cell r="K94">
            <v>0</v>
          </cell>
          <cell r="M94">
            <v>0</v>
          </cell>
          <cell r="O94">
            <v>0</v>
          </cell>
          <cell r="Q94" t="str">
            <v>N/A</v>
          </cell>
          <cell r="S94" t="str">
            <v>N/A</v>
          </cell>
          <cell r="U94">
            <v>0</v>
          </cell>
          <cell r="W94">
            <v>0</v>
          </cell>
          <cell r="Y94">
            <v>0</v>
          </cell>
        </row>
        <row r="95">
          <cell r="A95" t="str">
            <v>Other Income/Exp.</v>
          </cell>
          <cell r="C95">
            <v>0</v>
          </cell>
          <cell r="E95">
            <v>0</v>
          </cell>
          <cell r="G95">
            <v>43</v>
          </cell>
          <cell r="I95">
            <v>0</v>
          </cell>
          <cell r="K95">
            <v>0</v>
          </cell>
          <cell r="M95">
            <v>0</v>
          </cell>
          <cell r="O95">
            <v>0</v>
          </cell>
          <cell r="Q95" t="str">
            <v>N/A</v>
          </cell>
          <cell r="S95">
            <v>0</v>
          </cell>
          <cell r="U95">
            <v>0</v>
          </cell>
          <cell r="W95">
            <v>0</v>
          </cell>
          <cell r="Y95">
            <v>0</v>
          </cell>
        </row>
        <row r="97">
          <cell r="A97" t="str">
            <v>Income Before Tax</v>
          </cell>
          <cell r="C97">
            <v>478</v>
          </cell>
          <cell r="E97">
            <v>1880</v>
          </cell>
          <cell r="G97">
            <v>624</v>
          </cell>
          <cell r="I97">
            <v>780.47922000000017</v>
          </cell>
          <cell r="K97">
            <v>-280.36186973923839</v>
          </cell>
          <cell r="M97">
            <v>811.4037121287115</v>
          </cell>
          <cell r="O97">
            <v>811.4037121287115</v>
          </cell>
          <cell r="Q97">
            <v>-2.8941300501505056</v>
          </cell>
          <cell r="S97">
            <v>1.3003264617447299</v>
          </cell>
          <cell r="U97">
            <v>768.3914769765363</v>
          </cell>
          <cell r="W97">
            <v>0</v>
          </cell>
          <cell r="Y97">
            <v>0</v>
          </cell>
        </row>
        <row r="98">
          <cell r="A98" t="str">
            <v>Privision for Taxes</v>
          </cell>
          <cell r="C98">
            <v>179</v>
          </cell>
          <cell r="E98">
            <v>507.5</v>
          </cell>
          <cell r="G98">
            <v>233</v>
          </cell>
          <cell r="I98">
            <v>273.16772700000001</v>
          </cell>
          <cell r="K98">
            <v>0</v>
          </cell>
          <cell r="M98">
            <v>250.48092572814079</v>
          </cell>
          <cell r="O98">
            <v>250.48092572814079</v>
          </cell>
          <cell r="Q98" t="str">
            <v>N/A</v>
          </cell>
          <cell r="S98">
            <v>1.0750254323096171</v>
          </cell>
          <cell r="U98">
            <v>237.20301694178769</v>
          </cell>
          <cell r="W98">
            <v>0</v>
          </cell>
          <cell r="Y98">
            <v>0</v>
          </cell>
        </row>
        <row r="99">
          <cell r="A99" t="str">
            <v>Tax rate %</v>
          </cell>
          <cell r="C99">
            <v>0.37447698744769875</v>
          </cell>
          <cell r="E99">
            <v>0.26994680851063829</v>
          </cell>
          <cell r="G99">
            <v>0.3733974358974359</v>
          </cell>
          <cell r="I99">
            <v>0.34999999999999992</v>
          </cell>
          <cell r="K99">
            <v>0</v>
          </cell>
          <cell r="M99">
            <v>0.30870073920540242</v>
          </cell>
          <cell r="O99">
            <v>0.30870073920540242</v>
          </cell>
          <cell r="U99">
            <v>0.30870073920540242</v>
          </cell>
          <cell r="W99">
            <v>0</v>
          </cell>
        </row>
        <row r="101">
          <cell r="A101" t="str">
            <v>Net Income</v>
          </cell>
          <cell r="C101">
            <v>299</v>
          </cell>
          <cell r="E101">
            <v>1372.5</v>
          </cell>
          <cell r="G101">
            <v>391</v>
          </cell>
          <cell r="I101">
            <v>507.31149300000016</v>
          </cell>
          <cell r="K101">
            <v>-280.36186973923839</v>
          </cell>
          <cell r="M101">
            <v>560.92278640057066</v>
          </cell>
          <cell r="O101">
            <v>560.92278640057066</v>
          </cell>
          <cell r="Q101">
            <v>-2.0007099643124757</v>
          </cell>
          <cell r="S101">
            <v>1.4345851314592599</v>
          </cell>
          <cell r="U101">
            <v>531.18846003474857</v>
          </cell>
          <cell r="W101">
            <v>0</v>
          </cell>
          <cell r="Y101">
            <v>0</v>
          </cell>
        </row>
        <row r="102">
          <cell r="A102" t="str">
            <v>% Sales</v>
          </cell>
          <cell r="C102">
            <v>0.17546948356807512</v>
          </cell>
          <cell r="E102">
            <v>0.60013117621337997</v>
          </cell>
          <cell r="G102">
            <v>0.39494949494949494</v>
          </cell>
          <cell r="I102">
            <v>0.35591702543454684</v>
          </cell>
          <cell r="K102">
            <v>0</v>
          </cell>
          <cell r="M102">
            <v>0.41354648756235368</v>
          </cell>
          <cell r="O102">
            <v>0.41354648756235368</v>
          </cell>
          <cell r="U102">
            <v>0.39162452873531983</v>
          </cell>
          <cell r="W102">
            <v>0</v>
          </cell>
        </row>
        <row r="104">
          <cell r="A104" t="str">
            <v>EBIT</v>
          </cell>
          <cell r="C104">
            <v>478</v>
          </cell>
          <cell r="E104">
            <v>1880</v>
          </cell>
          <cell r="G104">
            <v>624</v>
          </cell>
          <cell r="I104">
            <v>780.47922000000017</v>
          </cell>
          <cell r="K104">
            <v>0</v>
          </cell>
          <cell r="M104">
            <v>811.4037121287115</v>
          </cell>
          <cell r="O104">
            <v>811.4037121287115</v>
          </cell>
          <cell r="Q104" t="str">
            <v>N/A</v>
          </cell>
          <cell r="S104">
            <v>1.3003264617447299</v>
          </cell>
          <cell r="U104">
            <v>768.3914769765363</v>
          </cell>
          <cell r="W104">
            <v>0</v>
          </cell>
          <cell r="Y104">
            <v>0</v>
          </cell>
        </row>
        <row r="105">
          <cell r="A105" t="str">
            <v>EBITDA</v>
          </cell>
          <cell r="C105">
            <v>478</v>
          </cell>
          <cell r="E105">
            <v>1880</v>
          </cell>
          <cell r="G105">
            <v>624</v>
          </cell>
          <cell r="I105">
            <v>780.47922000000017</v>
          </cell>
          <cell r="K105">
            <v>0</v>
          </cell>
          <cell r="M105">
            <v>811.4037121287115</v>
          </cell>
          <cell r="O105">
            <v>811.4037121287115</v>
          </cell>
          <cell r="Q105" t="str">
            <v>N/A</v>
          </cell>
          <cell r="S105">
            <v>1.3003264617447299</v>
          </cell>
          <cell r="U105">
            <v>768.3914769765363</v>
          </cell>
          <cell r="W105">
            <v>0</v>
          </cell>
          <cell r="Y105">
            <v>0</v>
          </cell>
        </row>
        <row r="107">
          <cell r="A107" t="str">
            <v>Depreciation</v>
          </cell>
          <cell r="Q107" t="str">
            <v>N/A</v>
          </cell>
          <cell r="S107" t="str">
            <v>N/A</v>
          </cell>
          <cell r="Y107">
            <v>0</v>
          </cell>
        </row>
        <row r="109">
          <cell r="A109" t="str">
            <v>Monsanto</v>
          </cell>
        </row>
        <row r="110">
          <cell r="A110" t="str">
            <v>Mexico</v>
          </cell>
        </row>
        <row r="111">
          <cell r="A111" t="str">
            <v>2002 Budget</v>
          </cell>
        </row>
        <row r="113">
          <cell r="A113" t="str">
            <v>P/L AG COMMERCIAL</v>
          </cell>
        </row>
        <row r="114">
          <cell r="A114" t="str">
            <v>(USD  $k)</v>
          </cell>
        </row>
        <row r="117">
          <cell r="M117" t="str">
            <v>80/20</v>
          </cell>
          <cell r="O117" t="str">
            <v>50/50</v>
          </cell>
          <cell r="Q117" t="str">
            <v xml:space="preserve"> '01 B vs</v>
          </cell>
          <cell r="S117" t="str">
            <v xml:space="preserve"> '01 B vs</v>
          </cell>
          <cell r="Y117" t="str">
            <v>CAGR</v>
          </cell>
        </row>
        <row r="118">
          <cell r="C118" t="str">
            <v>1997 A</v>
          </cell>
          <cell r="E118" t="str">
            <v>1998 A</v>
          </cell>
          <cell r="G118" t="str">
            <v>1999 A</v>
          </cell>
          <cell r="I118" t="str">
            <v>2000 B</v>
          </cell>
          <cell r="K118" t="str">
            <v>2000 F</v>
          </cell>
          <cell r="M118">
            <v>2001</v>
          </cell>
          <cell r="O118">
            <v>2001</v>
          </cell>
          <cell r="Q118" t="str">
            <v xml:space="preserve"> '00 F</v>
          </cell>
          <cell r="S118" t="str">
            <v>99 A</v>
          </cell>
          <cell r="U118">
            <v>2002</v>
          </cell>
          <cell r="W118">
            <v>2003</v>
          </cell>
          <cell r="Y118" t="str">
            <v>99-03</v>
          </cell>
        </row>
        <row r="120">
          <cell r="A120" t="str">
            <v>Net Sales</v>
          </cell>
          <cell r="C120">
            <v>29146</v>
          </cell>
          <cell r="E120">
            <v>28260</v>
          </cell>
          <cell r="G120">
            <v>24755</v>
          </cell>
          <cell r="I120">
            <v>30702.102714678356</v>
          </cell>
          <cell r="K120">
            <v>37477.27951094439</v>
          </cell>
          <cell r="M120">
            <v>35088.12795367217</v>
          </cell>
          <cell r="O120">
            <v>31773.304775076998</v>
          </cell>
          <cell r="Q120">
            <v>0.84780179323844262</v>
          </cell>
          <cell r="S120">
            <v>1.2835105948324379</v>
          </cell>
          <cell r="U120">
            <v>35088.12795367217</v>
          </cell>
          <cell r="W120">
            <v>0</v>
          </cell>
          <cell r="Y120">
            <v>0</v>
          </cell>
        </row>
        <row r="122">
          <cell r="A122" t="str">
            <v>Inventory Cost</v>
          </cell>
          <cell r="C122">
            <v>10281</v>
          </cell>
          <cell r="E122">
            <v>8259</v>
          </cell>
          <cell r="G122">
            <v>8683</v>
          </cell>
          <cell r="I122">
            <v>10924.862405454629</v>
          </cell>
          <cell r="K122">
            <v>14962.890122771989</v>
          </cell>
          <cell r="M122">
            <v>14399.245517491767</v>
          </cell>
          <cell r="O122">
            <v>12742.057554421159</v>
          </cell>
          <cell r="Q122">
            <v>0.85157729889555556</v>
          </cell>
          <cell r="S122">
            <v>1.4674717902131935</v>
          </cell>
          <cell r="U122">
            <v>14441.333017192888</v>
          </cell>
          <cell r="W122">
            <v>0</v>
          </cell>
          <cell r="Y122">
            <v>0</v>
          </cell>
        </row>
        <row r="123">
          <cell r="A123" t="str">
            <v>Non Std. Cost</v>
          </cell>
          <cell r="C123">
            <v>365</v>
          </cell>
          <cell r="E123">
            <v>425</v>
          </cell>
          <cell r="G123">
            <v>828</v>
          </cell>
          <cell r="I123">
            <v>860.81895159905514</v>
          </cell>
          <cell r="K123">
            <v>1211.4002999999998</v>
          </cell>
          <cell r="M123">
            <v>1477.9501807596025</v>
          </cell>
          <cell r="O123">
            <v>1477.9501807596025</v>
          </cell>
          <cell r="Q123">
            <v>1.2200345177061642</v>
          </cell>
          <cell r="S123">
            <v>1.7849639864246407</v>
          </cell>
          <cell r="U123">
            <v>1478.8749162106574</v>
          </cell>
          <cell r="W123">
            <v>0</v>
          </cell>
          <cell r="Y123">
            <v>0</v>
          </cell>
        </row>
        <row r="124">
          <cell r="A124" t="str">
            <v>Alloc. NSC (STL)</v>
          </cell>
          <cell r="C124">
            <v>585</v>
          </cell>
          <cell r="E124">
            <v>668</v>
          </cell>
          <cell r="G124">
            <v>717</v>
          </cell>
          <cell r="I124">
            <v>1394.0000000000005</v>
          </cell>
          <cell r="K124">
            <v>1714.0000000000009</v>
          </cell>
          <cell r="M124">
            <v>1394.0000000000007</v>
          </cell>
          <cell r="O124">
            <v>1394.0000000000007</v>
          </cell>
          <cell r="Q124">
            <v>0.81330221703617267</v>
          </cell>
          <cell r="S124">
            <v>1.9442119944212004</v>
          </cell>
          <cell r="U124">
            <v>1394.0000000000007</v>
          </cell>
          <cell r="W124">
            <v>0</v>
          </cell>
          <cell r="Y124">
            <v>0</v>
          </cell>
        </row>
        <row r="125">
          <cell r="A125" t="str">
            <v>COGS</v>
          </cell>
          <cell r="C125">
            <v>11231</v>
          </cell>
          <cell r="E125">
            <v>9352</v>
          </cell>
          <cell r="G125">
            <v>10228</v>
          </cell>
          <cell r="I125">
            <v>13179.681357053683</v>
          </cell>
          <cell r="K125">
            <v>17888.290422771988</v>
          </cell>
          <cell r="M125">
            <v>17271.195698251369</v>
          </cell>
          <cell r="O125">
            <v>15614.007735180761</v>
          </cell>
          <cell r="Q125">
            <v>0.87286193180897598</v>
          </cell>
          <cell r="S125">
            <v>1.526594420725534</v>
          </cell>
          <cell r="U125">
            <v>17314.207933403548</v>
          </cell>
          <cell r="W125">
            <v>0</v>
          </cell>
          <cell r="Y125">
            <v>0</v>
          </cell>
        </row>
        <row r="127">
          <cell r="A127" t="str">
            <v>Gross Profit</v>
          </cell>
          <cell r="C127">
            <v>17915</v>
          </cell>
          <cell r="E127">
            <v>18908</v>
          </cell>
          <cell r="G127">
            <v>14527</v>
          </cell>
          <cell r="I127">
            <v>17522.421357624673</v>
          </cell>
          <cell r="K127">
            <v>19588.989088172402</v>
          </cell>
          <cell r="M127">
            <v>17816.932255420801</v>
          </cell>
          <cell r="O127">
            <v>16159.297039896237</v>
          </cell>
          <cell r="Q127">
            <v>0.82491735368074848</v>
          </cell>
          <cell r="S127">
            <v>1.1123629820263121</v>
          </cell>
          <cell r="U127">
            <v>17773.920020268622</v>
          </cell>
          <cell r="W127">
            <v>0</v>
          </cell>
          <cell r="Y127">
            <v>0</v>
          </cell>
        </row>
        <row r="128">
          <cell r="A128" t="str">
            <v>% of Sales</v>
          </cell>
          <cell r="C128">
            <v>0.61466410485143763</v>
          </cell>
          <cell r="E128">
            <v>0.66907289455060159</v>
          </cell>
          <cell r="G128">
            <v>0.58683094324378915</v>
          </cell>
          <cell r="I128">
            <v>0.57072382046482395</v>
          </cell>
          <cell r="K128">
            <v>0.52268972945199721</v>
          </cell>
          <cell r="M128">
            <v>0.50777665536745054</v>
          </cell>
          <cell r="O128">
            <v>0.50858093466473786</v>
          </cell>
          <cell r="U128">
            <v>0.50655082094251436</v>
          </cell>
          <cell r="W128">
            <v>0</v>
          </cell>
        </row>
        <row r="130">
          <cell r="A130" t="str">
            <v>Marketing</v>
          </cell>
          <cell r="C130">
            <v>3615</v>
          </cell>
          <cell r="E130">
            <v>3332</v>
          </cell>
          <cell r="G130">
            <v>3965</v>
          </cell>
          <cell r="I130">
            <v>4326.9760589448688</v>
          </cell>
          <cell r="K130">
            <v>4072.5365787627461</v>
          </cell>
          <cell r="M130">
            <v>4899.783859826668</v>
          </cell>
          <cell r="O130">
            <v>4728.4050722122556</v>
          </cell>
          <cell r="Q130">
            <v>1.1610466795730452</v>
          </cell>
          <cell r="S130">
            <v>1.1925359576827883</v>
          </cell>
          <cell r="U130">
            <v>4899.7838598266662</v>
          </cell>
          <cell r="W130">
            <v>0</v>
          </cell>
          <cell r="Y130">
            <v>0</v>
          </cell>
        </row>
        <row r="131">
          <cell r="A131" t="str">
            <v>Administration</v>
          </cell>
          <cell r="C131">
            <v>0</v>
          </cell>
          <cell r="E131">
            <v>0</v>
          </cell>
          <cell r="G131">
            <v>0</v>
          </cell>
          <cell r="I131">
            <v>0</v>
          </cell>
          <cell r="K131">
            <v>12.544347877977817</v>
          </cell>
          <cell r="M131">
            <v>156.96807017543858</v>
          </cell>
          <cell r="O131">
            <v>156.96807017543858</v>
          </cell>
          <cell r="Q131">
            <v>12.513051431792903</v>
          </cell>
          <cell r="S131" t="str">
            <v>N/A</v>
          </cell>
          <cell r="U131">
            <v>156.96807017543858</v>
          </cell>
          <cell r="W131">
            <v>0</v>
          </cell>
          <cell r="Y131">
            <v>0</v>
          </cell>
        </row>
        <row r="132">
          <cell r="A132" t="str">
            <v>Technology</v>
          </cell>
          <cell r="C132">
            <v>0</v>
          </cell>
          <cell r="E132">
            <v>0</v>
          </cell>
          <cell r="G132">
            <v>0</v>
          </cell>
          <cell r="I132">
            <v>0</v>
          </cell>
          <cell r="K132">
            <v>6.872115644139936</v>
          </cell>
          <cell r="M132">
            <v>0</v>
          </cell>
          <cell r="O132">
            <v>0</v>
          </cell>
          <cell r="Q132">
            <v>0</v>
          </cell>
          <cell r="S132" t="str">
            <v>N/A</v>
          </cell>
          <cell r="U132">
            <v>0</v>
          </cell>
          <cell r="W132">
            <v>0</v>
          </cell>
          <cell r="Y132">
            <v>0</v>
          </cell>
        </row>
        <row r="133">
          <cell r="C133">
            <v>0</v>
          </cell>
          <cell r="E133">
            <v>0</v>
          </cell>
          <cell r="G133">
            <v>0</v>
          </cell>
          <cell r="I133">
            <v>0</v>
          </cell>
          <cell r="K133">
            <v>214.99999999999997</v>
          </cell>
          <cell r="M133">
            <v>221.45000000000007</v>
          </cell>
          <cell r="O133">
            <v>221.45000000000007</v>
          </cell>
          <cell r="Q133">
            <v>1.0300000000000005</v>
          </cell>
          <cell r="S133" t="str">
            <v>N/A</v>
          </cell>
          <cell r="U133">
            <v>221.45000000000007</v>
          </cell>
          <cell r="W133">
            <v>0</v>
          </cell>
          <cell r="Y133">
            <v>0</v>
          </cell>
        </row>
        <row r="134">
          <cell r="A134" t="str">
            <v>Total Direct MAT</v>
          </cell>
          <cell r="C134">
            <v>3615</v>
          </cell>
          <cell r="E134">
            <v>3332</v>
          </cell>
          <cell r="G134">
            <v>3965</v>
          </cell>
          <cell r="I134">
            <v>4326.9760589448688</v>
          </cell>
          <cell r="K134">
            <v>4306.9530422848638</v>
          </cell>
          <cell r="M134">
            <v>5278.2019300021066</v>
          </cell>
          <cell r="O134">
            <v>5106.8231423876941</v>
          </cell>
          <cell r="Q134">
            <v>1.1857160020668567</v>
          </cell>
          <cell r="S134">
            <v>1.2879755718506165</v>
          </cell>
          <cell r="U134">
            <v>5278.2019300021047</v>
          </cell>
          <cell r="W134">
            <v>0</v>
          </cell>
          <cell r="Y134">
            <v>0</v>
          </cell>
        </row>
        <row r="136">
          <cell r="A136" t="str">
            <v>Marketing</v>
          </cell>
          <cell r="C136">
            <v>0</v>
          </cell>
          <cell r="E136">
            <v>0</v>
          </cell>
          <cell r="G136">
            <v>0</v>
          </cell>
          <cell r="I136">
            <v>0</v>
          </cell>
          <cell r="K136">
            <v>132.39818</v>
          </cell>
          <cell r="M136">
            <v>0</v>
          </cell>
          <cell r="O136">
            <v>0</v>
          </cell>
          <cell r="Q136">
            <v>0</v>
          </cell>
          <cell r="S136" t="str">
            <v>N/A</v>
          </cell>
          <cell r="U136">
            <v>0</v>
          </cell>
          <cell r="W136">
            <v>0</v>
          </cell>
          <cell r="Y136">
            <v>0</v>
          </cell>
        </row>
        <row r="137">
          <cell r="A137" t="str">
            <v>Administration</v>
          </cell>
          <cell r="C137">
            <v>0</v>
          </cell>
          <cell r="E137">
            <v>0</v>
          </cell>
          <cell r="G137">
            <v>0</v>
          </cell>
          <cell r="I137">
            <v>0</v>
          </cell>
          <cell r="K137">
            <v>0</v>
          </cell>
          <cell r="M137">
            <v>0</v>
          </cell>
          <cell r="O137">
            <v>0</v>
          </cell>
          <cell r="Q137" t="str">
            <v>N/A</v>
          </cell>
          <cell r="S137" t="str">
            <v>N/A</v>
          </cell>
          <cell r="U137">
            <v>0</v>
          </cell>
          <cell r="W137">
            <v>0</v>
          </cell>
          <cell r="Y137">
            <v>0</v>
          </cell>
        </row>
        <row r="138">
          <cell r="A138" t="str">
            <v>Technology</v>
          </cell>
          <cell r="C138">
            <v>0</v>
          </cell>
          <cell r="E138">
            <v>0</v>
          </cell>
          <cell r="G138">
            <v>0</v>
          </cell>
          <cell r="I138">
            <v>0</v>
          </cell>
          <cell r="K138">
            <v>0</v>
          </cell>
          <cell r="M138">
            <v>0</v>
          </cell>
          <cell r="O138">
            <v>0</v>
          </cell>
          <cell r="Q138" t="str">
            <v>N/A</v>
          </cell>
          <cell r="S138" t="str">
            <v>N/A</v>
          </cell>
          <cell r="U138">
            <v>0</v>
          </cell>
          <cell r="W138">
            <v>0</v>
          </cell>
          <cell r="Y138">
            <v>0</v>
          </cell>
        </row>
        <row r="139">
          <cell r="A139" t="str">
            <v>Total Foundation MAT</v>
          </cell>
          <cell r="C139">
            <v>0</v>
          </cell>
          <cell r="E139">
            <v>0</v>
          </cell>
          <cell r="G139">
            <v>0</v>
          </cell>
          <cell r="I139">
            <v>0</v>
          </cell>
          <cell r="K139">
            <v>132.39818</v>
          </cell>
          <cell r="M139">
            <v>0</v>
          </cell>
          <cell r="O139">
            <v>0</v>
          </cell>
          <cell r="Q139">
            <v>0</v>
          </cell>
          <cell r="S139" t="str">
            <v>N/A</v>
          </cell>
          <cell r="U139">
            <v>0</v>
          </cell>
          <cell r="W139">
            <v>0</v>
          </cell>
          <cell r="Y139">
            <v>0</v>
          </cell>
        </row>
        <row r="141">
          <cell r="A141" t="str">
            <v>Amort of Intangible  Assets</v>
          </cell>
          <cell r="C141">
            <v>0</v>
          </cell>
          <cell r="E141">
            <v>0</v>
          </cell>
          <cell r="G141">
            <v>0</v>
          </cell>
          <cell r="I141">
            <v>0</v>
          </cell>
          <cell r="K141">
            <v>109.2812262171206</v>
          </cell>
          <cell r="M141">
            <v>0</v>
          </cell>
          <cell r="O141">
            <v>0</v>
          </cell>
          <cell r="Q141">
            <v>0</v>
          </cell>
          <cell r="S141" t="str">
            <v>N/A</v>
          </cell>
          <cell r="U141">
            <v>0</v>
          </cell>
          <cell r="W141">
            <v>0</v>
          </cell>
          <cell r="Y141">
            <v>0</v>
          </cell>
        </row>
        <row r="143">
          <cell r="A143" t="str">
            <v>Interest Expense</v>
          </cell>
          <cell r="C143">
            <v>0</v>
          </cell>
          <cell r="E143">
            <v>0</v>
          </cell>
          <cell r="G143">
            <v>0</v>
          </cell>
          <cell r="I143">
            <v>0</v>
          </cell>
          <cell r="K143">
            <v>0</v>
          </cell>
          <cell r="M143">
            <v>0</v>
          </cell>
          <cell r="O143">
            <v>0</v>
          </cell>
          <cell r="Q143" t="str">
            <v>N/A</v>
          </cell>
          <cell r="S143" t="str">
            <v>N/A</v>
          </cell>
          <cell r="U143">
            <v>0</v>
          </cell>
          <cell r="W143">
            <v>0</v>
          </cell>
          <cell r="Y143">
            <v>0</v>
          </cell>
        </row>
        <row r="144">
          <cell r="A144" t="str">
            <v>Interest Income</v>
          </cell>
          <cell r="C144">
            <v>0</v>
          </cell>
          <cell r="E144">
            <v>0</v>
          </cell>
          <cell r="G144">
            <v>0</v>
          </cell>
          <cell r="I144">
            <v>0</v>
          </cell>
          <cell r="K144">
            <v>0</v>
          </cell>
          <cell r="M144">
            <v>0</v>
          </cell>
          <cell r="O144">
            <v>0</v>
          </cell>
          <cell r="Q144" t="str">
            <v>N/A</v>
          </cell>
          <cell r="S144" t="str">
            <v>N/A</v>
          </cell>
          <cell r="U144">
            <v>0</v>
          </cell>
          <cell r="W144">
            <v>0</v>
          </cell>
          <cell r="Y144">
            <v>0</v>
          </cell>
        </row>
        <row r="145">
          <cell r="A145" t="str">
            <v>Other Income/Exp.</v>
          </cell>
          <cell r="C145">
            <v>0</v>
          </cell>
          <cell r="E145">
            <v>0</v>
          </cell>
          <cell r="G145">
            <v>43</v>
          </cell>
          <cell r="I145">
            <v>0</v>
          </cell>
          <cell r="K145">
            <v>0</v>
          </cell>
          <cell r="M145">
            <v>0</v>
          </cell>
          <cell r="O145">
            <v>0</v>
          </cell>
          <cell r="Q145" t="str">
            <v>N/A</v>
          </cell>
          <cell r="S145">
            <v>0</v>
          </cell>
          <cell r="U145">
            <v>0</v>
          </cell>
          <cell r="W145">
            <v>0</v>
          </cell>
          <cell r="Y145">
            <v>0</v>
          </cell>
        </row>
        <row r="147">
          <cell r="A147" t="str">
            <v>Income Before Tax</v>
          </cell>
          <cell r="C147">
            <v>14300</v>
          </cell>
          <cell r="E147">
            <v>15576</v>
          </cell>
          <cell r="G147">
            <v>10605</v>
          </cell>
          <cell r="I147">
            <v>13195.445298679804</v>
          </cell>
          <cell r="K147">
            <v>15040.356639670417</v>
          </cell>
          <cell r="M147">
            <v>12538.730325418695</v>
          </cell>
          <cell r="O147">
            <v>11052.473897508542</v>
          </cell>
          <cell r="Q147">
            <v>0.73485450925788265</v>
          </cell>
          <cell r="S147">
            <v>1.0421946155123567</v>
          </cell>
          <cell r="U147">
            <v>12495.718090266517</v>
          </cell>
          <cell r="W147">
            <v>0</v>
          </cell>
          <cell r="Y147">
            <v>0</v>
          </cell>
        </row>
        <row r="148">
          <cell r="A148" t="str">
            <v>Privision for Taxes</v>
          </cell>
          <cell r="C148">
            <v>5193</v>
          </cell>
          <cell r="E148">
            <v>4548.5</v>
          </cell>
          <cell r="G148">
            <v>3327</v>
          </cell>
          <cell r="I148">
            <v>4121.8072113907401</v>
          </cell>
          <cell r="K148">
            <v>4725.3926356613338</v>
          </cell>
          <cell r="M148">
            <v>3885.9521758480341</v>
          </cell>
          <cell r="O148">
            <v>3425.2126831958863</v>
          </cell>
          <cell r="Q148">
            <v>0.72485250375739763</v>
          </cell>
          <cell r="S148">
            <v>1.0295198927550004</v>
          </cell>
          <cell r="U148">
            <v>3872.6742670616836</v>
          </cell>
          <cell r="W148">
            <v>0</v>
          </cell>
          <cell r="Y148">
            <v>0</v>
          </cell>
        </row>
        <row r="149">
          <cell r="A149" t="str">
            <v>Tax rate %</v>
          </cell>
          <cell r="C149">
            <v>0.36314685314685313</v>
          </cell>
          <cell r="E149">
            <v>0.29201977401129942</v>
          </cell>
          <cell r="G149">
            <v>0.31371994342291371</v>
          </cell>
          <cell r="I149">
            <v>0.31236590490834926</v>
          </cell>
          <cell r="K149">
            <v>0.31418089004602767</v>
          </cell>
          <cell r="M149">
            <v>0.30991592250535732</v>
          </cell>
          <cell r="O149">
            <v>0.30990461637443906</v>
          </cell>
          <cell r="U149">
            <v>0.30992010535819353</v>
          </cell>
          <cell r="W149">
            <v>0</v>
          </cell>
        </row>
        <row r="151">
          <cell r="A151" t="str">
            <v>Net Income</v>
          </cell>
          <cell r="C151">
            <v>9107</v>
          </cell>
          <cell r="E151">
            <v>11027.5</v>
          </cell>
          <cell r="G151">
            <v>7278</v>
          </cell>
          <cell r="I151">
            <v>9073.6380872890641</v>
          </cell>
          <cell r="K151">
            <v>10314.964004009084</v>
          </cell>
          <cell r="M151">
            <v>8652.7781495706622</v>
          </cell>
          <cell r="O151">
            <v>7627.2612143126553</v>
          </cell>
          <cell r="Q151">
            <v>0.73943653233769813</v>
          </cell>
          <cell r="S151">
            <v>1.0479886252147095</v>
          </cell>
          <cell r="U151">
            <v>8623.0438232048327</v>
          </cell>
          <cell r="W151">
            <v>0</v>
          </cell>
          <cell r="Y151">
            <v>0</v>
          </cell>
        </row>
        <row r="152">
          <cell r="A152" t="str">
            <v>% Sales</v>
          </cell>
          <cell r="C152">
            <v>0.3124614012214369</v>
          </cell>
          <cell r="E152">
            <v>0.39021585279547061</v>
          </cell>
          <cell r="G152">
            <v>0.29400121187638861</v>
          </cell>
          <cell r="I152">
            <v>0.29553800179787204</v>
          </cell>
          <cell r="K152">
            <v>0.27523246453886369</v>
          </cell>
          <cell r="M152">
            <v>0.24660130517635953</v>
          </cell>
          <cell r="O152">
            <v>0.24005249904931147</v>
          </cell>
          <cell r="U152">
            <v>0.2457538867445444</v>
          </cell>
          <cell r="W152">
            <v>0</v>
          </cell>
        </row>
        <row r="154">
          <cell r="A154" t="str">
            <v>EBIT</v>
          </cell>
          <cell r="C154">
            <v>14300</v>
          </cell>
          <cell r="E154">
            <v>15576</v>
          </cell>
          <cell r="G154">
            <v>10605</v>
          </cell>
          <cell r="I154">
            <v>13195.445298679806</v>
          </cell>
          <cell r="K154">
            <v>15320.718509409657</v>
          </cell>
          <cell r="M154">
            <v>12538.730325418692</v>
          </cell>
          <cell r="O154">
            <v>11052.473897508542</v>
          </cell>
          <cell r="Q154">
            <v>0.72140702087309738</v>
          </cell>
          <cell r="S154">
            <v>1.0421946155123567</v>
          </cell>
          <cell r="U154">
            <v>12495.718090266526</v>
          </cell>
          <cell r="W154">
            <v>0</v>
          </cell>
          <cell r="Y154">
            <v>0</v>
          </cell>
        </row>
        <row r="155">
          <cell r="A155" t="str">
            <v>EBITDA</v>
          </cell>
          <cell r="C155">
            <v>14300</v>
          </cell>
          <cell r="E155">
            <v>15576</v>
          </cell>
          <cell r="G155">
            <v>10605</v>
          </cell>
          <cell r="I155">
            <v>13195.445298679806</v>
          </cell>
          <cell r="K155">
            <v>15320.718509409657</v>
          </cell>
          <cell r="M155">
            <v>12538.730325418692</v>
          </cell>
          <cell r="O155">
            <v>11052.473897508542</v>
          </cell>
          <cell r="Q155">
            <v>0.72140702087309738</v>
          </cell>
          <cell r="S155">
            <v>1.0421946155123567</v>
          </cell>
          <cell r="U155">
            <v>12495.718090266526</v>
          </cell>
          <cell r="W155">
            <v>0</v>
          </cell>
          <cell r="Y155">
            <v>0</v>
          </cell>
        </row>
        <row r="157">
          <cell r="A157" t="str">
            <v>Depreciation</v>
          </cell>
          <cell r="C157">
            <v>0</v>
          </cell>
          <cell r="E157">
            <v>0</v>
          </cell>
          <cell r="G157">
            <v>0</v>
          </cell>
          <cell r="I157">
            <v>0</v>
          </cell>
          <cell r="K157">
            <v>0</v>
          </cell>
          <cell r="M157">
            <v>0</v>
          </cell>
          <cell r="O157">
            <v>0</v>
          </cell>
          <cell r="Q157" t="str">
            <v>N/A</v>
          </cell>
          <cell r="S157" t="str">
            <v>N/A</v>
          </cell>
          <cell r="U157">
            <v>0</v>
          </cell>
          <cell r="W157">
            <v>0</v>
          </cell>
          <cell r="Y157">
            <v>0</v>
          </cell>
        </row>
      </sheetData>
      <sheetData sheetId="1" refreshError="1">
        <row r="55">
          <cell r="A55" t="str">
            <v>MEX Forecast '01</v>
          </cell>
          <cell r="U55" t="str">
            <v>MEX Forecast YTD '00</v>
          </cell>
          <cell r="AI55" t="str">
            <v>MEX Forecast Qtr.'00</v>
          </cell>
        </row>
        <row r="56">
          <cell r="A56" t="str">
            <v>Glyphosate</v>
          </cell>
          <cell r="C56" t="str">
            <v>Jan</v>
          </cell>
          <cell r="D56" t="str">
            <v>Feb</v>
          </cell>
          <cell r="E56" t="str">
            <v>Mar</v>
          </cell>
          <cell r="F56" t="str">
            <v>Apr</v>
          </cell>
          <cell r="G56" t="str">
            <v>May</v>
          </cell>
          <cell r="H56" t="str">
            <v>Jun</v>
          </cell>
          <cell r="I56" t="str">
            <v>Jul</v>
          </cell>
          <cell r="J56" t="str">
            <v>Aug</v>
          </cell>
          <cell r="K56" t="str">
            <v>Sep</v>
          </cell>
          <cell r="L56" t="str">
            <v>Oct</v>
          </cell>
          <cell r="M56" t="str">
            <v>Nov</v>
          </cell>
          <cell r="N56" t="str">
            <v>Dec</v>
          </cell>
          <cell r="O56" t="str">
            <v>Total</v>
          </cell>
          <cell r="Q56" t="str">
            <v>Changes</v>
          </cell>
          <cell r="S56" t="str">
            <v>Changes</v>
          </cell>
          <cell r="U56" t="str">
            <v>Glyphosate</v>
          </cell>
          <cell r="V56" t="str">
            <v>Jan</v>
          </cell>
          <cell r="W56" t="str">
            <v>Feb</v>
          </cell>
          <cell r="X56" t="str">
            <v>Mar</v>
          </cell>
          <cell r="Y56" t="str">
            <v>Apr</v>
          </cell>
          <cell r="Z56" t="str">
            <v>May</v>
          </cell>
          <cell r="AA56" t="str">
            <v>Jun</v>
          </cell>
          <cell r="AB56" t="str">
            <v>Jul</v>
          </cell>
          <cell r="AC56" t="str">
            <v>Aug</v>
          </cell>
          <cell r="AD56" t="str">
            <v>Sep</v>
          </cell>
          <cell r="AE56" t="str">
            <v>Oct</v>
          </cell>
          <cell r="AF56" t="str">
            <v>Nov</v>
          </cell>
          <cell r="AI56" t="str">
            <v>Glyphosate</v>
          </cell>
          <cell r="AJ56" t="str">
            <v>1st Qtr.</v>
          </cell>
          <cell r="AK56" t="str">
            <v>2nd Qtr.</v>
          </cell>
          <cell r="AL56" t="str">
            <v>3er Qtr.</v>
          </cell>
          <cell r="AM56" t="str">
            <v>4 Qtr.</v>
          </cell>
        </row>
        <row r="58">
          <cell r="A58" t="str">
            <v>Rup Classic Volume</v>
          </cell>
          <cell r="C58">
            <v>64.637</v>
          </cell>
          <cell r="D58">
            <v>20.008718626155876</v>
          </cell>
          <cell r="E58">
            <v>122.81822985468955</v>
          </cell>
          <cell r="F58">
            <v>45.207661822985465</v>
          </cell>
          <cell r="G58">
            <v>225.53421400264199</v>
          </cell>
          <cell r="H58">
            <v>282.64808454425366</v>
          </cell>
          <cell r="I58">
            <v>57.335799207397621</v>
          </cell>
          <cell r="J58">
            <v>11.062087186261559</v>
          </cell>
          <cell r="K58">
            <v>125.39498018494055</v>
          </cell>
          <cell r="L58">
            <v>180.20622443857332</v>
          </cell>
          <cell r="M58">
            <v>32.935000000000002</v>
          </cell>
          <cell r="N58">
            <v>16.785499999999999</v>
          </cell>
          <cell r="O58">
            <v>1184.5734998678995</v>
          </cell>
          <cell r="P58">
            <v>0.73472547067840221</v>
          </cell>
          <cell r="Q58">
            <v>1184.5734998678995</v>
          </cell>
          <cell r="S58">
            <v>1184.5734998678995</v>
          </cell>
          <cell r="U58" t="str">
            <v>Rup Classic Volume</v>
          </cell>
          <cell r="V58">
            <v>64.637</v>
          </cell>
          <cell r="W58">
            <v>84.645718626155883</v>
          </cell>
          <cell r="X58">
            <v>207.46394848084543</v>
          </cell>
          <cell r="Y58">
            <v>252.6716103038309</v>
          </cell>
          <cell r="Z58">
            <v>478.20582430647289</v>
          </cell>
          <cell r="AA58">
            <v>760.85390885072661</v>
          </cell>
          <cell r="AB58">
            <v>818.18970805812421</v>
          </cell>
          <cell r="AC58">
            <v>829.25179524438579</v>
          </cell>
          <cell r="AD58">
            <v>954.64677542932634</v>
          </cell>
          <cell r="AE58">
            <v>1134.8529998678996</v>
          </cell>
          <cell r="AF58">
            <v>1167.7879998678995</v>
          </cell>
          <cell r="AI58" t="str">
            <v>Rup Classic Volume</v>
          </cell>
          <cell r="AJ58">
            <v>207.46394848084543</v>
          </cell>
          <cell r="AK58">
            <v>553.38996036988112</v>
          </cell>
          <cell r="AL58">
            <v>193.79286657859973</v>
          </cell>
          <cell r="AM58">
            <v>229.92672443857333</v>
          </cell>
        </row>
        <row r="59">
          <cell r="A59" t="str">
            <v>Rup Classic Netback</v>
          </cell>
          <cell r="C59">
            <v>17.907489524848703</v>
          </cell>
          <cell r="D59">
            <v>17.861482318427189</v>
          </cell>
          <cell r="E59">
            <v>19.397827364568553</v>
          </cell>
          <cell r="F59">
            <v>20.943863241572277</v>
          </cell>
          <cell r="G59">
            <v>19.539031917407378</v>
          </cell>
          <cell r="H59">
            <v>23.895692626940097</v>
          </cell>
          <cell r="I59">
            <v>16.181066235511416</v>
          </cell>
          <cell r="J59">
            <v>19.336664555985859</v>
          </cell>
          <cell r="K59">
            <v>26.137412325919772</v>
          </cell>
          <cell r="L59">
            <v>19.719239352631579</v>
          </cell>
          <cell r="M59">
            <v>23.299347302770453</v>
          </cell>
          <cell r="N59">
            <v>17.26222306887421</v>
          </cell>
          <cell r="O59">
            <v>21.133936303108619</v>
          </cell>
          <cell r="Q59">
            <v>21.133936303108619</v>
          </cell>
          <cell r="S59">
            <v>21.133936303108619</v>
          </cell>
          <cell r="U59" t="str">
            <v>Rup Classic Netback</v>
          </cell>
          <cell r="V59">
            <v>17.907489524848703</v>
          </cell>
          <cell r="W59">
            <v>17.896614252442671</v>
          </cell>
          <cell r="X59">
            <v>18.785329320366742</v>
          </cell>
          <cell r="Y59">
            <v>19.171531281979931</v>
          </cell>
          <cell r="Z59">
            <v>19.344854070502645</v>
          </cell>
          <cell r="AA59">
            <v>21.03543591030698</v>
          </cell>
          <cell r="AB59">
            <v>20.695259100196353</v>
          </cell>
          <cell r="AC59">
            <v>20.677135664847732</v>
          </cell>
          <cell r="AD59">
            <v>21.394355165653671</v>
          </cell>
          <cell r="AE59">
            <v>21.12835922063066</v>
          </cell>
          <cell r="AF59">
            <v>21.189587365202588</v>
          </cell>
          <cell r="AI59" t="str">
            <v>Rup Classic Netback</v>
          </cell>
          <cell r="AJ59">
            <v>18.785329320366742</v>
          </cell>
          <cell r="AK59">
            <v>21.878992951601617</v>
          </cell>
          <cell r="AL59">
            <v>22.80351497227414</v>
          </cell>
          <cell r="AM59">
            <v>20.052687361748486</v>
          </cell>
        </row>
        <row r="60">
          <cell r="A60" t="str">
            <v>Rup Classic Unit COGS</v>
          </cell>
          <cell r="C60">
            <v>9.6954937020092942</v>
          </cell>
          <cell r="D60">
            <v>10.39100262253354</v>
          </cell>
          <cell r="E60">
            <v>8.2985212479590551</v>
          </cell>
          <cell r="F60">
            <v>9.6635386820855107</v>
          </cell>
          <cell r="G60">
            <v>8.6757970213863924</v>
          </cell>
          <cell r="H60">
            <v>8.6102064615862677</v>
          </cell>
          <cell r="I60">
            <v>10.398000614808964</v>
          </cell>
          <cell r="J60">
            <v>20.298714777083703</v>
          </cell>
          <cell r="K60">
            <v>8.925750888057566</v>
          </cell>
          <cell r="L60">
            <v>9.2411349220191337</v>
          </cell>
          <cell r="M60">
            <v>10.046147511375228</v>
          </cell>
          <cell r="N60">
            <v>10.721772408444805</v>
          </cell>
          <cell r="O60">
            <v>9.1147909157177551</v>
          </cell>
          <cell r="Q60">
            <v>9.1147909157177551</v>
          </cell>
          <cell r="S60">
            <v>9.1147909157177551</v>
          </cell>
          <cell r="U60" t="str">
            <v>Rup Classic Unit COGS</v>
          </cell>
          <cell r="V60">
            <v>9.6954937020092942</v>
          </cell>
          <cell r="W60">
            <v>9.8598994453666524</v>
          </cell>
          <cell r="X60">
            <v>8.935566770974253</v>
          </cell>
          <cell r="Y60">
            <v>9.0658145179790584</v>
          </cell>
          <cell r="Z60">
            <v>8.8818721963461638</v>
          </cell>
          <cell r="AA60">
            <v>8.780951640280179</v>
          </cell>
          <cell r="AB60">
            <v>8.8942686307030456</v>
          </cell>
          <cell r="AC60">
            <v>9.0464021302091968</v>
          </cell>
          <cell r="AD60">
            <v>9.0305543208326995</v>
          </cell>
          <cell r="AE60">
            <v>9.0639929556904573</v>
          </cell>
          <cell r="AF60">
            <v>9.0916925555280468</v>
          </cell>
          <cell r="AI60" t="str">
            <v>Rup Classic Unit COGS</v>
          </cell>
          <cell r="AJ60">
            <v>8.935566770974253</v>
          </cell>
          <cell r="AK60">
            <v>8.7229869719525617</v>
          </cell>
          <cell r="AL60">
            <v>10.01052421606607</v>
          </cell>
          <cell r="AM60">
            <v>9.4645379661161844</v>
          </cell>
        </row>
        <row r="62">
          <cell r="A62" t="str">
            <v>Honcho Volume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Q62">
            <v>0</v>
          </cell>
          <cell r="S62">
            <v>0</v>
          </cell>
          <cell r="U62" t="str">
            <v>Honcho Volume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I62" t="str">
            <v>Honcho Volume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</row>
        <row r="63">
          <cell r="A63" t="str">
            <v>Honcho Netback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Q63">
            <v>0</v>
          </cell>
          <cell r="S63">
            <v>0</v>
          </cell>
          <cell r="U63" t="str">
            <v>Honcho Netback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I63" t="str">
            <v>Honcho Netback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</row>
        <row r="64">
          <cell r="A64" t="str">
            <v>Honcho Unit COGS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Q64">
            <v>0</v>
          </cell>
          <cell r="S64">
            <v>0</v>
          </cell>
          <cell r="U64" t="str">
            <v>Honcho Unit COGS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I64" t="str">
            <v>Honcho Unit COGS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</row>
        <row r="66">
          <cell r="A66" t="str">
            <v>Private Labels Volume</v>
          </cell>
          <cell r="C66">
            <v>0</v>
          </cell>
          <cell r="D66">
            <v>1.321003963011889</v>
          </cell>
          <cell r="E66">
            <v>18.494055482166445</v>
          </cell>
          <cell r="F66">
            <v>6.6050198150594452</v>
          </cell>
          <cell r="G66">
            <v>14.531043593130779</v>
          </cell>
          <cell r="H66">
            <v>27.582562747688243</v>
          </cell>
          <cell r="I66">
            <v>7.8752972258916776</v>
          </cell>
          <cell r="J66">
            <v>8.7492734478203431</v>
          </cell>
          <cell r="K66">
            <v>3.9630118890356671</v>
          </cell>
          <cell r="L66">
            <v>15.852047556142669</v>
          </cell>
          <cell r="M66">
            <v>7.9260237780713343</v>
          </cell>
          <cell r="N66">
            <v>15.852047556142669</v>
          </cell>
          <cell r="O66">
            <v>128.75138705416117</v>
          </cell>
          <cell r="P66">
            <v>7.9857369310063833E-2</v>
          </cell>
          <cell r="Q66">
            <v>128.75138705416117</v>
          </cell>
          <cell r="S66">
            <v>128.75138705416117</v>
          </cell>
          <cell r="U66" t="str">
            <v>Private Labels Volume</v>
          </cell>
          <cell r="V66">
            <v>0</v>
          </cell>
          <cell r="W66">
            <v>1.321003963011889</v>
          </cell>
          <cell r="X66">
            <v>19.815059445178335</v>
          </cell>
          <cell r="Y66">
            <v>26.420079260237781</v>
          </cell>
          <cell r="Z66">
            <v>40.95112285336856</v>
          </cell>
          <cell r="AA66">
            <v>68.533685601056803</v>
          </cell>
          <cell r="AB66">
            <v>76.408982826948474</v>
          </cell>
          <cell r="AC66">
            <v>85.158256274768817</v>
          </cell>
          <cell r="AD66">
            <v>89.121268163804487</v>
          </cell>
          <cell r="AE66">
            <v>104.97331571994715</v>
          </cell>
          <cell r="AF66">
            <v>112.89933949801849</v>
          </cell>
          <cell r="AI66" t="str">
            <v>Private Labels Volume</v>
          </cell>
          <cell r="AJ66">
            <v>19.815059445178335</v>
          </cell>
          <cell r="AK66">
            <v>48.718626155878468</v>
          </cell>
          <cell r="AL66">
            <v>20.587582562747688</v>
          </cell>
          <cell r="AM66">
            <v>39.63011889035667</v>
          </cell>
        </row>
        <row r="67">
          <cell r="A67" t="str">
            <v>Private Labels Netback</v>
          </cell>
          <cell r="C67">
            <v>0</v>
          </cell>
          <cell r="D67">
            <v>15.32309129599834</v>
          </cell>
          <cell r="E67">
            <v>13.891068730855816</v>
          </cell>
          <cell r="F67">
            <v>15.492758186397984</v>
          </cell>
          <cell r="G67">
            <v>13.719437477763757</v>
          </cell>
          <cell r="H67">
            <v>12.611233420133964</v>
          </cell>
          <cell r="I67">
            <v>15.672771613093598</v>
          </cell>
          <cell r="J67">
            <v>15.110997046794143</v>
          </cell>
          <cell r="K67">
            <v>16.347657317806572</v>
          </cell>
          <cell r="L67">
            <v>13.195233106338396</v>
          </cell>
          <cell r="M67">
            <v>14.887904761904764</v>
          </cell>
          <cell r="N67">
            <v>14.577110526315789</v>
          </cell>
          <cell r="O67">
            <v>14.022033447289814</v>
          </cell>
          <cell r="Q67">
            <v>14.022033447289814</v>
          </cell>
          <cell r="S67">
            <v>14.022033447289814</v>
          </cell>
          <cell r="U67" t="str">
            <v>Private Labels Netback</v>
          </cell>
          <cell r="V67">
            <v>0</v>
          </cell>
          <cell r="W67">
            <v>15.32309129599834</v>
          </cell>
          <cell r="X67">
            <v>13.986536901865316</v>
          </cell>
          <cell r="Y67">
            <v>14.363092222998482</v>
          </cell>
          <cell r="Z67">
            <v>14.134698603721645</v>
          </cell>
          <cell r="AA67">
            <v>13.521553788121977</v>
          </cell>
          <cell r="AB67">
            <v>13.74327483638743</v>
          </cell>
          <cell r="AC67">
            <v>13.883796450415019</v>
          </cell>
          <cell r="AD67">
            <v>13.993358512441063</v>
          </cell>
          <cell r="AE67">
            <v>13.872833388446136</v>
          </cell>
          <cell r="AF67">
            <v>13.944095805730816</v>
          </cell>
          <cell r="AI67" t="str">
            <v>Private Labels Netback</v>
          </cell>
          <cell r="AJ67">
            <v>13.986536901865316</v>
          </cell>
          <cell r="AK67">
            <v>13.332433758128753</v>
          </cell>
          <cell r="AL67">
            <v>15.56394197181648</v>
          </cell>
          <cell r="AM67">
            <v>14.086518405442627</v>
          </cell>
        </row>
        <row r="68">
          <cell r="A68" t="str">
            <v>Private Labels Unit COGS</v>
          </cell>
          <cell r="C68">
            <v>0</v>
          </cell>
          <cell r="D68">
            <v>8.4046803342502745</v>
          </cell>
          <cell r="E68">
            <v>7.9285786766062669</v>
          </cell>
          <cell r="F68">
            <v>7.5885715999999999</v>
          </cell>
          <cell r="G68">
            <v>7.5127069201639509</v>
          </cell>
          <cell r="H68">
            <v>7.5015957286944381</v>
          </cell>
          <cell r="I68">
            <v>5.5584475774413598</v>
          </cell>
          <cell r="J68">
            <v>7.7302174054837529</v>
          </cell>
          <cell r="K68">
            <v>8.0242573333333329</v>
          </cell>
          <cell r="L68">
            <v>8.49</v>
          </cell>
          <cell r="M68">
            <v>8.4899999576471998</v>
          </cell>
          <cell r="N68">
            <v>8.4899999330350102</v>
          </cell>
          <cell r="O68">
            <v>7.7949118315910884</v>
          </cell>
          <cell r="Q68">
            <v>7.7949118315910884</v>
          </cell>
          <cell r="S68">
            <v>7.7949118315910884</v>
          </cell>
          <cell r="U68" t="str">
            <v>Private Labels Unit COGS</v>
          </cell>
          <cell r="V68">
            <v>0</v>
          </cell>
          <cell r="W68">
            <v>8.4046803342502745</v>
          </cell>
          <cell r="X68">
            <v>7.9603187871158667</v>
          </cell>
          <cell r="Y68">
            <v>7.8673819903368996</v>
          </cell>
          <cell r="Z68">
            <v>7.7415295460819831</v>
          </cell>
          <cell r="AA68">
            <v>7.6449640467170656</v>
          </cell>
          <cell r="AB68">
            <v>7.4299116176135493</v>
          </cell>
          <cell r="AC68">
            <v>7.4607654369726717</v>
          </cell>
          <cell r="AD68">
            <v>7.4858225880956564</v>
          </cell>
          <cell r="AE68">
            <v>7.6374636787779728</v>
          </cell>
          <cell r="AF68">
            <v>7.6973154267866892</v>
          </cell>
          <cell r="AI68" t="str">
            <v>Private Labels Unit COGS</v>
          </cell>
          <cell r="AJ68">
            <v>7.9603187871158667</v>
          </cell>
          <cell r="AK68">
            <v>7.5167015438433662</v>
          </cell>
          <cell r="AL68">
            <v>6.9560590445610089</v>
          </cell>
          <cell r="AM68">
            <v>8.4899999647434434</v>
          </cell>
        </row>
        <row r="70">
          <cell r="A70" t="str">
            <v>NAS Volume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Q70">
            <v>0</v>
          </cell>
          <cell r="S70">
            <v>0</v>
          </cell>
          <cell r="U70" t="str">
            <v>NAS Volume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I70" t="str">
            <v>NAS Volume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A71" t="str">
            <v>NAS Netback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Q71">
            <v>0</v>
          </cell>
          <cell r="S71">
            <v>0</v>
          </cell>
          <cell r="U71" t="str">
            <v>NAS Netback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I71" t="str">
            <v>NAS Netback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</row>
        <row r="72">
          <cell r="A72" t="str">
            <v>NAS Unit COGS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Q72">
            <v>0</v>
          </cell>
          <cell r="S72">
            <v>0</v>
          </cell>
          <cell r="U72" t="str">
            <v>NAS Unit COGS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I72" t="str">
            <v>NAS Unit COGS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</row>
        <row r="74">
          <cell r="A74" t="str">
            <v>Agroisleña Volume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Q74">
            <v>0</v>
          </cell>
          <cell r="S74">
            <v>0</v>
          </cell>
          <cell r="U74" t="str">
            <v>Agroisleña Volume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I74" t="str">
            <v>Agroisleña Volume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A75" t="str">
            <v>Agroisleña Netback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Q75">
            <v>0</v>
          </cell>
          <cell r="S75">
            <v>0</v>
          </cell>
          <cell r="U75" t="str">
            <v>Agroisleña Netback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I75" t="str">
            <v>Agroisleña Netback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A76" t="str">
            <v>Agroisleña COGS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Q76">
            <v>0</v>
          </cell>
          <cell r="S76">
            <v>0</v>
          </cell>
          <cell r="U76" t="str">
            <v>Agroisleña COGS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I76" t="str">
            <v>Agroisleña COGS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</row>
        <row r="78">
          <cell r="A78" t="str">
            <v>Salt Volume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Q78">
            <v>0</v>
          </cell>
          <cell r="S78">
            <v>0</v>
          </cell>
          <cell r="U78" t="str">
            <v>Salt Volume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I78" t="str">
            <v>Salt Volume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</row>
        <row r="79">
          <cell r="A79" t="str">
            <v>Salt Netback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Q79">
            <v>0</v>
          </cell>
          <cell r="S79">
            <v>0</v>
          </cell>
          <cell r="U79" t="str">
            <v>Salt Netback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I79" t="str">
            <v>Salt Netback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</row>
        <row r="80">
          <cell r="A80" t="str">
            <v>Salt Unit COGS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Q80">
            <v>0</v>
          </cell>
          <cell r="S80">
            <v>0</v>
          </cell>
          <cell r="U80" t="str">
            <v>Salt Unit COGS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I80" t="str">
            <v>Salt Unit COGS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</row>
        <row r="82">
          <cell r="A82" t="str">
            <v>Acid Volume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Q82">
            <v>0</v>
          </cell>
          <cell r="S82">
            <v>0</v>
          </cell>
          <cell r="U82" t="str">
            <v>Acid Volume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I82" t="str">
            <v>Acid Volume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</row>
        <row r="83">
          <cell r="A83" t="str">
            <v>Acid Netback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Q83">
            <v>0</v>
          </cell>
          <cell r="S83">
            <v>0</v>
          </cell>
          <cell r="U83" t="str">
            <v>Acid Netback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I83" t="str">
            <v>Acid Netback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</row>
        <row r="84">
          <cell r="A84" t="str">
            <v>Acid Unit COGS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Q84">
            <v>0</v>
          </cell>
          <cell r="S84">
            <v>0</v>
          </cell>
          <cell r="U84" t="str">
            <v>Acid Unit COGS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I84" t="str">
            <v>Acid Unit COGS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</row>
        <row r="86">
          <cell r="A86" t="str">
            <v>Antigeneric Volume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1</v>
          </cell>
          <cell r="M86">
            <v>0.5</v>
          </cell>
          <cell r="N86">
            <v>5</v>
          </cell>
          <cell r="O86">
            <v>6.5</v>
          </cell>
          <cell r="P86">
            <v>4.031590745481128E-3</v>
          </cell>
          <cell r="Q86">
            <v>6.5</v>
          </cell>
          <cell r="S86">
            <v>6.5</v>
          </cell>
          <cell r="U86" t="str">
            <v>Antigeneric Volume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1</v>
          </cell>
          <cell r="AF86">
            <v>1.5</v>
          </cell>
          <cell r="AI86" t="str">
            <v>Antigeneric Volume</v>
          </cell>
          <cell r="AJ86">
            <v>0</v>
          </cell>
          <cell r="AK86">
            <v>0</v>
          </cell>
          <cell r="AL86">
            <v>0</v>
          </cell>
          <cell r="AM86">
            <v>6.5</v>
          </cell>
        </row>
        <row r="87">
          <cell r="A87" t="str">
            <v>Antigeneric Netback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17.289295387827035</v>
          </cell>
          <cell r="M87">
            <v>17.463103119239054</v>
          </cell>
          <cell r="N87">
            <v>17.37119205019043</v>
          </cell>
          <cell r="O87">
            <v>17.365662645907495</v>
          </cell>
          <cell r="Q87">
            <v>17.365662645907495</v>
          </cell>
          <cell r="S87">
            <v>17.365662645907495</v>
          </cell>
          <cell r="U87" t="str">
            <v>Antigeneric Netback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17.289295387827035</v>
          </cell>
          <cell r="AF87">
            <v>17.347231298297711</v>
          </cell>
          <cell r="AI87" t="str">
            <v>Antigeneric Netback</v>
          </cell>
          <cell r="AJ87">
            <v>0</v>
          </cell>
          <cell r="AK87">
            <v>0</v>
          </cell>
          <cell r="AL87">
            <v>0</v>
          </cell>
          <cell r="AM87">
            <v>17.365662645907495</v>
          </cell>
        </row>
        <row r="88">
          <cell r="A88" t="str">
            <v>Antigeneric Unit COGS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9.0800182379386083</v>
          </cell>
          <cell r="M88">
            <v>9.8850308272947061</v>
          </cell>
          <cell r="N88">
            <v>10.560655724364285</v>
          </cell>
          <cell r="O88">
            <v>10.280894195908827</v>
          </cell>
          <cell r="Q88">
            <v>10.280894195908827</v>
          </cell>
          <cell r="S88">
            <v>10.280894195908827</v>
          </cell>
          <cell r="U88" t="str">
            <v>Antigeneric Unit COGS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9.0800182379386083</v>
          </cell>
          <cell r="AF88">
            <v>9.3483557677239748</v>
          </cell>
          <cell r="AI88" t="str">
            <v>Antigeneric Unit COGS</v>
          </cell>
          <cell r="AJ88">
            <v>0</v>
          </cell>
          <cell r="AK88">
            <v>0</v>
          </cell>
          <cell r="AL88">
            <v>0</v>
          </cell>
          <cell r="AM88">
            <v>10.280894195908827</v>
          </cell>
        </row>
        <row r="90">
          <cell r="A90" t="str">
            <v>Ranger Volume</v>
          </cell>
          <cell r="C90">
            <v>0</v>
          </cell>
          <cell r="D90">
            <v>7.0629678555702333E-2</v>
          </cell>
          <cell r="E90">
            <v>3.2921180096873623</v>
          </cell>
          <cell r="F90">
            <v>1.0321444297666227</v>
          </cell>
          <cell r="G90">
            <v>11.047468075737561</v>
          </cell>
          <cell r="H90">
            <v>20.881373844121534</v>
          </cell>
          <cell r="I90">
            <v>9.6771466314398946</v>
          </cell>
          <cell r="J90">
            <v>2.0241303390576837</v>
          </cell>
          <cell r="K90">
            <v>3.7805372082782913</v>
          </cell>
          <cell r="L90">
            <v>4.0915195479847508</v>
          </cell>
          <cell r="M90">
            <v>0</v>
          </cell>
          <cell r="N90">
            <v>3.6</v>
          </cell>
          <cell r="O90">
            <v>59.497067764629406</v>
          </cell>
          <cell r="P90">
            <v>3.690274273586823E-2</v>
          </cell>
          <cell r="Q90">
            <v>59.497067764629406</v>
          </cell>
          <cell r="S90">
            <v>59.497067764629406</v>
          </cell>
          <cell r="U90" t="str">
            <v>Ranger Volume</v>
          </cell>
          <cell r="V90">
            <v>0</v>
          </cell>
          <cell r="W90">
            <v>7.0629678555702333E-2</v>
          </cell>
          <cell r="X90">
            <v>3.3627476882430645</v>
          </cell>
          <cell r="Y90">
            <v>4.3948921180096869</v>
          </cell>
          <cell r="Z90">
            <v>15.442360193747248</v>
          </cell>
          <cell r="AA90">
            <v>36.323734037868782</v>
          </cell>
          <cell r="AB90">
            <v>46.000880669308678</v>
          </cell>
          <cell r="AC90">
            <v>48.025011008366363</v>
          </cell>
          <cell r="AD90">
            <v>51.805548216644652</v>
          </cell>
          <cell r="AE90">
            <v>55.897067764629405</v>
          </cell>
          <cell r="AF90">
            <v>55.897067764629405</v>
          </cell>
          <cell r="AI90" t="str">
            <v>Ranger Volume</v>
          </cell>
          <cell r="AJ90">
            <v>3.3627476882430645</v>
          </cell>
          <cell r="AK90">
            <v>32.960986349625713</v>
          </cell>
          <cell r="AL90">
            <v>15.481814178775869</v>
          </cell>
          <cell r="AM90">
            <v>7.6915195479847505</v>
          </cell>
        </row>
        <row r="91">
          <cell r="A91" t="str">
            <v>Ranger Netback</v>
          </cell>
          <cell r="C91">
            <v>0</v>
          </cell>
          <cell r="D91">
            <v>25.828506276220487</v>
          </cell>
          <cell r="E91">
            <v>25.241692612542302</v>
          </cell>
          <cell r="F91">
            <v>26.393412410484778</v>
          </cell>
          <cell r="G91">
            <v>26.999634129038089</v>
          </cell>
          <cell r="H91">
            <v>26.831782253444182</v>
          </cell>
          <cell r="I91">
            <v>21.606330075653862</v>
          </cell>
          <cell r="J91">
            <v>21.66993816809893</v>
          </cell>
          <cell r="K91">
            <v>35.74335403430355</v>
          </cell>
          <cell r="L91">
            <v>18.549290512958049</v>
          </cell>
          <cell r="M91">
            <v>0</v>
          </cell>
          <cell r="N91">
            <v>23.041760312944522</v>
          </cell>
          <cell r="O91">
            <v>25.508002967805766</v>
          </cell>
          <cell r="Q91">
            <v>25.508002967805766</v>
          </cell>
          <cell r="S91">
            <v>25.508002967805766</v>
          </cell>
          <cell r="U91" t="str">
            <v>Ranger Netback</v>
          </cell>
          <cell r="V91">
            <v>0</v>
          </cell>
          <cell r="W91">
            <v>25.828506276220487</v>
          </cell>
          <cell r="X91">
            <v>25.254017789534497</v>
          </cell>
          <cell r="Y91">
            <v>25.521605657391529</v>
          </cell>
          <cell r="Z91">
            <v>26.57898756991537</v>
          </cell>
          <cell r="AA91">
            <v>26.724311293711729</v>
          </cell>
          <cell r="AB91">
            <v>25.647648108496977</v>
          </cell>
          <cell r="AC91">
            <v>25.479997894550575</v>
          </cell>
          <cell r="AD91">
            <v>26.228971722718288</v>
          </cell>
          <cell r="AE91">
            <v>25.666839091283403</v>
          </cell>
          <cell r="AF91">
            <v>25.666839091283403</v>
          </cell>
          <cell r="AI91" t="str">
            <v>Ranger Netback</v>
          </cell>
          <cell r="AJ91">
            <v>25.254017789534497</v>
          </cell>
          <cell r="AK91">
            <v>26.874313664082752</v>
          </cell>
          <cell r="AL91">
            <v>25.066796371210483</v>
          </cell>
          <cell r="AM91">
            <v>20.651981818499717</v>
          </cell>
        </row>
        <row r="92">
          <cell r="A92" t="str">
            <v>Ranger Unit COGS</v>
          </cell>
          <cell r="C92">
            <v>0</v>
          </cell>
          <cell r="D92">
            <v>14.468526765299865</v>
          </cell>
          <cell r="E92">
            <v>15.278692927153223</v>
          </cell>
          <cell r="F92">
            <v>14.940663822525595</v>
          </cell>
          <cell r="G92">
            <v>11.992819755200419</v>
          </cell>
          <cell r="H92">
            <v>9.6576564051843903</v>
          </cell>
          <cell r="I92">
            <v>8.7423687037404321</v>
          </cell>
          <cell r="J92">
            <v>10.245026929603204</v>
          </cell>
          <cell r="K92">
            <v>9.8642433563175551</v>
          </cell>
          <cell r="L92">
            <v>12.38786065209572</v>
          </cell>
          <cell r="M92">
            <v>0</v>
          </cell>
          <cell r="N92">
            <v>12.387860554386299</v>
          </cell>
          <cell r="O92">
            <v>10.736824627862729</v>
          </cell>
          <cell r="Q92">
            <v>10.736824627862729</v>
          </cell>
          <cell r="S92">
            <v>10.736824627862729</v>
          </cell>
          <cell r="U92" t="str">
            <v>Ranger Unit COGS</v>
          </cell>
          <cell r="V92">
            <v>0</v>
          </cell>
          <cell r="W92">
            <v>14.468526765299865</v>
          </cell>
          <cell r="X92">
            <v>15.261676552184483</v>
          </cell>
          <cell r="Y92">
            <v>15.186286419297296</v>
          </cell>
          <cell r="Z92">
            <v>12.901679624746068</v>
          </cell>
          <cell r="AA92">
            <v>11.03679256395939</v>
          </cell>
          <cell r="AB92">
            <v>10.554117541069509</v>
          </cell>
          <cell r="AC92">
            <v>10.541090169059583</v>
          </cell>
          <cell r="AD92">
            <v>10.491696915866411</v>
          </cell>
          <cell r="AE92">
            <v>10.630491155049583</v>
          </cell>
          <cell r="AF92">
            <v>10.630491155049583</v>
          </cell>
          <cell r="AI92" t="str">
            <v>Ranger Unit COGS</v>
          </cell>
          <cell r="AJ92">
            <v>15.261676552184483</v>
          </cell>
          <cell r="AK92">
            <v>10.605761201190102</v>
          </cell>
          <cell r="AL92">
            <v>9.2127828869360737</v>
          </cell>
          <cell r="AM92">
            <v>12.387860606363027</v>
          </cell>
        </row>
        <row r="94">
          <cell r="A94" t="str">
            <v>Latigo Volume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Q94">
            <v>0</v>
          </cell>
          <cell r="S94">
            <v>0</v>
          </cell>
          <cell r="U94" t="str">
            <v>Latigo Volume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I94" t="str">
            <v>Latigo Volume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</row>
        <row r="95">
          <cell r="A95" t="str">
            <v>Latigo Netback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Q95">
            <v>0</v>
          </cell>
          <cell r="S95">
            <v>0</v>
          </cell>
          <cell r="U95" t="str">
            <v>Latigo Netback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I95" t="str">
            <v>Latigo Netback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</row>
        <row r="96">
          <cell r="A96" t="str">
            <v>Latigo Unit COGS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Q96">
            <v>0</v>
          </cell>
          <cell r="S96">
            <v>0</v>
          </cell>
          <cell r="U96" t="str">
            <v>Latigo Unit COGS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I96" t="str">
            <v>Latigo Unit COGS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</row>
        <row r="98">
          <cell r="A98" t="str">
            <v>Rival / Rocket Volume</v>
          </cell>
          <cell r="C98">
            <v>0.5755499999999999</v>
          </cell>
          <cell r="D98">
            <v>3.9111250000000002</v>
          </cell>
          <cell r="E98">
            <v>8.3723500000000008</v>
          </cell>
          <cell r="F98">
            <v>3.9901499999999999</v>
          </cell>
          <cell r="G98">
            <v>17.186475000000002</v>
          </cell>
          <cell r="H98">
            <v>17.839275000000001</v>
          </cell>
          <cell r="I98">
            <v>10.601875</v>
          </cell>
          <cell r="J98">
            <v>0.34357500000000002</v>
          </cell>
          <cell r="K98">
            <v>8.7197250000000004</v>
          </cell>
          <cell r="L98">
            <v>11.500999999999999</v>
          </cell>
          <cell r="M98">
            <v>1.3565</v>
          </cell>
          <cell r="N98">
            <v>0</v>
          </cell>
          <cell r="O98">
            <v>84.397600000000011</v>
          </cell>
          <cell r="P98">
            <v>5.2347166630895094E-2</v>
          </cell>
          <cell r="Q98">
            <v>84.397600000000011</v>
          </cell>
          <cell r="S98">
            <v>84.397600000000011</v>
          </cell>
          <cell r="U98" t="str">
            <v>Rival / Rocket Volume</v>
          </cell>
          <cell r="V98">
            <v>0.5755499999999999</v>
          </cell>
          <cell r="W98">
            <v>4.486675</v>
          </cell>
          <cell r="X98">
            <v>12.859025000000001</v>
          </cell>
          <cell r="Y98">
            <v>16.849175000000002</v>
          </cell>
          <cell r="Z98">
            <v>34.035650000000004</v>
          </cell>
          <cell r="AA98">
            <v>51.874925000000005</v>
          </cell>
          <cell r="AB98">
            <v>62.476800000000004</v>
          </cell>
          <cell r="AC98">
            <v>62.820375000000006</v>
          </cell>
          <cell r="AD98">
            <v>71.54010000000001</v>
          </cell>
          <cell r="AE98">
            <v>83.041100000000014</v>
          </cell>
          <cell r="AF98">
            <v>84.397600000000011</v>
          </cell>
          <cell r="AI98" t="str">
            <v>Rival / Rocket Volume</v>
          </cell>
          <cell r="AJ98">
            <v>12.859025000000001</v>
          </cell>
          <cell r="AK98">
            <v>39.015900000000002</v>
          </cell>
          <cell r="AL98">
            <v>19.665174999999998</v>
          </cell>
          <cell r="AM98">
            <v>12.8575</v>
          </cell>
        </row>
        <row r="99">
          <cell r="A99" t="str">
            <v>Rival / Rocket Netback</v>
          </cell>
          <cell r="C99">
            <v>26.276365296608574</v>
          </cell>
          <cell r="D99">
            <v>24.434453329104674</v>
          </cell>
          <cell r="E99">
            <v>24.445636462657397</v>
          </cell>
          <cell r="F99">
            <v>25.606382227570407</v>
          </cell>
          <cell r="G99">
            <v>24.275009518087103</v>
          </cell>
          <cell r="H99">
            <v>25.928459869935434</v>
          </cell>
          <cell r="I99">
            <v>25.949094926461658</v>
          </cell>
          <cell r="J99">
            <v>25.45315613735286</v>
          </cell>
          <cell r="K99">
            <v>32.284002844316369</v>
          </cell>
          <cell r="L99">
            <v>20.876602389871223</v>
          </cell>
          <cell r="M99">
            <v>26.15560353149737</v>
          </cell>
          <cell r="N99">
            <v>0</v>
          </cell>
          <cell r="O99">
            <v>25.335088910487372</v>
          </cell>
          <cell r="Q99">
            <v>25.335088910487372</v>
          </cell>
          <cell r="S99">
            <v>25.335088910487372</v>
          </cell>
          <cell r="U99" t="str">
            <v>Rival / Rocket Netback</v>
          </cell>
          <cell r="V99">
            <v>26.276365296608574</v>
          </cell>
          <cell r="W99">
            <v>24.670733521651908</v>
          </cell>
          <cell r="X99">
            <v>24.524175647950543</v>
          </cell>
          <cell r="Y99">
            <v>24.780459209826429</v>
          </cell>
          <cell r="Z99">
            <v>24.525229810921587</v>
          </cell>
          <cell r="AA99">
            <v>25.007786786397009</v>
          </cell>
          <cell r="AB99">
            <v>25.167520179231595</v>
          </cell>
          <cell r="AC99">
            <v>25.1690823694336</v>
          </cell>
          <cell r="AD99">
            <v>26.03629040992903</v>
          </cell>
          <cell r="AE99">
            <v>25.321685570654441</v>
          </cell>
          <cell r="AF99">
            <v>25.335088910487372</v>
          </cell>
          <cell r="AI99" t="str">
            <v>Rival / Rocket Netback</v>
          </cell>
          <cell r="AJ99">
            <v>24.524175647950543</v>
          </cell>
          <cell r="AK99">
            <v>25.167177386628236</v>
          </cell>
          <cell r="AL99">
            <v>28.749388479636124</v>
          </cell>
          <cell r="AM99">
            <v>21.433550867305861</v>
          </cell>
        </row>
        <row r="100">
          <cell r="A100" t="str">
            <v>Rival / Rocket Unit COGS</v>
          </cell>
          <cell r="C100">
            <v>11.596001150577271</v>
          </cell>
          <cell r="D100">
            <v>13.157335542330413</v>
          </cell>
          <cell r="E100">
            <v>10.72424264833101</v>
          </cell>
          <cell r="F100">
            <v>12.803160031420525</v>
          </cell>
          <cell r="G100">
            <v>11.228851904619205</v>
          </cell>
          <cell r="H100">
            <v>11.167895080678155</v>
          </cell>
          <cell r="I100">
            <v>12.826602053426912</v>
          </cell>
          <cell r="J100">
            <v>25.906600454588474</v>
          </cell>
          <cell r="K100">
            <v>11.18961288913988</v>
          </cell>
          <cell r="L100">
            <v>11.68252572447731</v>
          </cell>
          <cell r="M100">
            <v>12.487538301657196</v>
          </cell>
          <cell r="N100">
            <v>0</v>
          </cell>
          <cell r="O100">
            <v>11.670670156896298</v>
          </cell>
          <cell r="Q100">
            <v>11.670670156896298</v>
          </cell>
          <cell r="S100">
            <v>11.670670156896298</v>
          </cell>
          <cell r="U100" t="str">
            <v>Rival / Rocket Unit COGS</v>
          </cell>
          <cell r="V100">
            <v>11.596001150577271</v>
          </cell>
          <cell r="W100">
            <v>12.957047799364068</v>
          </cell>
          <cell r="X100">
            <v>11.503296351936939</v>
          </cell>
          <cell r="Y100">
            <v>11.81112454297249</v>
          </cell>
          <cell r="Z100">
            <v>11.517103005489211</v>
          </cell>
          <cell r="AA100">
            <v>11.397013844822785</v>
          </cell>
          <cell r="AB100">
            <v>11.639604942463748</v>
          </cell>
          <cell r="AC100">
            <v>11.717633495828451</v>
          </cell>
          <cell r="AD100">
            <v>11.653275261989563</v>
          </cell>
          <cell r="AE100">
            <v>11.6573263832906</v>
          </cell>
          <cell r="AF100">
            <v>11.670670156896298</v>
          </cell>
          <cell r="AI100" t="str">
            <v>Rival / Rocket Unit COGS</v>
          </cell>
          <cell r="AJ100">
            <v>11.503296351936939</v>
          </cell>
          <cell r="AK100">
            <v>11.361984807531744</v>
          </cell>
          <cell r="AL100">
            <v>12.329269337603959</v>
          </cell>
          <cell r="AM100">
            <v>11.767456664469107</v>
          </cell>
        </row>
        <row r="102">
          <cell r="A102" t="str">
            <v>Dry Faena / Rup 747 / Rup Max / Volume</v>
          </cell>
          <cell r="C102">
            <v>1.2135</v>
          </cell>
          <cell r="D102">
            <v>1.21</v>
          </cell>
          <cell r="E102">
            <v>-0.35850000000000004</v>
          </cell>
          <cell r="F102">
            <v>0.2225</v>
          </cell>
          <cell r="G102">
            <v>48.963999999999999</v>
          </cell>
          <cell r="H102">
            <v>16.715</v>
          </cell>
          <cell r="I102">
            <v>11.464500000000001</v>
          </cell>
          <cell r="J102">
            <v>1.3175000000000001</v>
          </cell>
          <cell r="K102">
            <v>2.2829999999999999</v>
          </cell>
          <cell r="L102">
            <v>4.5344999999999995</v>
          </cell>
          <cell r="M102">
            <v>1.0640000000000001</v>
          </cell>
          <cell r="N102">
            <v>0.6</v>
          </cell>
          <cell r="O102">
            <v>89.22999999999999</v>
          </cell>
          <cell r="P102">
            <v>5.5344437264504776E-2</v>
          </cell>
          <cell r="Q102">
            <v>89.22999999999999</v>
          </cell>
          <cell r="S102">
            <v>89.22999999999999</v>
          </cell>
          <cell r="U102" t="str">
            <v>Dry Faena / Rup 747 / Rup Max / Volume</v>
          </cell>
          <cell r="V102">
            <v>1.2135</v>
          </cell>
          <cell r="W102">
            <v>2.4234999999999998</v>
          </cell>
          <cell r="X102">
            <v>2.0649999999999995</v>
          </cell>
          <cell r="Y102">
            <v>2.2874999999999996</v>
          </cell>
          <cell r="Z102">
            <v>51.2515</v>
          </cell>
          <cell r="AA102">
            <v>67.966499999999996</v>
          </cell>
          <cell r="AB102">
            <v>79.430999999999997</v>
          </cell>
          <cell r="AC102">
            <v>80.748499999999993</v>
          </cell>
          <cell r="AD102">
            <v>83.031499999999994</v>
          </cell>
          <cell r="AE102">
            <v>87.565999999999988</v>
          </cell>
          <cell r="AF102">
            <v>88.63</v>
          </cell>
          <cell r="AI102" t="str">
            <v>Dry Faena / Rup 747 / Rup Max / Volume</v>
          </cell>
          <cell r="AJ102">
            <v>2.0649999999999995</v>
          </cell>
          <cell r="AK102">
            <v>65.901499999999999</v>
          </cell>
          <cell r="AL102">
            <v>15.065000000000001</v>
          </cell>
          <cell r="AM102">
            <v>6.1984999999999992</v>
          </cell>
        </row>
        <row r="103">
          <cell r="A103" t="str">
            <v>Dry Faena / Rup 747 / Rup Max / Netback</v>
          </cell>
          <cell r="C103">
            <v>21.043345887866174</v>
          </cell>
          <cell r="D103">
            <v>22.091813733669575</v>
          </cell>
          <cell r="E103">
            <v>39.485398523585062</v>
          </cell>
          <cell r="F103">
            <v>28.116482230964444</v>
          </cell>
          <cell r="G103">
            <v>25.70019582898054</v>
          </cell>
          <cell r="H103">
            <v>27.536843100154911</v>
          </cell>
          <cell r="I103">
            <v>25.487489726272479</v>
          </cell>
          <cell r="J103">
            <v>26.222895521925032</v>
          </cell>
          <cell r="K103">
            <v>32.808621546927398</v>
          </cell>
          <cell r="L103">
            <v>19.859579698868533</v>
          </cell>
          <cell r="M103">
            <v>24.388801467955606</v>
          </cell>
          <cell r="N103">
            <v>22.597911019736848</v>
          </cell>
          <cell r="O103">
            <v>25.711577800005958</v>
          </cell>
          <cell r="Q103">
            <v>25.711577800005958</v>
          </cell>
          <cell r="S103">
            <v>25.711577800005958</v>
          </cell>
          <cell r="U103" t="str">
            <v>Dry Faena / Rup 747 / Rup Max / Netback</v>
          </cell>
          <cell r="V103">
            <v>21.043345887866174</v>
          </cell>
          <cell r="W103">
            <v>21.56682271618147</v>
          </cell>
          <cell r="X103">
            <v>18.456019119593488</v>
          </cell>
          <cell r="Y103">
            <v>19.395670722776018</v>
          </cell>
          <cell r="Z103">
            <v>25.418806968548303</v>
          </cell>
          <cell r="AA103">
            <v>25.93969555248016</v>
          </cell>
          <cell r="AB103">
            <v>25.874427411646504</v>
          </cell>
          <cell r="AC103">
            <v>25.880113049587671</v>
          </cell>
          <cell r="AD103">
            <v>26.070616471775956</v>
          </cell>
          <cell r="AE103">
            <v>25.748985402105667</v>
          </cell>
          <cell r="AF103">
            <v>25.732656442318508</v>
          </cell>
          <cell r="AI103" t="str">
            <v>Dry Faena / Rup 747 / Rup Max / Netback</v>
          </cell>
          <cell r="AJ103">
            <v>18.456019119593488</v>
          </cell>
          <cell r="AK103">
            <v>26.174193884595677</v>
          </cell>
          <cell r="AL103">
            <v>26.66127273870709</v>
          </cell>
          <cell r="AM103">
            <v>20.902104625032869</v>
          </cell>
        </row>
        <row r="104">
          <cell r="A104" t="str">
            <v>Dry Faena / Rup 747 / Rup Max / Unit COGS</v>
          </cell>
          <cell r="C104">
            <v>8.3129749658100618</v>
          </cell>
          <cell r="D104">
            <v>9.8862177095306798</v>
          </cell>
          <cell r="E104">
            <v>-6.5674341335774846</v>
          </cell>
          <cell r="F104">
            <v>10.442802478192892</v>
          </cell>
          <cell r="G104">
            <v>7.2511968812161838</v>
          </cell>
          <cell r="H104">
            <v>6.683782117387949</v>
          </cell>
          <cell r="I104">
            <v>9.1096641814048844</v>
          </cell>
          <cell r="J104">
            <v>13.866909835759039</v>
          </cell>
          <cell r="K104">
            <v>7.3382110272466337</v>
          </cell>
          <cell r="L104">
            <v>7.4199874558257033</v>
          </cell>
          <cell r="M104">
            <v>8.2250000513906016</v>
          </cell>
          <cell r="N104">
            <v>8.9006249520682559</v>
          </cell>
          <cell r="O104">
            <v>7.6285255189704371</v>
          </cell>
          <cell r="Q104">
            <v>7.6285255189704371</v>
          </cell>
          <cell r="S104">
            <v>7.6285255189704371</v>
          </cell>
          <cell r="U104" t="str">
            <v>Dry Faena / Rup 747 / Rup Max / Unit COGS</v>
          </cell>
          <cell r="V104">
            <v>8.3129749658100618</v>
          </cell>
          <cell r="W104">
            <v>9.0984603051547897</v>
          </cell>
          <cell r="X104">
            <v>11.818180961951654</v>
          </cell>
          <cell r="Y104">
            <v>11.684400978285501</v>
          </cell>
          <cell r="Z104">
            <v>7.4490633704320333</v>
          </cell>
          <cell r="AA104">
            <v>7.2608577670151755</v>
          </cell>
          <cell r="AB104">
            <v>7.5277012051913381</v>
          </cell>
          <cell r="AC104">
            <v>7.6311323199584606</v>
          </cell>
          <cell r="AD104">
            <v>7.6230782764778402</v>
          </cell>
          <cell r="AE104">
            <v>7.6125614625746474</v>
          </cell>
          <cell r="AF104">
            <v>7.619913766066694</v>
          </cell>
          <cell r="AI104" t="str">
            <v>Dry Faena / Rup 747 / Rup Max / Unit COGS</v>
          </cell>
          <cell r="AJ104">
            <v>11.818180961951654</v>
          </cell>
          <cell r="AK104">
            <v>7.1180556699833346</v>
          </cell>
          <cell r="AL104">
            <v>9.2572541979112444</v>
          </cell>
          <cell r="AM104">
            <v>7.7014936104480451</v>
          </cell>
        </row>
        <row r="106">
          <cell r="A106" t="str">
            <v>Ranger Plus Volume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Q106">
            <v>0</v>
          </cell>
          <cell r="S106">
            <v>0</v>
          </cell>
          <cell r="U106" t="str">
            <v>Ranger Plus Volume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I106" t="str">
            <v>Ranger Plus Volume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</row>
        <row r="107">
          <cell r="A107" t="str">
            <v>Ranger Plus Netback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Q107">
            <v>0</v>
          </cell>
          <cell r="S107">
            <v>0</v>
          </cell>
          <cell r="U107" t="str">
            <v>Ranger Plus Netback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I107" t="str">
            <v>Ranger Plus Netback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</row>
        <row r="108">
          <cell r="A108" t="str">
            <v>Ranger Plus Unit COGS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Q108">
            <v>0</v>
          </cell>
          <cell r="S108">
            <v>0</v>
          </cell>
          <cell r="U108" t="str">
            <v>Ranger Plus Unit COGS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I108" t="str">
            <v>Ranger Plus Unit COGS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</row>
        <row r="110">
          <cell r="A110" t="str">
            <v>Acuamaster / Rodeo Volume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U110" t="str">
            <v>Defense / Rodeo Volume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I110" t="str">
            <v>Defense / Rodeo Volume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</row>
        <row r="111">
          <cell r="A111" t="str">
            <v>Acuamaster / Rodeo Netback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Q111">
            <v>0</v>
          </cell>
          <cell r="S111">
            <v>0</v>
          </cell>
          <cell r="U111" t="str">
            <v>Defense / Rodeo Netback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I111" t="str">
            <v>Defense / Rodeo Netback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</row>
        <row r="112">
          <cell r="A112" t="str">
            <v>Acuamaster / Rodeo Unit COGS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Q112">
            <v>0</v>
          </cell>
          <cell r="S112">
            <v>0</v>
          </cell>
          <cell r="U112" t="str">
            <v>Defense / Rodeo Unit COGS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I112" t="str">
            <v>Defense / Rodeo Unit COGS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</row>
        <row r="114">
          <cell r="A114" t="str">
            <v>Faena Full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16.953521126760563</v>
          </cell>
          <cell r="H114">
            <v>17.844366197183099</v>
          </cell>
          <cell r="I114">
            <v>8.899647887323944</v>
          </cell>
          <cell r="J114">
            <v>0.78274647887323945</v>
          </cell>
          <cell r="K114">
            <v>11.480985915492958</v>
          </cell>
          <cell r="L114">
            <v>0.95599999999999996</v>
          </cell>
          <cell r="M114">
            <v>0</v>
          </cell>
          <cell r="N114">
            <v>2.4</v>
          </cell>
          <cell r="O114">
            <v>59.317267605633809</v>
          </cell>
          <cell r="P114">
            <v>3.6791222634784737E-2</v>
          </cell>
          <cell r="Q114">
            <v>59.317267605633809</v>
          </cell>
          <cell r="S114">
            <v>59.317267605633809</v>
          </cell>
          <cell r="U114" t="str">
            <v>Other 1 Volume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16.953521126760563</v>
          </cell>
          <cell r="AA114">
            <v>34.797887323943662</v>
          </cell>
          <cell r="AB114">
            <v>43.697535211267606</v>
          </cell>
          <cell r="AC114">
            <v>44.480281690140849</v>
          </cell>
          <cell r="AD114">
            <v>55.961267605633807</v>
          </cell>
          <cell r="AE114">
            <v>56.91726760563381</v>
          </cell>
          <cell r="AF114">
            <v>56.91726760563381</v>
          </cell>
          <cell r="AI114" t="str">
            <v>Other 1 Volume</v>
          </cell>
          <cell r="AJ114">
            <v>0</v>
          </cell>
          <cell r="AK114">
            <v>34.797887323943662</v>
          </cell>
          <cell r="AL114">
            <v>21.163380281690142</v>
          </cell>
          <cell r="AM114">
            <v>3.3559999999999999</v>
          </cell>
        </row>
        <row r="115">
          <cell r="A115" t="str">
            <v>Faena Full Netback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20.873882576204561</v>
          </cell>
          <cell r="H115">
            <v>22.539959985709519</v>
          </cell>
          <cell r="I115">
            <v>19.21753353990087</v>
          </cell>
          <cell r="J115">
            <v>16.233623953687051</v>
          </cell>
          <cell r="K115">
            <v>29.132216581353767</v>
          </cell>
          <cell r="L115">
            <v>-82.459545294147318</v>
          </cell>
          <cell r="M115">
            <v>0</v>
          </cell>
          <cell r="N115">
            <v>21.646941998657564</v>
          </cell>
          <cell r="O115">
            <v>21.029645450152596</v>
          </cell>
          <cell r="Q115">
            <v>21.029645450152596</v>
          </cell>
          <cell r="S115">
            <v>21.029645450152596</v>
          </cell>
          <cell r="U115" t="str">
            <v>Other 1 Netback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20.873882576204561</v>
          </cell>
          <cell r="AA115">
            <v>21.728247530355212</v>
          </cell>
          <cell r="AB115">
            <v>21.216903575763922</v>
          </cell>
          <cell r="AC115">
            <v>21.129209783611387</v>
          </cell>
          <cell r="AD115">
            <v>22.771102690219255</v>
          </cell>
          <cell r="AE115">
            <v>21.00361623654598</v>
          </cell>
          <cell r="AF115">
            <v>21.00361623654598</v>
          </cell>
          <cell r="AI115" t="str">
            <v>Other 1 Netback</v>
          </cell>
          <cell r="AJ115">
            <v>0</v>
          </cell>
          <cell r="AK115">
            <v>21.728247530355212</v>
          </cell>
          <cell r="AL115">
            <v>24.485817252124011</v>
          </cell>
          <cell r="AM115">
            <v>-8.0091372182439429</v>
          </cell>
        </row>
        <row r="116">
          <cell r="A116" t="str">
            <v>Faena Full Unit COGS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9.2089512799076338</v>
          </cell>
          <cell r="H116">
            <v>10.078006511091425</v>
          </cell>
          <cell r="I116">
            <v>10.886639429672666</v>
          </cell>
          <cell r="J116">
            <v>18.486179895759541</v>
          </cell>
          <cell r="K116">
            <v>9.4725549075935955</v>
          </cell>
          <cell r="L116">
            <v>8.2681029103823729</v>
          </cell>
          <cell r="M116">
            <v>0</v>
          </cell>
          <cell r="N116">
            <v>9.7487403921352023</v>
          </cell>
          <cell r="O116">
            <v>9.9022192884653268</v>
          </cell>
          <cell r="Q116">
            <v>9.9022192884653268</v>
          </cell>
          <cell r="S116">
            <v>9.9022192884653268</v>
          </cell>
          <cell r="U116" t="str">
            <v>Other 1 Unit COGS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9.2089512799076338</v>
          </cell>
          <cell r="AA116">
            <v>9.6546030416498088</v>
          </cell>
          <cell r="AB116">
            <v>9.9055254331476839</v>
          </cell>
          <cell r="AC116">
            <v>10.056524410938016</v>
          </cell>
          <cell r="AD116">
            <v>9.936717517173161</v>
          </cell>
          <cell r="AE116">
            <v>9.9086909510501222</v>
          </cell>
          <cell r="AF116">
            <v>9.9086909510501222</v>
          </cell>
          <cell r="AI116" t="str">
            <v>Other 1 Unit COGS</v>
          </cell>
          <cell r="AJ116">
            <v>0</v>
          </cell>
          <cell r="AK116">
            <v>9.6546030416498088</v>
          </cell>
          <cell r="AL116">
            <v>10.400584234164896</v>
          </cell>
          <cell r="AM116">
            <v>9.3269616577622276</v>
          </cell>
        </row>
        <row r="118">
          <cell r="A118" t="str">
            <v>Spectra Volume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Q118">
            <v>0</v>
          </cell>
          <cell r="S118">
            <v>0</v>
          </cell>
          <cell r="U118" t="str">
            <v>Spectra Volume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I118" t="str">
            <v>Spectra Volume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</row>
        <row r="119">
          <cell r="A119" t="str">
            <v>Spectra Netback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Q119">
            <v>0</v>
          </cell>
          <cell r="S119">
            <v>0</v>
          </cell>
          <cell r="U119" t="str">
            <v>Spectra Netback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I119" t="str">
            <v>Spectra Netback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</row>
        <row r="120">
          <cell r="A120" t="str">
            <v>Spectra Unit COGS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Q120">
            <v>0</v>
          </cell>
          <cell r="S120">
            <v>0</v>
          </cell>
          <cell r="U120" t="str">
            <v>Spectra Unit COGS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I120" t="str">
            <v>Spectra Unit COGS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</row>
        <row r="122">
          <cell r="A122" t="str">
            <v>Other 1 Volume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Q122">
            <v>0</v>
          </cell>
          <cell r="S122">
            <v>0</v>
          </cell>
          <cell r="U122" t="str">
            <v>Other 1 Volume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I122" t="str">
            <v>Other 1 Volume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</row>
        <row r="123">
          <cell r="A123" t="str">
            <v>Other 1 Netback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Q123">
            <v>0</v>
          </cell>
          <cell r="S123">
            <v>0</v>
          </cell>
          <cell r="U123" t="str">
            <v>Other 1 Netback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I123" t="str">
            <v>Other 1 Netback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</row>
        <row r="124">
          <cell r="A124" t="str">
            <v>Other 1 Unit COGS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Q124">
            <v>0</v>
          </cell>
          <cell r="S124">
            <v>0</v>
          </cell>
          <cell r="U124" t="str">
            <v>Other 1 Unit COGS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I124" t="str">
            <v>Other 1 Unit COGS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</row>
        <row r="126">
          <cell r="A126" t="str">
            <v>Other 2 Volume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Q126">
            <v>0</v>
          </cell>
          <cell r="U126" t="str">
            <v>Other 2 Volume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I126" t="str">
            <v>Other 2 Volume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</row>
        <row r="127">
          <cell r="A127" t="str">
            <v>Other 2 Netback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Q127">
            <v>0</v>
          </cell>
          <cell r="U127" t="str">
            <v>Other 2 Netback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I127" t="str">
            <v>Other 2 Netback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</row>
        <row r="128">
          <cell r="A128" t="str">
            <v>Other 2 Unit COGS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Q128">
            <v>0</v>
          </cell>
          <cell r="U128" t="str">
            <v>Other 2 Unit COGS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I128" t="str">
            <v>Other 2 Unit COGS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</row>
        <row r="130">
          <cell r="A130" t="str">
            <v>Other 3 Volume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Q130">
            <v>0</v>
          </cell>
          <cell r="U130" t="str">
            <v>Other 3 Volume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I130" t="str">
            <v>Other 3 Volume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</row>
        <row r="131">
          <cell r="A131" t="str">
            <v>Other 3 Netback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Q131">
            <v>0</v>
          </cell>
          <cell r="U131" t="str">
            <v>Other 3 Netback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I131" t="str">
            <v>Other 3 Netback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</row>
        <row r="132">
          <cell r="A132" t="str">
            <v>Other 3 Unit COGS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Q132">
            <v>0</v>
          </cell>
          <cell r="U132" t="str">
            <v>Other 3 Unit COGS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I132" t="str">
            <v>Other 3 Unit COGS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</row>
        <row r="135">
          <cell r="A135" t="str">
            <v>Branded Volume</v>
          </cell>
          <cell r="C135">
            <v>66.426050000000004</v>
          </cell>
          <cell r="D135">
            <v>25.200473304711579</v>
          </cell>
          <cell r="E135">
            <v>134.12419786437692</v>
          </cell>
          <cell r="F135">
            <v>50.452456252752086</v>
          </cell>
          <cell r="G135">
            <v>319.68567820514011</v>
          </cell>
          <cell r="H135">
            <v>355.92809958555824</v>
          </cell>
          <cell r="I135">
            <v>97.978968726161469</v>
          </cell>
          <cell r="J135">
            <v>15.530039004192481</v>
          </cell>
          <cell r="K135">
            <v>151.65922830871182</v>
          </cell>
          <cell r="L135">
            <v>202.28924398655806</v>
          </cell>
          <cell r="M135">
            <v>35.855499999999999</v>
          </cell>
          <cell r="N135">
            <v>28.3855</v>
          </cell>
          <cell r="O135">
            <v>1483.5154352381628</v>
          </cell>
          <cell r="Q135">
            <v>1483.5154352381628</v>
          </cell>
          <cell r="U135" t="str">
            <v>Branded Volume</v>
          </cell>
          <cell r="V135">
            <v>66.426050000000004</v>
          </cell>
          <cell r="W135">
            <v>91.626523304711583</v>
          </cell>
          <cell r="X135">
            <v>225.75072116908851</v>
          </cell>
          <cell r="Y135">
            <v>276.20317742184056</v>
          </cell>
          <cell r="Z135">
            <v>595.88885562698067</v>
          </cell>
          <cell r="AA135">
            <v>951.81695521253891</v>
          </cell>
          <cell r="AB135">
            <v>1049.7959239387003</v>
          </cell>
          <cell r="AC135">
            <v>1065.3259629428928</v>
          </cell>
          <cell r="AD135">
            <v>1216.9851912516046</v>
          </cell>
          <cell r="AE135">
            <v>1419.2744352381628</v>
          </cell>
          <cell r="AF135">
            <v>1455.1299352381627</v>
          </cell>
          <cell r="AI135" t="str">
            <v>Branded Volume</v>
          </cell>
          <cell r="AJ135">
            <v>225.75072116908851</v>
          </cell>
          <cell r="AK135">
            <v>726.06623404345044</v>
          </cell>
          <cell r="AL135">
            <v>265.16823603906573</v>
          </cell>
          <cell r="AM135">
            <v>266.53024398655805</v>
          </cell>
        </row>
        <row r="136">
          <cell r="A136" t="str">
            <v>Branded Netback</v>
          </cell>
          <cell r="C136">
            <v>18.037289025902254</v>
          </cell>
          <cell r="D136">
            <v>19.107058947811176</v>
          </cell>
          <cell r="E136">
            <v>19.802670973220163</v>
          </cell>
          <cell r="F136">
            <v>21.455726916696001</v>
          </cell>
          <cell r="G136">
            <v>21.06591037109726</v>
          </cell>
          <cell r="H136">
            <v>24.272853968205844</v>
          </cell>
          <cell r="I136">
            <v>19.138613947850924</v>
          </cell>
          <cell r="J136">
            <v>20.203889595884853</v>
          </cell>
          <cell r="K136">
            <v>27.057408271705313</v>
          </cell>
          <cell r="L136">
            <v>19.269623133543181</v>
          </cell>
          <cell r="M136">
            <v>23.35834993038015</v>
          </cell>
          <cell r="N136">
            <v>18.49792147782356</v>
          </cell>
          <cell r="O136">
            <v>21.80301883372373</v>
          </cell>
          <cell r="Q136">
            <v>21.80301883372373</v>
          </cell>
          <cell r="U136" t="str">
            <v>Branded Netback</v>
          </cell>
          <cell r="V136">
            <v>18.037289025902254</v>
          </cell>
          <cell r="W136">
            <v>18.331512874924613</v>
          </cell>
          <cell r="X136">
            <v>19.205565010145836</v>
          </cell>
          <cell r="Y136">
            <v>19.616589228663226</v>
          </cell>
          <cell r="Z136">
            <v>20.394128878852808</v>
          </cell>
          <cell r="AA136">
            <v>21.844562433653241</v>
          </cell>
          <cell r="AB136">
            <v>21.592012356043579</v>
          </cell>
          <cell r="AC136">
            <v>21.571776671044105</v>
          </cell>
          <cell r="AD136">
            <v>22.255389472023673</v>
          </cell>
          <cell r="AE136">
            <v>21.829828072243803</v>
          </cell>
          <cell r="AF136">
            <v>21.86749200462345</v>
          </cell>
          <cell r="AI136" t="str">
            <v>Branded Netback</v>
          </cell>
          <cell r="AJ136">
            <v>19.205565010145836</v>
          </cell>
          <cell r="AK136">
            <v>22.665087536717753</v>
          </cell>
          <cell r="AL136">
            <v>23.730046265845381</v>
          </cell>
          <cell r="AM136">
            <v>19.737480756191992</v>
          </cell>
        </row>
        <row r="137">
          <cell r="A137" t="str">
            <v>Branded Unit COGS</v>
          </cell>
          <cell r="C137">
            <v>9.6867042372683603</v>
          </cell>
          <cell r="D137">
            <v>10.807529653148922</v>
          </cell>
          <cell r="E137">
            <v>8.6610060436976362</v>
          </cell>
          <cell r="F137">
            <v>10.023237753021819</v>
          </cell>
          <cell r="G137">
            <v>8.7377561229520033</v>
          </cell>
          <cell r="H137">
            <v>8.7829696776446955</v>
          </cell>
          <cell r="I137">
            <v>10.39090232068023</v>
          </cell>
          <cell r="J137">
            <v>18.47541584212323</v>
          </cell>
          <cell r="K137">
            <v>9.0968038191401632</v>
          </cell>
          <cell r="L137">
            <v>9.3973666442814761</v>
          </cell>
          <cell r="M137">
            <v>10.082222517094117</v>
          </cell>
          <cell r="N137">
            <v>10.783929798380433</v>
          </cell>
          <cell r="O137">
            <v>9.2724465945558787</v>
          </cell>
          <cell r="Q137">
            <v>9.2724465945558787</v>
          </cell>
          <cell r="U137" t="str">
            <v>Branded Unit COGS</v>
          </cell>
          <cell r="V137">
            <v>9.6867042372683603</v>
          </cell>
          <cell r="W137">
            <v>9.9949701187337965</v>
          </cell>
          <cell r="X137">
            <v>9.2024284133626271</v>
          </cell>
          <cell r="Y137">
            <v>9.352360965506147</v>
          </cell>
          <cell r="Z137">
            <v>9.0226344333437805</v>
          </cell>
          <cell r="AA137">
            <v>8.9330127675744784</v>
          </cell>
          <cell r="AB137">
            <v>9.0690797037024264</v>
          </cell>
          <cell r="AC137">
            <v>9.2062027741969086</v>
          </cell>
          <cell r="AD137">
            <v>9.1925696082217154</v>
          </cell>
          <cell r="AE137">
            <v>9.2217593382461729</v>
          </cell>
          <cell r="AF137">
            <v>9.2429618004882368</v>
          </cell>
          <cell r="AI137" t="str">
            <v>Branded Unit COGS</v>
          </cell>
          <cell r="AJ137">
            <v>9.2024284133626271</v>
          </cell>
          <cell r="AK137">
            <v>8.8492452357995877</v>
          </cell>
          <cell r="AL137">
            <v>10.124244553380086</v>
          </cell>
          <cell r="AM137">
            <v>9.6371673408265668</v>
          </cell>
        </row>
        <row r="139">
          <cell r="A139" t="str">
            <v>Non Branded Volume</v>
          </cell>
          <cell r="C139">
            <v>0</v>
          </cell>
          <cell r="D139">
            <v>1.321003963011889</v>
          </cell>
          <cell r="E139">
            <v>18.494055482166445</v>
          </cell>
          <cell r="F139">
            <v>6.6050198150594452</v>
          </cell>
          <cell r="G139">
            <v>14.531043593130779</v>
          </cell>
          <cell r="H139">
            <v>27.582562747688243</v>
          </cell>
          <cell r="I139">
            <v>7.8752972258916776</v>
          </cell>
          <cell r="J139">
            <v>8.7492734478203431</v>
          </cell>
          <cell r="K139">
            <v>3.9630118890356671</v>
          </cell>
          <cell r="L139">
            <v>15.852047556142669</v>
          </cell>
          <cell r="M139">
            <v>7.9260237780713343</v>
          </cell>
          <cell r="N139">
            <v>15.852047556142669</v>
          </cell>
          <cell r="O139">
            <v>128.75138705416117</v>
          </cell>
          <cell r="Q139">
            <v>128.75138705416117</v>
          </cell>
          <cell r="U139" t="str">
            <v>Non Branded Volume</v>
          </cell>
          <cell r="V139">
            <v>0</v>
          </cell>
          <cell r="W139">
            <v>1.321003963011889</v>
          </cell>
          <cell r="X139">
            <v>19.815059445178335</v>
          </cell>
          <cell r="Y139">
            <v>26.420079260237781</v>
          </cell>
          <cell r="Z139">
            <v>40.95112285336856</v>
          </cell>
          <cell r="AA139">
            <v>68.533685601056803</v>
          </cell>
          <cell r="AB139">
            <v>76.408982826948474</v>
          </cell>
          <cell r="AC139">
            <v>85.158256274768817</v>
          </cell>
          <cell r="AD139">
            <v>89.121268163804487</v>
          </cell>
          <cell r="AE139">
            <v>104.97331571994715</v>
          </cell>
          <cell r="AF139">
            <v>112.89933949801849</v>
          </cell>
          <cell r="AI139" t="str">
            <v>Non Branded Volume</v>
          </cell>
          <cell r="AJ139">
            <v>19.815059445178335</v>
          </cell>
          <cell r="AK139">
            <v>48.718626155878468</v>
          </cell>
          <cell r="AL139">
            <v>20.587582562747688</v>
          </cell>
          <cell r="AM139">
            <v>39.63011889035667</v>
          </cell>
        </row>
        <row r="140">
          <cell r="A140" t="str">
            <v>Non Branded Netback</v>
          </cell>
          <cell r="C140">
            <v>0</v>
          </cell>
          <cell r="D140">
            <v>15.32309129599834</v>
          </cell>
          <cell r="E140">
            <v>13.891068730855816</v>
          </cell>
          <cell r="F140">
            <v>15.492758186397984</v>
          </cell>
          <cell r="G140">
            <v>13.719437477763757</v>
          </cell>
          <cell r="H140">
            <v>12.611233420133964</v>
          </cell>
          <cell r="I140">
            <v>15.672771613093598</v>
          </cell>
          <cell r="J140">
            <v>15.110997046794143</v>
          </cell>
          <cell r="K140">
            <v>16.347657317806572</v>
          </cell>
          <cell r="L140">
            <v>13.195233106338396</v>
          </cell>
          <cell r="M140">
            <v>14.887904761904764</v>
          </cell>
          <cell r="N140">
            <v>14.577110526315789</v>
          </cell>
          <cell r="O140">
            <v>14.022033447289814</v>
          </cell>
          <cell r="Q140">
            <v>14.022033447289814</v>
          </cell>
          <cell r="U140" t="str">
            <v>Non Branded Netback</v>
          </cell>
          <cell r="V140">
            <v>0</v>
          </cell>
          <cell r="W140">
            <v>15.32309129599834</v>
          </cell>
          <cell r="X140">
            <v>13.986536901865316</v>
          </cell>
          <cell r="Y140">
            <v>14.363092222998482</v>
          </cell>
          <cell r="Z140">
            <v>14.134698603721645</v>
          </cell>
          <cell r="AA140">
            <v>13.521553788121977</v>
          </cell>
          <cell r="AB140">
            <v>13.74327483638743</v>
          </cell>
          <cell r="AC140">
            <v>13.883796450415019</v>
          </cell>
          <cell r="AD140">
            <v>13.993358512441063</v>
          </cell>
          <cell r="AE140">
            <v>13.872833388446136</v>
          </cell>
          <cell r="AF140">
            <v>13.944095805730816</v>
          </cell>
          <cell r="AI140" t="str">
            <v>Non Branded Netback</v>
          </cell>
          <cell r="AJ140">
            <v>13.986536901865316</v>
          </cell>
          <cell r="AK140">
            <v>13.332433758128753</v>
          </cell>
          <cell r="AL140">
            <v>15.56394197181648</v>
          </cell>
          <cell r="AM140">
            <v>14.086518405442627</v>
          </cell>
        </row>
        <row r="141">
          <cell r="A141" t="str">
            <v>Non Branded Unit COGS</v>
          </cell>
          <cell r="C141">
            <v>0</v>
          </cell>
          <cell r="D141">
            <v>8.4046803342502745</v>
          </cell>
          <cell r="E141">
            <v>7.9285786766062669</v>
          </cell>
          <cell r="F141">
            <v>7.5885715999999999</v>
          </cell>
          <cell r="G141">
            <v>7.5127069201639509</v>
          </cell>
          <cell r="H141">
            <v>7.5015957286944381</v>
          </cell>
          <cell r="I141">
            <v>5.5584475774413598</v>
          </cell>
          <cell r="J141">
            <v>7.7302174054837529</v>
          </cell>
          <cell r="K141">
            <v>8.0242573333333329</v>
          </cell>
          <cell r="L141">
            <v>8.49</v>
          </cell>
          <cell r="M141">
            <v>8.4899999576471998</v>
          </cell>
          <cell r="N141">
            <v>8.4899999330350102</v>
          </cell>
          <cell r="O141">
            <v>7.7949118315910884</v>
          </cell>
          <cell r="Q141">
            <v>7.7949118315910884</v>
          </cell>
          <cell r="U141" t="str">
            <v>Non Branded Unit COGS</v>
          </cell>
          <cell r="V141">
            <v>0</v>
          </cell>
          <cell r="W141">
            <v>8.4046803342502745</v>
          </cell>
          <cell r="X141">
            <v>7.9603187871158667</v>
          </cell>
          <cell r="Y141">
            <v>7.8673819903368996</v>
          </cell>
          <cell r="Z141">
            <v>7.7415295460819831</v>
          </cell>
          <cell r="AA141">
            <v>7.6449640467170656</v>
          </cell>
          <cell r="AB141">
            <v>7.4299116176135493</v>
          </cell>
          <cell r="AC141">
            <v>7.4607654369726717</v>
          </cell>
          <cell r="AD141">
            <v>7.4858225880956564</v>
          </cell>
          <cell r="AE141">
            <v>7.6374636787779728</v>
          </cell>
          <cell r="AF141">
            <v>7.6973154267866892</v>
          </cell>
          <cell r="AI141" t="str">
            <v>Non Branded Unit COGS</v>
          </cell>
          <cell r="AJ141">
            <v>7.9603187871158667</v>
          </cell>
          <cell r="AK141">
            <v>7.5167015438433662</v>
          </cell>
          <cell r="AL141">
            <v>6.9560590445610089</v>
          </cell>
          <cell r="AM141">
            <v>8.4899999647434434</v>
          </cell>
        </row>
        <row r="143">
          <cell r="Q143">
            <v>0.73472547067840221</v>
          </cell>
        </row>
        <row r="144">
          <cell r="A144" t="str">
            <v xml:space="preserve"> Volume Total</v>
          </cell>
          <cell r="C144">
            <v>66.426050000000004</v>
          </cell>
          <cell r="D144">
            <v>26.521477267723469</v>
          </cell>
          <cell r="E144">
            <v>152.61825334654338</v>
          </cell>
          <cell r="F144">
            <v>57.057476067811528</v>
          </cell>
          <cell r="G144">
            <v>334.2167217982709</v>
          </cell>
          <cell r="H144">
            <v>383.5106623332465</v>
          </cell>
          <cell r="I144">
            <v>105.85426595205314</v>
          </cell>
          <cell r="J144">
            <v>24.279312452012825</v>
          </cell>
          <cell r="K144">
            <v>155.62224019774749</v>
          </cell>
          <cell r="L144">
            <v>218.14129154270074</v>
          </cell>
          <cell r="M144">
            <v>43.781523778071332</v>
          </cell>
          <cell r="N144">
            <v>44.237547556142665</v>
          </cell>
          <cell r="O144">
            <v>1612.2668222923239</v>
          </cell>
          <cell r="P144">
            <v>0</v>
          </cell>
          <cell r="Q144">
            <v>1612.2668222923239</v>
          </cell>
          <cell r="S144">
            <v>1612.2668222923239</v>
          </cell>
          <cell r="U144" t="str">
            <v xml:space="preserve"> Volume Total</v>
          </cell>
          <cell r="V144">
            <v>66.426050000000004</v>
          </cell>
          <cell r="W144">
            <v>92.947527267723473</v>
          </cell>
          <cell r="X144">
            <v>245.56578061426686</v>
          </cell>
          <cell r="Y144">
            <v>302.62325668207836</v>
          </cell>
          <cell r="Z144">
            <v>636.83997848034926</v>
          </cell>
          <cell r="AA144">
            <v>1020.3506408135958</v>
          </cell>
          <cell r="AB144">
            <v>1126.204906765649</v>
          </cell>
          <cell r="AC144">
            <v>1150.4842192176618</v>
          </cell>
          <cell r="AD144">
            <v>1306.1064594154093</v>
          </cell>
          <cell r="AE144">
            <v>1524.2477509581099</v>
          </cell>
          <cell r="AF144">
            <v>1568.0292747361812</v>
          </cell>
          <cell r="AI144" t="str">
            <v xml:space="preserve"> Volume Total</v>
          </cell>
          <cell r="AJ144">
            <v>245.56578061426686</v>
          </cell>
          <cell r="AK144">
            <v>774.78486019932893</v>
          </cell>
          <cell r="AL144">
            <v>285.75581860181342</v>
          </cell>
          <cell r="AM144">
            <v>306.16036287691475</v>
          </cell>
        </row>
        <row r="145">
          <cell r="A145" t="str">
            <v xml:space="preserve"> Netback Avg.</v>
          </cell>
          <cell r="C145">
            <v>18.037289025902254</v>
          </cell>
          <cell r="D145">
            <v>18.91858391629259</v>
          </cell>
          <cell r="E145">
            <v>19.086311707788543</v>
          </cell>
          <cell r="F145">
            <v>20.76544880882124</v>
          </cell>
          <cell r="G145">
            <v>20.746501104875037</v>
          </cell>
          <cell r="H145">
            <v>23.434135747048742</v>
          </cell>
          <cell r="I145">
            <v>18.88076379624102</v>
          </cell>
          <cell r="J145">
            <v>18.368618945596427</v>
          </cell>
          <cell r="K145">
            <v>26.784678163817265</v>
          </cell>
          <cell r="L145">
            <v>18.828205009973672</v>
          </cell>
          <cell r="M145">
            <v>21.824895997700633</v>
          </cell>
          <cell r="N145">
            <v>17.092941204378999</v>
          </cell>
          <cell r="O145">
            <v>21.181649810123069</v>
          </cell>
          <cell r="P145">
            <v>0</v>
          </cell>
          <cell r="Q145">
            <v>21.181649810123066</v>
          </cell>
          <cell r="S145">
            <v>21.181649810123069</v>
          </cell>
          <cell r="U145" t="str">
            <v xml:space="preserve"> Netback Avg.</v>
          </cell>
          <cell r="V145">
            <v>18.037289025902254</v>
          </cell>
          <cell r="W145">
            <v>18.288756096503548</v>
          </cell>
          <cell r="X145">
            <v>18.784434053084354</v>
          </cell>
          <cell r="Y145">
            <v>19.157940383214775</v>
          </cell>
          <cell r="Z145">
            <v>19.991624785437288</v>
          </cell>
          <cell r="AA145">
            <v>21.285532591409119</v>
          </cell>
          <cell r="AB145">
            <v>21.059503532160939</v>
          </cell>
          <cell r="AC145">
            <v>21.00271628853066</v>
          </cell>
          <cell r="AD145">
            <v>21.691635521173307</v>
          </cell>
          <cell r="AE145">
            <v>21.281838341178631</v>
          </cell>
          <cell r="AF145">
            <v>21.297001254323785</v>
          </cell>
          <cell r="AI145" t="str">
            <v xml:space="preserve"> Netback Avg.</v>
          </cell>
          <cell r="AJ145">
            <v>18.784434053084354</v>
          </cell>
          <cell r="AK145">
            <v>22.078248410351307</v>
          </cell>
          <cell r="AL145">
            <v>23.141710577032701</v>
          </cell>
          <cell r="AM145">
            <v>19.00600687204599</v>
          </cell>
        </row>
        <row r="146">
          <cell r="A146" t="str">
            <v xml:space="preserve"> Unit COGS Avg</v>
          </cell>
          <cell r="C146">
            <v>9.6867042372683603</v>
          </cell>
          <cell r="D146">
            <v>10.687846520842847</v>
          </cell>
          <cell r="E146">
            <v>8.5722515725474029</v>
          </cell>
          <cell r="F146">
            <v>9.7413988198616526</v>
          </cell>
          <cell r="G146">
            <v>8.6844935474780325</v>
          </cell>
          <cell r="H146">
            <v>8.6908116731314813</v>
          </cell>
          <cell r="I146">
            <v>10.031379564640202</v>
          </cell>
          <cell r="J146">
            <v>14.603284802207536</v>
          </cell>
          <cell r="K146">
            <v>9.0694907919700452</v>
          </cell>
          <cell r="L146">
            <v>9.3314294753287932</v>
          </cell>
          <cell r="M146">
            <v>9.7939732106028998</v>
          </cell>
          <cell r="N146">
            <v>9.9619247975434853</v>
          </cell>
          <cell r="O146">
            <v>9.1544545553213439</v>
          </cell>
          <cell r="P146">
            <v>0</v>
          </cell>
          <cell r="Q146">
            <v>9.1544545553213439</v>
          </cell>
          <cell r="S146">
            <v>9.1544545553213439</v>
          </cell>
          <cell r="U146" t="str">
            <v xml:space="preserve"> Unit COGS Avg</v>
          </cell>
          <cell r="V146">
            <v>9.6867042372683603</v>
          </cell>
          <cell r="W146">
            <v>9.9723683436312811</v>
          </cell>
          <cell r="X146">
            <v>9.1022007838454329</v>
          </cell>
          <cell r="Y146">
            <v>9.2227170556034306</v>
          </cell>
          <cell r="Z146">
            <v>8.9402547376602648</v>
          </cell>
          <cell r="AA146">
            <v>8.8464986590483186</v>
          </cell>
          <cell r="AB146">
            <v>8.9578680002299684</v>
          </cell>
          <cell r="AC146">
            <v>9.0770063909766598</v>
          </cell>
          <cell r="AD146">
            <v>9.0761109093370074</v>
          </cell>
          <cell r="AE146">
            <v>9.1126505871585888</v>
          </cell>
          <cell r="AF146">
            <v>9.1316740474469089</v>
          </cell>
          <cell r="AI146" t="str">
            <v xml:space="preserve"> Unit COGS Avg</v>
          </cell>
          <cell r="AJ146">
            <v>9.1022007838454329</v>
          </cell>
          <cell r="AK146">
            <v>8.7654546233344881</v>
          </cell>
          <cell r="AL146">
            <v>9.8959892511571699</v>
          </cell>
          <cell r="AM146">
            <v>9.4886752921690807</v>
          </cell>
        </row>
        <row r="147">
          <cell r="A147" t="str">
            <v xml:space="preserve"> Unit COGS Check</v>
          </cell>
          <cell r="C147">
            <v>9.6867042372683585</v>
          </cell>
          <cell r="D147">
            <v>10.687846520842848</v>
          </cell>
          <cell r="E147">
            <v>8.5722241425170207</v>
          </cell>
          <cell r="F147">
            <v>9.7413988198616526</v>
          </cell>
          <cell r="G147">
            <v>8.6844935474780325</v>
          </cell>
          <cell r="H147">
            <v>8.6908134177018379</v>
          </cell>
          <cell r="I147">
            <v>10.031379564640201</v>
          </cell>
          <cell r="J147">
            <v>14.603284802207536</v>
          </cell>
          <cell r="K147">
            <v>9.0694907919700452</v>
          </cell>
          <cell r="L147">
            <v>9.3314294753287932</v>
          </cell>
          <cell r="M147">
            <v>9.7939732106028998</v>
          </cell>
          <cell r="N147">
            <v>9.9619247975434853</v>
          </cell>
          <cell r="O147">
            <v>9.1544523737581276</v>
          </cell>
          <cell r="P147" t="str">
            <v>Check</v>
          </cell>
          <cell r="Q147">
            <v>9.1544545553213439</v>
          </cell>
          <cell r="S147">
            <v>9.1544545553213439</v>
          </cell>
          <cell r="U147" t="str">
            <v xml:space="preserve"> Unit COGS Check</v>
          </cell>
          <cell r="V147">
            <v>9.6867042372683585</v>
          </cell>
          <cell r="W147">
            <v>9.9723683436312811</v>
          </cell>
          <cell r="X147">
            <v>9.1021837361797697</v>
          </cell>
          <cell r="Y147">
            <v>9.2227032221546335</v>
          </cell>
          <cell r="Z147">
            <v>8.9402481640727576</v>
          </cell>
          <cell r="AA147">
            <v>8.8464952119372455</v>
          </cell>
          <cell r="AB147">
            <v>8.9578648771198033</v>
          </cell>
          <cell r="AC147">
            <v>9.0770033337752363</v>
          </cell>
          <cell r="AD147">
            <v>9.0761082164003284</v>
          </cell>
          <cell r="AE147">
            <v>9.1126482796190249</v>
          </cell>
          <cell r="AF147">
            <v>9.1316718043370066</v>
          </cell>
          <cell r="AI147" t="str">
            <v xml:space="preserve"> Unit COGS Check</v>
          </cell>
          <cell r="AJ147">
            <v>9.1021837361797697</v>
          </cell>
          <cell r="AK147">
            <v>8.7654554868791532</v>
          </cell>
          <cell r="AL147">
            <v>9.8959892511571681</v>
          </cell>
          <cell r="AM147">
            <v>9.4886752921690807</v>
          </cell>
        </row>
        <row r="150">
          <cell r="A150" t="str">
            <v>Net Sales</v>
          </cell>
          <cell r="C150">
            <v>1198.1458626990345</v>
          </cell>
          <cell r="D150">
            <v>501.74879327347276</v>
          </cell>
          <cell r="E150">
            <v>2912.9195556703689</v>
          </cell>
          <cell r="F150">
            <v>1184.8240984466834</v>
          </cell>
          <cell r="G150">
            <v>6933.8275880555402</v>
          </cell>
          <cell r="H150">
            <v>8987.2409215578718</v>
          </cell>
          <cell r="I150">
            <v>1998.6093922651933</v>
          </cell>
          <cell r="J150">
            <v>445.97743869209802</v>
          </cell>
          <cell r="K150">
            <v>4168.2916188289328</v>
          </cell>
          <cell r="L150">
            <v>4240.5422916397383</v>
          </cell>
          <cell r="M150">
            <v>1088.8605364105974</v>
          </cell>
          <cell r="N150">
            <v>889.48313273639985</v>
          </cell>
          <cell r="O150">
            <v>34550.471230275929</v>
          </cell>
          <cell r="Q150">
            <v>34150.471230275922</v>
          </cell>
          <cell r="S150">
            <v>34150.471230275929</v>
          </cell>
          <cell r="U150" t="str">
            <v>Net Sales</v>
          </cell>
          <cell r="V150">
            <v>1157.4864004176457</v>
          </cell>
          <cell r="W150">
            <v>1699.8946559725073</v>
          </cell>
          <cell r="X150">
            <v>4612.8142116428762</v>
          </cell>
          <cell r="Y150">
            <v>5797.63831008956</v>
          </cell>
          <cell r="Z150">
            <v>12731.465898145099</v>
          </cell>
          <cell r="AA150">
            <v>21718.706819702973</v>
          </cell>
          <cell r="AB150">
            <v>23717.316211968166</v>
          </cell>
          <cell r="AC150">
            <v>24163.293650660264</v>
          </cell>
          <cell r="AD150">
            <v>28331.585269489195</v>
          </cell>
          <cell r="AE150">
            <v>32438.794227795599</v>
          </cell>
          <cell r="AF150">
            <v>33394.321430872864</v>
          </cell>
          <cell r="AI150" t="str">
            <v>Net Sales</v>
          </cell>
          <cell r="AJ150">
            <v>4612.8142116428762</v>
          </cell>
          <cell r="AK150">
            <v>17105.892608060094</v>
          </cell>
          <cell r="AL150">
            <v>6612.8784497862234</v>
          </cell>
          <cell r="AM150">
            <v>6218.8859607867353</v>
          </cell>
        </row>
        <row r="152">
          <cell r="A152" t="str">
            <v>Inventory Cost</v>
          </cell>
          <cell r="C152">
            <v>571.19179999999983</v>
          </cell>
          <cell r="D152">
            <v>227.98656854345094</v>
          </cell>
          <cell r="E152">
            <v>1271.3091959260182</v>
          </cell>
          <cell r="F152">
            <v>473.71560003126376</v>
          </cell>
          <cell r="G152">
            <v>2786.5206739163441</v>
          </cell>
          <cell r="H152">
            <v>3208.7177400374976</v>
          </cell>
          <cell r="I152">
            <v>846.15582030141502</v>
          </cell>
          <cell r="J152">
            <v>210.71139453852706</v>
          </cell>
          <cell r="K152">
            <v>1296.9872144992214</v>
          </cell>
          <cell r="L152">
            <v>1890.7978658606287</v>
          </cell>
          <cell r="M152">
            <v>373.662088679801</v>
          </cell>
          <cell r="N152">
            <v>390.2635761312709</v>
          </cell>
          <cell r="O152">
            <v>13548.019538465438</v>
          </cell>
          <cell r="Q152">
            <v>13548.023055727434</v>
          </cell>
          <cell r="S152">
            <v>13548.023055727434</v>
          </cell>
          <cell r="U152" t="str">
            <v>Inventory Cost</v>
          </cell>
          <cell r="V152">
            <v>571.19179999999983</v>
          </cell>
          <cell r="W152">
            <v>799.1783685434508</v>
          </cell>
          <cell r="X152">
            <v>2070.4875644694689</v>
          </cell>
          <cell r="Y152">
            <v>2544.2031645007328</v>
          </cell>
          <cell r="Z152">
            <v>5330.7238384170769</v>
          </cell>
          <cell r="AA152">
            <v>8539.4415784545745</v>
          </cell>
          <cell r="AB152">
            <v>9385.5973987559901</v>
          </cell>
          <cell r="AC152">
            <v>9596.3087932945164</v>
          </cell>
          <cell r="AD152">
            <v>10893.296007793739</v>
          </cell>
          <cell r="AE152">
            <v>12784.093873654367</v>
          </cell>
          <cell r="AF152">
            <v>13157.755962334168</v>
          </cell>
          <cell r="AI152" t="str">
            <v>Inventory Cost</v>
          </cell>
          <cell r="AJ152">
            <v>2070.4875644694689</v>
          </cell>
          <cell r="AK152">
            <v>6468.9540139851051</v>
          </cell>
          <cell r="AL152">
            <v>2353.8544293391633</v>
          </cell>
          <cell r="AM152">
            <v>2654.7235306717007</v>
          </cell>
        </row>
        <row r="153">
          <cell r="A153" t="str">
            <v>Non Std. Cost</v>
          </cell>
          <cell r="C153">
            <v>72.2577</v>
          </cell>
          <cell r="D153">
            <v>55.470910000000003</v>
          </cell>
          <cell r="E153">
            <v>36.968679999999992</v>
          </cell>
          <cell r="F153">
            <v>82.104029999999995</v>
          </cell>
          <cell r="G153">
            <v>115.98229000000001</v>
          </cell>
          <cell r="H153">
            <v>124.30187000000001</v>
          </cell>
          <cell r="I153">
            <v>215.70849999999996</v>
          </cell>
          <cell r="J153">
            <v>143.84631999999999</v>
          </cell>
          <cell r="K153">
            <v>114.42726000000002</v>
          </cell>
          <cell r="L153">
            <v>144.77221182722047</v>
          </cell>
          <cell r="M153">
            <v>55.132982322003421</v>
          </cell>
          <cell r="N153">
            <v>50.427545850775921</v>
          </cell>
          <cell r="O153">
            <v>1211.4002999999998</v>
          </cell>
          <cell r="P153">
            <v>0.7513646520850864</v>
          </cell>
          <cell r="Q153">
            <v>1211.4002999999998</v>
          </cell>
          <cell r="S153">
            <v>1211.4002999999998</v>
          </cell>
          <cell r="U153" t="str">
            <v>Non Std. Cost</v>
          </cell>
          <cell r="V153">
            <v>72.2577</v>
          </cell>
          <cell r="W153">
            <v>127.72861</v>
          </cell>
          <cell r="X153">
            <v>164.69729000000001</v>
          </cell>
          <cell r="Y153">
            <v>246.80132</v>
          </cell>
          <cell r="Z153">
            <v>362.78361000000001</v>
          </cell>
          <cell r="AA153">
            <v>487.08548000000002</v>
          </cell>
          <cell r="AB153">
            <v>702.79397999999992</v>
          </cell>
          <cell r="AC153">
            <v>846.64029999999991</v>
          </cell>
          <cell r="AD153">
            <v>961.06755999999996</v>
          </cell>
          <cell r="AE153">
            <v>1105.8397718272204</v>
          </cell>
          <cell r="AF153">
            <v>1160.9727541492239</v>
          </cell>
          <cell r="AI153" t="str">
            <v>Non Std. Cost</v>
          </cell>
          <cell r="AJ153">
            <v>164.69729000000001</v>
          </cell>
          <cell r="AK153">
            <v>322.38819000000001</v>
          </cell>
          <cell r="AL153">
            <v>473.98208</v>
          </cell>
          <cell r="AM153">
            <v>250.3327399999998</v>
          </cell>
        </row>
        <row r="154">
          <cell r="A154" t="str">
            <v>Alloc. NSC (STL)</v>
          </cell>
          <cell r="C154">
            <v>116.16666666666669</v>
          </cell>
          <cell r="D154">
            <v>116.16666666666669</v>
          </cell>
          <cell r="E154">
            <v>116.16666666666669</v>
          </cell>
          <cell r="F154">
            <v>116.16666666666669</v>
          </cell>
          <cell r="G154">
            <v>116.16666666666669</v>
          </cell>
          <cell r="H154">
            <v>116.16666666666669</v>
          </cell>
          <cell r="I154">
            <v>116.16666666666669</v>
          </cell>
          <cell r="J154">
            <v>116.16666666666669</v>
          </cell>
          <cell r="K154">
            <v>116.16666666666669</v>
          </cell>
          <cell r="L154">
            <v>222.83333333333337</v>
          </cell>
          <cell r="M154">
            <v>222.83333333333337</v>
          </cell>
          <cell r="N154">
            <v>222.83333333333337</v>
          </cell>
          <cell r="O154">
            <v>1714.0000000000009</v>
          </cell>
          <cell r="Q154">
            <v>1714.0000000000009</v>
          </cell>
          <cell r="S154">
            <v>1714.0000000000009</v>
          </cell>
          <cell r="U154" t="str">
            <v>Alloc. NSC (STL)</v>
          </cell>
          <cell r="V154">
            <v>116.16666666666669</v>
          </cell>
          <cell r="W154">
            <v>232.33333333333337</v>
          </cell>
          <cell r="X154">
            <v>348.50000000000006</v>
          </cell>
          <cell r="Y154">
            <v>464.66666666666674</v>
          </cell>
          <cell r="Z154">
            <v>580.83333333333348</v>
          </cell>
          <cell r="AA154">
            <v>697.00000000000023</v>
          </cell>
          <cell r="AB154">
            <v>813.16666666666697</v>
          </cell>
          <cell r="AC154">
            <v>929.33333333333371</v>
          </cell>
          <cell r="AD154">
            <v>1045.5000000000005</v>
          </cell>
          <cell r="AE154">
            <v>1268.3333333333339</v>
          </cell>
          <cell r="AF154">
            <v>1491.1666666666674</v>
          </cell>
          <cell r="AI154" t="str">
            <v>Alloc. NSC (STL)</v>
          </cell>
          <cell r="AJ154">
            <v>348.50000000000006</v>
          </cell>
          <cell r="AK154">
            <v>348.50000000000006</v>
          </cell>
          <cell r="AL154">
            <v>348.50000000000006</v>
          </cell>
          <cell r="AM154">
            <v>668.50000000000011</v>
          </cell>
        </row>
        <row r="155">
          <cell r="A155" t="str">
            <v>COGS</v>
          </cell>
          <cell r="C155">
            <v>759.61616666666646</v>
          </cell>
          <cell r="D155">
            <v>399.62414521011766</v>
          </cell>
          <cell r="E155">
            <v>1424.4445425926849</v>
          </cell>
          <cell r="F155">
            <v>671.98629669793036</v>
          </cell>
          <cell r="G155">
            <v>3018.6696305830105</v>
          </cell>
          <cell r="H155">
            <v>3449.1862767041644</v>
          </cell>
          <cell r="I155">
            <v>1178.0309869680816</v>
          </cell>
          <cell r="J155">
            <v>470.72438120519377</v>
          </cell>
          <cell r="K155">
            <v>1527.5811411658881</v>
          </cell>
          <cell r="L155">
            <v>2258.4034110211824</v>
          </cell>
          <cell r="M155">
            <v>651.62840433513782</v>
          </cell>
          <cell r="N155">
            <v>663.52445531538024</v>
          </cell>
          <cell r="O155">
            <v>16473.419838465437</v>
          </cell>
          <cell r="Q155">
            <v>16473.423355727435</v>
          </cell>
          <cell r="S155">
            <v>16473.423355727435</v>
          </cell>
          <cell r="U155" t="str">
            <v>COGS</v>
          </cell>
          <cell r="V155">
            <v>759.61616666666646</v>
          </cell>
          <cell r="W155">
            <v>1159.2403118767843</v>
          </cell>
          <cell r="X155">
            <v>2583.684854469469</v>
          </cell>
          <cell r="Y155">
            <v>3255.6711511673993</v>
          </cell>
          <cell r="Z155">
            <v>6274.3407817504103</v>
          </cell>
          <cell r="AA155">
            <v>9723.5270584545742</v>
          </cell>
          <cell r="AB155">
            <v>10901.558045422658</v>
          </cell>
          <cell r="AC155">
            <v>11372.282426627849</v>
          </cell>
          <cell r="AD155">
            <v>12899.863567793738</v>
          </cell>
          <cell r="AE155">
            <v>15158.266978814921</v>
          </cell>
          <cell r="AF155">
            <v>15809.895383150058</v>
          </cell>
          <cell r="AI155" t="str">
            <v>COGS</v>
          </cell>
          <cell r="AJ155">
            <v>2583.684854469469</v>
          </cell>
          <cell r="AK155">
            <v>7139.8422039851048</v>
          </cell>
          <cell r="AL155">
            <v>3176.3365093391631</v>
          </cell>
          <cell r="AM155">
            <v>3573.5562706717005</v>
          </cell>
        </row>
        <row r="157">
          <cell r="A157" t="str">
            <v>Gross Profit</v>
          </cell>
          <cell r="C157">
            <v>438.52969603236807</v>
          </cell>
          <cell r="D157">
            <v>102.1246480633551</v>
          </cell>
          <cell r="E157">
            <v>1488.475013077684</v>
          </cell>
          <cell r="F157">
            <v>512.83780174875301</v>
          </cell>
          <cell r="G157">
            <v>3915.1579574725297</v>
          </cell>
          <cell r="H157">
            <v>5538.0546448537079</v>
          </cell>
          <cell r="I157">
            <v>820.57840529711166</v>
          </cell>
          <cell r="J157">
            <v>-24.746942513095746</v>
          </cell>
          <cell r="K157">
            <v>2640.7104776630449</v>
          </cell>
          <cell r="L157">
            <v>1982.138880618556</v>
          </cell>
          <cell r="M157">
            <v>437.23213207545962</v>
          </cell>
          <cell r="N157">
            <v>225.95867742101962</v>
          </cell>
          <cell r="O157">
            <v>18077.051391810492</v>
          </cell>
          <cell r="Q157">
            <v>17677.047874548487</v>
          </cell>
          <cell r="S157">
            <v>17677.047874548494</v>
          </cell>
          <cell r="U157" t="str">
            <v>Gross Profit</v>
          </cell>
          <cell r="V157">
            <v>397.8702337509792</v>
          </cell>
          <cell r="W157">
            <v>540.65434409572299</v>
          </cell>
          <cell r="X157">
            <v>2029.1293571734072</v>
          </cell>
          <cell r="Y157">
            <v>2541.9671589221607</v>
          </cell>
          <cell r="Z157">
            <v>6457.125116394689</v>
          </cell>
          <cell r="AA157">
            <v>11995.179761248399</v>
          </cell>
          <cell r="AB157">
            <v>12815.758166545507</v>
          </cell>
          <cell r="AC157">
            <v>12791.011224032414</v>
          </cell>
          <cell r="AD157">
            <v>15431.721701695456</v>
          </cell>
          <cell r="AE157">
            <v>17280.527248980678</v>
          </cell>
          <cell r="AF157">
            <v>17584.426047722805</v>
          </cell>
          <cell r="AI157" t="str">
            <v>Gross Profit</v>
          </cell>
          <cell r="AJ157">
            <v>2029.1293571734072</v>
          </cell>
          <cell r="AK157">
            <v>9966.0504040749893</v>
          </cell>
          <cell r="AL157">
            <v>3436.5419404470604</v>
          </cell>
          <cell r="AM157">
            <v>2645.3296901150347</v>
          </cell>
        </row>
        <row r="158">
          <cell r="A158" t="str">
            <v>% of Sales</v>
          </cell>
          <cell r="C158">
            <v>0.36600693595394362</v>
          </cell>
          <cell r="D158">
            <v>0.20353740643217283</v>
          </cell>
          <cell r="E158">
            <v>0.5109907721894269</v>
          </cell>
          <cell r="F158">
            <v>0.43283876688623119</v>
          </cell>
          <cell r="G158">
            <v>0.56464599209488864</v>
          </cell>
          <cell r="H158">
            <v>0.61621299497707549</v>
          </cell>
          <cell r="I158">
            <v>0.41057467680919918</v>
          </cell>
          <cell r="J158">
            <v>-5.5489225162757588E-2</v>
          </cell>
          <cell r="K158">
            <v>0.6335234477680195</v>
          </cell>
          <cell r="L158">
            <v>0.46742580177218324</v>
          </cell>
          <cell r="M158">
            <v>0.40155016868990845</v>
          </cell>
          <cell r="N158">
            <v>0.25403368440037966</v>
          </cell>
          <cell r="O158">
            <v>0.52320708656413084</v>
          </cell>
          <cell r="Q158">
            <v>0.51762237057733462</v>
          </cell>
          <cell r="S158">
            <v>0.51762237057733473</v>
          </cell>
          <cell r="U158" t="str">
            <v>% of Sales</v>
          </cell>
          <cell r="V158">
            <v>0.34373642196350573</v>
          </cell>
          <cell r="W158">
            <v>0.31805167584718091</v>
          </cell>
          <cell r="X158">
            <v>0.43988967777020505</v>
          </cell>
          <cell r="Y158">
            <v>0.4384487308389704</v>
          </cell>
          <cell r="Z158">
            <v>0.50717844811063384</v>
          </cell>
          <cell r="AA158">
            <v>0.55229714461482127</v>
          </cell>
          <cell r="AB158">
            <v>0.5403544841249136</v>
          </cell>
          <cell r="AC158">
            <v>0.52935710706321271</v>
          </cell>
          <cell r="AD158">
            <v>0.5446826061764416</v>
          </cell>
          <cell r="AE158">
            <v>0.5327117625775879</v>
          </cell>
          <cell r="AF158">
            <v>0.52656934754979334</v>
          </cell>
          <cell r="AI158" t="str">
            <v>% of Sales</v>
          </cell>
          <cell r="AJ158">
            <v>0.43988967777020505</v>
          </cell>
          <cell r="AK158">
            <v>0.58260919978996617</v>
          </cell>
          <cell r="AL158">
            <v>0.51967414289282066</v>
          </cell>
          <cell r="AM158">
            <v>0.4253703487723034</v>
          </cell>
        </row>
        <row r="160">
          <cell r="A160" t="str">
            <v>Marketing</v>
          </cell>
          <cell r="C160">
            <v>225.37848932281307</v>
          </cell>
          <cell r="D160">
            <v>284.50072215748293</v>
          </cell>
          <cell r="E160">
            <v>355.69565814510105</v>
          </cell>
          <cell r="F160">
            <v>340.2052520093298</v>
          </cell>
          <cell r="G160">
            <v>497.0111704253672</v>
          </cell>
          <cell r="H160">
            <v>455.7756815912814</v>
          </cell>
          <cell r="I160">
            <v>402.92505770992267</v>
          </cell>
          <cell r="J160">
            <v>222.67037668658537</v>
          </cell>
          <cell r="K160">
            <v>328.30916670871636</v>
          </cell>
          <cell r="L160">
            <v>185.51000342040479</v>
          </cell>
          <cell r="M160">
            <v>185.5858507935022</v>
          </cell>
          <cell r="N160">
            <v>254.07483583366727</v>
          </cell>
          <cell r="O160">
            <v>3737.6422648041744</v>
          </cell>
          <cell r="Q160">
            <v>3737.6422648041744</v>
          </cell>
          <cell r="S160">
            <v>3737.6422648041744</v>
          </cell>
          <cell r="U160" t="str">
            <v>Marketing</v>
          </cell>
          <cell r="V160">
            <v>225.37848932281307</v>
          </cell>
          <cell r="W160">
            <v>509.87921148029602</v>
          </cell>
          <cell r="X160">
            <v>865.57486962539701</v>
          </cell>
          <cell r="Y160">
            <v>1205.7801216347268</v>
          </cell>
          <cell r="Z160">
            <v>1702.7912920600941</v>
          </cell>
          <cell r="AA160">
            <v>2158.5669736513755</v>
          </cell>
          <cell r="AB160">
            <v>2561.4920313612984</v>
          </cell>
          <cell r="AC160">
            <v>2784.1624080478837</v>
          </cell>
          <cell r="AD160">
            <v>3112.4715747566001</v>
          </cell>
          <cell r="AE160">
            <v>3297.9815781770048</v>
          </cell>
          <cell r="AF160">
            <v>3483.5674289705071</v>
          </cell>
          <cell r="AI160" t="str">
            <v>Marketing</v>
          </cell>
          <cell r="AJ160">
            <v>865.57486962539701</v>
          </cell>
          <cell r="AK160">
            <v>1292.9921040259785</v>
          </cell>
          <cell r="AL160">
            <v>953.9046011052244</v>
          </cell>
          <cell r="AM160">
            <v>625.17069004757423</v>
          </cell>
        </row>
        <row r="161">
          <cell r="A161" t="str">
            <v>Administration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Q161">
            <v>0</v>
          </cell>
          <cell r="S161">
            <v>0</v>
          </cell>
          <cell r="U161" t="str">
            <v>Administration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I161" t="str">
            <v>Administration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</row>
        <row r="162">
          <cell r="A162" t="str">
            <v>Technology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Q162">
            <v>0</v>
          </cell>
          <cell r="S162">
            <v>0</v>
          </cell>
          <cell r="U162" t="str">
            <v>Technology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I162" t="str">
            <v>Technology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</row>
        <row r="163">
          <cell r="A163" t="str">
            <v>Bad Debt Reserve</v>
          </cell>
          <cell r="C163">
            <v>17.916666666666668</v>
          </cell>
          <cell r="D163">
            <v>17.916666666666668</v>
          </cell>
          <cell r="E163">
            <v>17.916666666666668</v>
          </cell>
          <cell r="F163">
            <v>17.916666666666668</v>
          </cell>
          <cell r="G163">
            <v>17.916666666666668</v>
          </cell>
          <cell r="H163">
            <v>17.916666666666668</v>
          </cell>
          <cell r="I163">
            <v>17.916666666666668</v>
          </cell>
          <cell r="J163">
            <v>17.916666666666668</v>
          </cell>
          <cell r="K163">
            <v>17.916666666666668</v>
          </cell>
          <cell r="L163">
            <v>17.916666666666668</v>
          </cell>
          <cell r="M163">
            <v>17.916666666666668</v>
          </cell>
          <cell r="N163">
            <v>17.916666666666668</v>
          </cell>
          <cell r="O163">
            <v>214.99999999999997</v>
          </cell>
          <cell r="Q163">
            <v>214.99999999999997</v>
          </cell>
          <cell r="S163">
            <v>214.99999999999997</v>
          </cell>
          <cell r="U163" t="str">
            <v>Bad Debt Reserve</v>
          </cell>
          <cell r="V163">
            <v>17.916666666666668</v>
          </cell>
          <cell r="W163">
            <v>35.833333333333336</v>
          </cell>
          <cell r="X163">
            <v>53.75</v>
          </cell>
          <cell r="Y163">
            <v>71.666666666666671</v>
          </cell>
          <cell r="Z163">
            <v>89.583333333333343</v>
          </cell>
          <cell r="AA163">
            <v>107.50000000000001</v>
          </cell>
          <cell r="AB163">
            <v>125.41666666666669</v>
          </cell>
          <cell r="AC163">
            <v>143.33333333333334</v>
          </cell>
          <cell r="AD163">
            <v>161.25</v>
          </cell>
          <cell r="AE163">
            <v>179.16666666666666</v>
          </cell>
          <cell r="AF163">
            <v>197.08333333333331</v>
          </cell>
          <cell r="AI163" t="str">
            <v>Bad Debt Reserve</v>
          </cell>
          <cell r="AJ163">
            <v>53.75</v>
          </cell>
          <cell r="AK163">
            <v>53.75</v>
          </cell>
          <cell r="AL163">
            <v>53.75</v>
          </cell>
          <cell r="AM163">
            <v>53.75</v>
          </cell>
        </row>
        <row r="164">
          <cell r="A164" t="str">
            <v>Total Direct MAT</v>
          </cell>
          <cell r="C164">
            <v>243.29515598947972</v>
          </cell>
          <cell r="D164">
            <v>302.41738882414961</v>
          </cell>
          <cell r="E164">
            <v>373.61232481176773</v>
          </cell>
          <cell r="F164">
            <v>358.12191867599648</v>
          </cell>
          <cell r="G164">
            <v>514.92783709203388</v>
          </cell>
          <cell r="H164">
            <v>473.69234825794808</v>
          </cell>
          <cell r="I164">
            <v>420.84172437658935</v>
          </cell>
          <cell r="J164">
            <v>240.58704335325203</v>
          </cell>
          <cell r="K164">
            <v>346.22583337538305</v>
          </cell>
          <cell r="L164">
            <v>203.42667008707144</v>
          </cell>
          <cell r="M164">
            <v>203.50251746016886</v>
          </cell>
          <cell r="N164">
            <v>271.99150250033392</v>
          </cell>
          <cell r="O164">
            <v>3952.6422648041744</v>
          </cell>
          <cell r="Q164">
            <v>3952.6422648041744</v>
          </cell>
          <cell r="S164">
            <v>3952.6422648041744</v>
          </cell>
          <cell r="U164" t="str">
            <v>Total Direct MAT</v>
          </cell>
          <cell r="V164">
            <v>243.29515598947972</v>
          </cell>
          <cell r="W164">
            <v>545.71254481362939</v>
          </cell>
          <cell r="X164">
            <v>919.32486962539701</v>
          </cell>
          <cell r="Y164">
            <v>1277.4467883013936</v>
          </cell>
          <cell r="Z164">
            <v>1792.3746253934273</v>
          </cell>
          <cell r="AA164">
            <v>2266.0669736513755</v>
          </cell>
          <cell r="AB164">
            <v>2686.9086980279649</v>
          </cell>
          <cell r="AC164">
            <v>2927.4957413812172</v>
          </cell>
          <cell r="AD164">
            <v>3273.7215747566001</v>
          </cell>
          <cell r="AE164">
            <v>3477.1482448436714</v>
          </cell>
          <cell r="AF164">
            <v>3680.6507623038406</v>
          </cell>
          <cell r="AI164" t="str">
            <v>Total Direct MAT</v>
          </cell>
          <cell r="AJ164">
            <v>919.32486962539701</v>
          </cell>
          <cell r="AK164">
            <v>1346.7421040259785</v>
          </cell>
          <cell r="AL164">
            <v>1007.6546011052244</v>
          </cell>
          <cell r="AM164">
            <v>678.92069004757423</v>
          </cell>
        </row>
        <row r="166">
          <cell r="A166" t="str">
            <v>Marketing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Q166">
            <v>0</v>
          </cell>
          <cell r="S166">
            <v>0</v>
          </cell>
          <cell r="U166" t="str">
            <v>Marketing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I166" t="str">
            <v>Marketing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</row>
        <row r="171">
          <cell r="A171" t="str">
            <v>Amort of Intangible  Assets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Q171">
            <v>0</v>
          </cell>
          <cell r="S171">
            <v>0</v>
          </cell>
          <cell r="U171" t="str">
            <v>Amort of Intangible  Assets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I171" t="str">
            <v>Amort of Intangible  Assets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</row>
        <row r="173">
          <cell r="A173" t="str">
            <v>Interest (Expense)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Q173">
            <v>0</v>
          </cell>
          <cell r="S173">
            <v>0</v>
          </cell>
          <cell r="U173" t="str">
            <v>Interest (Expense)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I173" t="str">
            <v>Interest Expense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</row>
        <row r="174">
          <cell r="A174" t="str">
            <v>Interest Income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Q174">
            <v>0</v>
          </cell>
          <cell r="S174">
            <v>0</v>
          </cell>
          <cell r="U174" t="str">
            <v>Interest Income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I174" t="str">
            <v>Interest Income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</row>
        <row r="175">
          <cell r="A175" t="str">
            <v>Other Income/Exp.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Q175">
            <v>0</v>
          </cell>
          <cell r="S175">
            <v>0</v>
          </cell>
          <cell r="U175" t="str">
            <v>Other Income/Exp.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I175" t="str">
            <v>Other Income/Exp.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</row>
        <row r="177">
          <cell r="A177" t="str">
            <v>Income Before Tax</v>
          </cell>
          <cell r="C177">
            <v>195.23454004288834</v>
          </cell>
          <cell r="D177">
            <v>-200.29274076079452</v>
          </cell>
          <cell r="E177">
            <v>1114.8626882659164</v>
          </cell>
          <cell r="F177">
            <v>154.71588307275653</v>
          </cell>
          <cell r="G177">
            <v>3400.2301203804959</v>
          </cell>
          <cell r="H177">
            <v>5064.3622965957602</v>
          </cell>
          <cell r="I177">
            <v>399.7366809205223</v>
          </cell>
          <cell r="J177">
            <v>-265.3339858663478</v>
          </cell>
          <cell r="K177">
            <v>2294.4846442876619</v>
          </cell>
          <cell r="L177">
            <v>1778.7122105314845</v>
          </cell>
          <cell r="M177">
            <v>233.72961461529076</v>
          </cell>
          <cell r="N177">
            <v>-46.032825079314307</v>
          </cell>
          <cell r="O177">
            <v>14124.409127006318</v>
          </cell>
          <cell r="Q177">
            <v>13724.405609744314</v>
          </cell>
          <cell r="S177">
            <v>13724.405609744321</v>
          </cell>
          <cell r="U177" t="str">
            <v>Income Before Tax</v>
          </cell>
          <cell r="V177">
            <v>154.57507776149947</v>
          </cell>
          <cell r="W177">
            <v>-5.0582007179064021</v>
          </cell>
          <cell r="X177">
            <v>1109.8044875480102</v>
          </cell>
          <cell r="Y177">
            <v>1264.5203706207672</v>
          </cell>
          <cell r="Z177">
            <v>4664.7504910012613</v>
          </cell>
          <cell r="AA177">
            <v>9729.1127875970233</v>
          </cell>
          <cell r="AB177">
            <v>10128.849468517543</v>
          </cell>
          <cell r="AC177">
            <v>9863.5154826511971</v>
          </cell>
          <cell r="AD177">
            <v>12158.000126938856</v>
          </cell>
          <cell r="AE177">
            <v>13803.379004137007</v>
          </cell>
          <cell r="AF177">
            <v>13903.775285418964</v>
          </cell>
          <cell r="AI177" t="str">
            <v>Income Before Tax</v>
          </cell>
          <cell r="AJ177">
            <v>1109.8044875480102</v>
          </cell>
          <cell r="AK177">
            <v>8619.3083000490115</v>
          </cell>
          <cell r="AL177">
            <v>2428.8873393418362</v>
          </cell>
          <cell r="AM177">
            <v>1966.4090000674605</v>
          </cell>
        </row>
        <row r="178">
          <cell r="A178" t="str">
            <v>Privision for Taxes</v>
          </cell>
          <cell r="C178">
            <v>60.52270741329523</v>
          </cell>
          <cell r="D178">
            <v>-62.090749635846272</v>
          </cell>
          <cell r="E178">
            <v>345.65625175561433</v>
          </cell>
          <cell r="F178">
            <v>47.961923752554597</v>
          </cell>
          <cell r="G178">
            <v>1054.0713373179537</v>
          </cell>
          <cell r="H178">
            <v>1569.9730239578498</v>
          </cell>
          <cell r="I178">
            <v>123.9183710853619</v>
          </cell>
          <cell r="J178">
            <v>-82.253535618567781</v>
          </cell>
          <cell r="K178">
            <v>711.29023972917491</v>
          </cell>
          <cell r="L178">
            <v>543.13411859809332</v>
          </cell>
          <cell r="M178">
            <v>64.189513864073433</v>
          </cell>
          <cell r="N178">
            <v>-22.536842441254116</v>
          </cell>
          <cell r="O178">
            <v>4353.8363597783036</v>
          </cell>
          <cell r="Q178">
            <v>4230.5356367650747</v>
          </cell>
          <cell r="S178">
            <v>4230.5356367650775</v>
          </cell>
          <cell r="U178" t="str">
            <v>Privision for Taxes</v>
          </cell>
          <cell r="V178">
            <v>60.52270741329523</v>
          </cell>
          <cell r="W178">
            <v>-1.5680422225510426</v>
          </cell>
          <cell r="X178">
            <v>344.08820953306326</v>
          </cell>
          <cell r="Y178">
            <v>392.05013328561785</v>
          </cell>
          <cell r="Z178">
            <v>1446.1214706035717</v>
          </cell>
          <cell r="AA178">
            <v>3016.0944945614215</v>
          </cell>
          <cell r="AB178">
            <v>3140.0128656467832</v>
          </cell>
          <cell r="AC178">
            <v>3057.7593300282156</v>
          </cell>
          <cell r="AD178">
            <v>3769.0495697573906</v>
          </cell>
          <cell r="AE178">
            <v>4312.1836883554843</v>
          </cell>
          <cell r="AF178">
            <v>4376.3732022195582</v>
          </cell>
          <cell r="AI178" t="str">
            <v>Privision for Taxes</v>
          </cell>
          <cell r="AJ178">
            <v>344.08820953306326</v>
          </cell>
          <cell r="AK178">
            <v>2672.0062850283584</v>
          </cell>
          <cell r="AL178">
            <v>752.95507519596902</v>
          </cell>
          <cell r="AM178">
            <v>584.78679002091269</v>
          </cell>
        </row>
        <row r="179">
          <cell r="A179" t="str">
            <v>Tax rate %</v>
          </cell>
          <cell r="C179">
            <v>0.30999999999999922</v>
          </cell>
          <cell r="D179">
            <v>0.30999999999999989</v>
          </cell>
          <cell r="E179">
            <v>0.31004378870482802</v>
          </cell>
          <cell r="F179">
            <v>0.3100000000000005</v>
          </cell>
          <cell r="G179">
            <v>0.31</v>
          </cell>
          <cell r="H179">
            <v>0.31000408975739713</v>
          </cell>
          <cell r="I179">
            <v>0.30999999999999994</v>
          </cell>
          <cell r="J179">
            <v>0.30999999999999983</v>
          </cell>
          <cell r="K179">
            <v>0.30999999999999989</v>
          </cell>
          <cell r="L179">
            <v>0.30535244284166868</v>
          </cell>
          <cell r="M179">
            <v>0.27463149661084546</v>
          </cell>
          <cell r="N179">
            <v>0.48958199724703533</v>
          </cell>
          <cell r="O179">
            <v>0.30824909705097897</v>
          </cell>
          <cell r="Q179">
            <v>0.30824909705097897</v>
          </cell>
          <cell r="S179">
            <v>0.30824909705097897</v>
          </cell>
          <cell r="U179" t="str">
            <v>Tax rate %</v>
          </cell>
          <cell r="V179">
            <v>0.39154246783998592</v>
          </cell>
          <cell r="W179">
            <v>0.31000000000001149</v>
          </cell>
          <cell r="X179">
            <v>0.31004398828237573</v>
          </cell>
          <cell r="Y179">
            <v>0.31003860625286411</v>
          </cell>
          <cell r="Z179">
            <v>0.31001046538143356</v>
          </cell>
          <cell r="AA179">
            <v>0.31000714663380541</v>
          </cell>
          <cell r="AB179">
            <v>0.31000686459074756</v>
          </cell>
          <cell r="AC179">
            <v>0.31000704925201028</v>
          </cell>
          <cell r="AD179">
            <v>0.31000571890159723</v>
          </cell>
          <cell r="AE179">
            <v>0.31240058590458764</v>
          </cell>
          <cell r="AF179">
            <v>0.31476150271279968</v>
          </cell>
          <cell r="AI179" t="str">
            <v>Tax rate %</v>
          </cell>
          <cell r="AJ179">
            <v>0.31004398828237573</v>
          </cell>
          <cell r="AK179">
            <v>0.31000240297857368</v>
          </cell>
          <cell r="AL179">
            <v>0.30999999999999994</v>
          </cell>
          <cell r="AM179">
            <v>0.29738817814648466</v>
          </cell>
        </row>
        <row r="181">
          <cell r="A181" t="str">
            <v>Net Income</v>
          </cell>
          <cell r="C181">
            <v>134.71183262959312</v>
          </cell>
          <cell r="D181">
            <v>-138.20199112494825</v>
          </cell>
          <cell r="E181">
            <v>769.20643651030207</v>
          </cell>
          <cell r="F181">
            <v>106.75395932020193</v>
          </cell>
          <cell r="G181">
            <v>2346.1587830625422</v>
          </cell>
          <cell r="H181">
            <v>3494.3892726379104</v>
          </cell>
          <cell r="I181">
            <v>275.81830983516039</v>
          </cell>
          <cell r="J181">
            <v>-183.08045024778002</v>
          </cell>
          <cell r="K181">
            <v>1583.1944045584869</v>
          </cell>
          <cell r="L181">
            <v>1235.5780919333911</v>
          </cell>
          <cell r="M181">
            <v>169.54010075121732</v>
          </cell>
          <cell r="N181">
            <v>-23.495982638060191</v>
          </cell>
          <cell r="O181">
            <v>9770.5727672280154</v>
          </cell>
          <cell r="Q181">
            <v>9493.8699729792388</v>
          </cell>
          <cell r="S181">
            <v>9493.8699729792424</v>
          </cell>
          <cell r="U181" t="str">
            <v>Net Income</v>
          </cell>
          <cell r="V181">
            <v>94.052370348204249</v>
          </cell>
          <cell r="W181">
            <v>-3.4901584953553595</v>
          </cell>
          <cell r="X181">
            <v>765.71627801494697</v>
          </cell>
          <cell r="Y181">
            <v>872.47023733514925</v>
          </cell>
          <cell r="Z181">
            <v>3218.6290203976896</v>
          </cell>
          <cell r="AA181">
            <v>6713.0182930356023</v>
          </cell>
          <cell r="AB181">
            <v>6988.8366028707596</v>
          </cell>
          <cell r="AC181">
            <v>6805.756152622982</v>
          </cell>
          <cell r="AD181">
            <v>8388.9505571814661</v>
          </cell>
          <cell r="AE181">
            <v>9491.1953157815224</v>
          </cell>
          <cell r="AF181">
            <v>9527.4020831994058</v>
          </cell>
          <cell r="AI181" t="str">
            <v>Net Income</v>
          </cell>
          <cell r="AJ181">
            <v>765.71627801494697</v>
          </cell>
          <cell r="AK181">
            <v>5947.302015020653</v>
          </cell>
          <cell r="AL181">
            <v>1675.9322641458671</v>
          </cell>
          <cell r="AM181">
            <v>1381.6222100465479</v>
          </cell>
        </row>
        <row r="182">
          <cell r="A182" t="str">
            <v>% Sales</v>
          </cell>
          <cell r="C182">
            <v>0.11243358327518738</v>
          </cell>
          <cell r="D182">
            <v>-0.27544060489573063</v>
          </cell>
          <cell r="E182">
            <v>0.26406717446520067</v>
          </cell>
          <cell r="F182">
            <v>9.0101104003672342E-2</v>
          </cell>
          <cell r="G182">
            <v>0.33836416514078305</v>
          </cell>
          <cell r="H182">
            <v>0.38881669058808138</v>
          </cell>
          <cell r="I182">
            <v>0.13800511040456592</v>
          </cell>
          <cell r="J182">
            <v>-0.4105150493367859</v>
          </cell>
          <cell r="K182">
            <v>0.37981853222718615</v>
          </cell>
          <cell r="L182">
            <v>0.29137266107906595</v>
          </cell>
          <cell r="M182">
            <v>0.15570414674968586</v>
          </cell>
          <cell r="N182">
            <v>-2.6415321182963088E-2</v>
          </cell>
          <cell r="O182">
            <v>0.28279130267451302</v>
          </cell>
          <cell r="Q182">
            <v>0.27800114115445934</v>
          </cell>
          <cell r="S182">
            <v>0.2780011411544594</v>
          </cell>
          <cell r="U182" t="str">
            <v>% Sales</v>
          </cell>
          <cell r="V182">
            <v>8.1255702282349199E-2</v>
          </cell>
          <cell r="W182">
            <v>-2.0531616374537308E-3</v>
          </cell>
          <cell r="X182">
            <v>0.16599764111076856</v>
          </cell>
          <cell r="Y182">
            <v>0.15048717954978319</v>
          </cell>
          <cell r="Z182">
            <v>0.25280898885859054</v>
          </cell>
          <cell r="AA182">
            <v>0.3090892265715206</v>
          </cell>
          <cell r="AB182">
            <v>0.29467232044340974</v>
          </cell>
          <cell r="AC182">
            <v>0.28165680767766582</v>
          </cell>
          <cell r="AD182">
            <v>0.29609887612662755</v>
          </cell>
          <cell r="AE182">
            <v>0.29258779623962933</v>
          </cell>
          <cell r="AF182">
            <v>0.2853000652497576</v>
          </cell>
          <cell r="AI182" t="str">
            <v>% Sales</v>
          </cell>
          <cell r="AJ182">
            <v>0.16599764111076856</v>
          </cell>
          <cell r="AK182">
            <v>0.34767563150831166</v>
          </cell>
          <cell r="AL182">
            <v>0.25343460897879433</v>
          </cell>
          <cell r="AM182">
            <v>0.22216554842111344</v>
          </cell>
        </row>
        <row r="184">
          <cell r="A184" t="str">
            <v>EBIT</v>
          </cell>
          <cell r="C184">
            <v>195.23454004288834</v>
          </cell>
          <cell r="D184">
            <v>-200.29274076079452</v>
          </cell>
          <cell r="E184">
            <v>1114.8626882659164</v>
          </cell>
          <cell r="F184">
            <v>154.71588307275653</v>
          </cell>
          <cell r="G184">
            <v>3400.2301203804959</v>
          </cell>
          <cell r="H184">
            <v>5064.3622965957602</v>
          </cell>
          <cell r="I184">
            <v>399.7366809205223</v>
          </cell>
          <cell r="J184">
            <v>-265.3339858663478</v>
          </cell>
          <cell r="K184">
            <v>2294.4846442876619</v>
          </cell>
          <cell r="L184">
            <v>1778.7122105314845</v>
          </cell>
          <cell r="M184">
            <v>233.72961461529076</v>
          </cell>
          <cell r="N184">
            <v>-46.032825079314307</v>
          </cell>
          <cell r="O184">
            <v>14124.409127006318</v>
          </cell>
          <cell r="Q184">
            <v>13724.405609744314</v>
          </cell>
          <cell r="S184">
            <v>13724.405609744321</v>
          </cell>
          <cell r="U184" t="str">
            <v>EBIT</v>
          </cell>
          <cell r="V184">
            <v>195.23454004288834</v>
          </cell>
          <cell r="W184">
            <v>-5.0582007179061748</v>
          </cell>
          <cell r="X184">
            <v>1109.8044875480102</v>
          </cell>
          <cell r="Y184">
            <v>1264.5203706207667</v>
          </cell>
          <cell r="Z184">
            <v>4664.7504910012631</v>
          </cell>
          <cell r="AA184">
            <v>9729.1127875970233</v>
          </cell>
          <cell r="AB184">
            <v>10128.849468517546</v>
          </cell>
          <cell r="AC184">
            <v>9863.5154826511989</v>
          </cell>
          <cell r="AD184">
            <v>12158.000126938861</v>
          </cell>
          <cell r="AE184">
            <v>13936.712337470346</v>
          </cell>
          <cell r="AF184">
            <v>14170.441952085637</v>
          </cell>
          <cell r="AI184" t="str">
            <v>EBIT</v>
          </cell>
          <cell r="AJ184">
            <v>1109.8044875480102</v>
          </cell>
          <cell r="AK184">
            <v>8619.3083000490133</v>
          </cell>
          <cell r="AL184">
            <v>2428.8873393418362</v>
          </cell>
          <cell r="AM184">
            <v>1966.409000067461</v>
          </cell>
        </row>
        <row r="185">
          <cell r="A185" t="str">
            <v>EBITDA</v>
          </cell>
          <cell r="C185">
            <v>195.23454004288834</v>
          </cell>
          <cell r="D185">
            <v>-200.29274076079452</v>
          </cell>
          <cell r="E185">
            <v>1114.8626882659164</v>
          </cell>
          <cell r="F185">
            <v>154.71588307275653</v>
          </cell>
          <cell r="G185">
            <v>3400.2301203804959</v>
          </cell>
          <cell r="H185">
            <v>5064.3622965957602</v>
          </cell>
          <cell r="I185">
            <v>399.7366809205223</v>
          </cell>
          <cell r="J185">
            <v>-265.3339858663478</v>
          </cell>
          <cell r="K185">
            <v>2294.4846442876619</v>
          </cell>
          <cell r="L185">
            <v>1778.7122105314845</v>
          </cell>
          <cell r="M185">
            <v>233.72961461529076</v>
          </cell>
          <cell r="N185">
            <v>-46.032825079314307</v>
          </cell>
          <cell r="O185">
            <v>14124.409127006318</v>
          </cell>
          <cell r="Q185">
            <v>13724.405609744314</v>
          </cell>
          <cell r="S185">
            <v>13724.405609744321</v>
          </cell>
          <cell r="U185" t="str">
            <v>EBITDA</v>
          </cell>
          <cell r="V185">
            <v>195.23454004288834</v>
          </cell>
          <cell r="W185">
            <v>-5.0582007179061748</v>
          </cell>
          <cell r="X185">
            <v>1109.8044875480102</v>
          </cell>
          <cell r="Y185">
            <v>1264.5203706207667</v>
          </cell>
          <cell r="Z185">
            <v>4664.7504910012631</v>
          </cell>
          <cell r="AA185">
            <v>9729.1127875970233</v>
          </cell>
          <cell r="AB185">
            <v>10128.849468517546</v>
          </cell>
          <cell r="AC185">
            <v>9863.5154826511989</v>
          </cell>
          <cell r="AD185">
            <v>12158.000126938861</v>
          </cell>
          <cell r="AE185">
            <v>13936.712337470346</v>
          </cell>
          <cell r="AF185">
            <v>14170.441952085637</v>
          </cell>
          <cell r="AI185" t="str">
            <v>EBITDA</v>
          </cell>
          <cell r="AJ185">
            <v>1109.8044875480102</v>
          </cell>
          <cell r="AK185">
            <v>8619.3083000490133</v>
          </cell>
          <cell r="AL185">
            <v>2428.8873393418362</v>
          </cell>
          <cell r="AM185">
            <v>1966.409000067461</v>
          </cell>
        </row>
        <row r="188">
          <cell r="A188" t="str">
            <v>MEX Forecast '01</v>
          </cell>
          <cell r="U188" t="str">
            <v>MEX Forecast YTD '00</v>
          </cell>
          <cell r="AI188" t="str">
            <v>MEX Forecast Qtr.'00</v>
          </cell>
        </row>
        <row r="189">
          <cell r="A189" t="str">
            <v>Acetanilides</v>
          </cell>
          <cell r="C189" t="str">
            <v>Jan</v>
          </cell>
          <cell r="D189" t="str">
            <v>Feb</v>
          </cell>
          <cell r="E189" t="str">
            <v>Mar</v>
          </cell>
          <cell r="F189" t="str">
            <v>Apr</v>
          </cell>
          <cell r="G189" t="str">
            <v>May</v>
          </cell>
          <cell r="H189" t="str">
            <v>Jun</v>
          </cell>
          <cell r="I189" t="str">
            <v>Jul</v>
          </cell>
          <cell r="J189" t="str">
            <v>Aug</v>
          </cell>
          <cell r="K189" t="str">
            <v>Sep</v>
          </cell>
          <cell r="L189" t="str">
            <v>Oct</v>
          </cell>
          <cell r="M189" t="str">
            <v>Nov</v>
          </cell>
          <cell r="N189" t="str">
            <v>Dec</v>
          </cell>
          <cell r="O189" t="str">
            <v>Total</v>
          </cell>
          <cell r="Q189" t="str">
            <v>Changes</v>
          </cell>
          <cell r="S189" t="str">
            <v>Changes</v>
          </cell>
          <cell r="U189" t="str">
            <v>Acetanilides</v>
          </cell>
          <cell r="V189" t="str">
            <v>Jan</v>
          </cell>
          <cell r="W189" t="str">
            <v>Feb</v>
          </cell>
          <cell r="X189" t="str">
            <v>Mar</v>
          </cell>
          <cell r="Y189" t="str">
            <v>Apr</v>
          </cell>
          <cell r="Z189" t="str">
            <v>May</v>
          </cell>
          <cell r="AA189" t="str">
            <v>Jun</v>
          </cell>
          <cell r="AB189" t="str">
            <v>Jul</v>
          </cell>
          <cell r="AC189" t="str">
            <v>Aug</v>
          </cell>
          <cell r="AD189" t="str">
            <v>Sep</v>
          </cell>
          <cell r="AE189" t="str">
            <v>Oct</v>
          </cell>
          <cell r="AF189" t="str">
            <v>Nov</v>
          </cell>
          <cell r="AI189" t="str">
            <v>Acetanilides</v>
          </cell>
          <cell r="AJ189" t="str">
            <v>1st Qtr.</v>
          </cell>
          <cell r="AK189" t="str">
            <v>2nd Qtr.</v>
          </cell>
          <cell r="AL189" t="str">
            <v>3er Qtr.</v>
          </cell>
          <cell r="AM189" t="str">
            <v>4 Qtr.</v>
          </cell>
        </row>
        <row r="191">
          <cell r="A191" t="str">
            <v>Harness Volume (K Galls)</v>
          </cell>
          <cell r="B191">
            <v>1</v>
          </cell>
          <cell r="C191">
            <v>0.31598414795244384</v>
          </cell>
          <cell r="D191">
            <v>0.12787318361955086</v>
          </cell>
          <cell r="E191">
            <v>14.471334214002642</v>
          </cell>
          <cell r="F191">
            <v>3.7059445178335535</v>
          </cell>
          <cell r="G191">
            <v>9.8081902245706711</v>
          </cell>
          <cell r="H191">
            <v>4.6425363276089824</v>
          </cell>
          <cell r="I191">
            <v>1.1498018494055484</v>
          </cell>
          <cell r="J191">
            <v>-0.14240422721268164</v>
          </cell>
          <cell r="K191">
            <v>1.7447820343461031</v>
          </cell>
          <cell r="L191">
            <v>0</v>
          </cell>
          <cell r="M191">
            <v>0</v>
          </cell>
          <cell r="N191">
            <v>0</v>
          </cell>
          <cell r="O191">
            <v>35.82404227212681</v>
          </cell>
          <cell r="Q191">
            <v>35.82404227212681</v>
          </cell>
          <cell r="S191">
            <v>35.82404227212681</v>
          </cell>
          <cell r="U191" t="str">
            <v>Harness Volume (K Galls)</v>
          </cell>
          <cell r="V191">
            <v>0.31598414795244384</v>
          </cell>
          <cell r="W191">
            <v>0.4438573315719947</v>
          </cell>
          <cell r="X191">
            <v>14.915191545574636</v>
          </cell>
          <cell r="Y191">
            <v>18.621136063408191</v>
          </cell>
          <cell r="Z191">
            <v>28.42932628797886</v>
          </cell>
          <cell r="AA191">
            <v>33.07186261558784</v>
          </cell>
          <cell r="AB191">
            <v>34.221664464993388</v>
          </cell>
          <cell r="AC191">
            <v>34.079260237780709</v>
          </cell>
          <cell r="AD191">
            <v>35.82404227212681</v>
          </cell>
          <cell r="AE191">
            <v>35.82404227212681</v>
          </cell>
          <cell r="AF191">
            <v>35.82404227212681</v>
          </cell>
          <cell r="AI191" t="str">
            <v>Harness Volume (K Galls)</v>
          </cell>
          <cell r="AJ191">
            <v>14.915191545574636</v>
          </cell>
          <cell r="AK191">
            <v>18.156671070013207</v>
          </cell>
          <cell r="AL191">
            <v>2.7521796565389698</v>
          </cell>
          <cell r="AM191">
            <v>0</v>
          </cell>
        </row>
        <row r="192">
          <cell r="A192" t="str">
            <v>Harness Netback (K Galls)</v>
          </cell>
          <cell r="C192">
            <v>3.4328615615088602</v>
          </cell>
          <cell r="D192">
            <v>40.579890379087779</v>
          </cell>
          <cell r="E192">
            <v>35.932699940405648</v>
          </cell>
          <cell r="F192">
            <v>37.698430650822324</v>
          </cell>
          <cell r="G192">
            <v>38.783786562305636</v>
          </cell>
          <cell r="H192">
            <v>42.056639970660953</v>
          </cell>
          <cell r="I192">
            <v>45.033654305126738</v>
          </cell>
          <cell r="J192">
            <v>12.860500573774219</v>
          </cell>
          <cell r="K192">
            <v>49.100501910015808</v>
          </cell>
          <cell r="L192">
            <v>0</v>
          </cell>
          <cell r="M192">
            <v>0</v>
          </cell>
          <cell r="N192">
            <v>0</v>
          </cell>
          <cell r="O192">
            <v>38.444642837365869</v>
          </cell>
          <cell r="Q192">
            <v>38.444642837365869</v>
          </cell>
          <cell r="S192">
            <v>38.444642837365869</v>
          </cell>
          <cell r="U192" t="str">
            <v>Harness Netback (K Galls)</v>
          </cell>
          <cell r="V192">
            <v>3.4328615615088602</v>
          </cell>
          <cell r="W192">
            <v>14.13474367323993</v>
          </cell>
          <cell r="X192">
            <v>35.284020191781302</v>
          </cell>
          <cell r="Y192">
            <v>35.764531755308617</v>
          </cell>
          <cell r="Z192">
            <v>36.806182379860985</v>
          </cell>
          <cell r="AA192">
            <v>37.543227050891105</v>
          </cell>
          <cell r="AB192">
            <v>37.794895321397583</v>
          </cell>
          <cell r="AC192">
            <v>37.899086644515414</v>
          </cell>
          <cell r="AD192">
            <v>38.444642837365869</v>
          </cell>
          <cell r="AE192">
            <v>38.444642837365869</v>
          </cell>
          <cell r="AF192">
            <v>38.444642837365869</v>
          </cell>
          <cell r="AI192" t="str">
            <v>Harness Netback (K Galls)</v>
          </cell>
          <cell r="AJ192">
            <v>35.284020191781302</v>
          </cell>
          <cell r="AK192">
            <v>39.399101561959952</v>
          </cell>
          <cell r="AL192">
            <v>49.2766025093973</v>
          </cell>
          <cell r="AM192">
            <v>0</v>
          </cell>
        </row>
        <row r="193">
          <cell r="A193" t="str">
            <v>Harness Unit COGS (K Galls)</v>
          </cell>
          <cell r="C193">
            <v>21.255116889632102</v>
          </cell>
          <cell r="D193">
            <v>10.539415469519888</v>
          </cell>
          <cell r="E193">
            <v>20.035812818020219</v>
          </cell>
          <cell r="F193">
            <v>31.67255329008341</v>
          </cell>
          <cell r="G193">
            <v>13.17244210694378</v>
          </cell>
          <cell r="H193">
            <v>13.364524256668501</v>
          </cell>
          <cell r="I193">
            <v>14.720044725357827</v>
          </cell>
          <cell r="J193">
            <v>13.933376530612243</v>
          </cell>
          <cell r="K193">
            <v>12.622136901877649</v>
          </cell>
          <cell r="L193">
            <v>0</v>
          </cell>
          <cell r="M193">
            <v>0</v>
          </cell>
          <cell r="N193">
            <v>0</v>
          </cell>
          <cell r="O193">
            <v>17.965382030123784</v>
          </cell>
          <cell r="Q193">
            <v>17.965382030123784</v>
          </cell>
          <cell r="S193">
            <v>17.965382030123784</v>
          </cell>
          <cell r="U193" t="str">
            <v>Harness Unit COGS (K Galls)</v>
          </cell>
          <cell r="V193">
            <v>21.255116889632102</v>
          </cell>
          <cell r="W193">
            <v>18.167974337647394</v>
          </cell>
          <cell r="X193">
            <v>19.98022829527557</v>
          </cell>
          <cell r="Y193">
            <v>22.307213478547226</v>
          </cell>
          <cell r="Z193">
            <v>19.155694010126556</v>
          </cell>
          <cell r="AA193">
            <v>18.34274566572012</v>
          </cell>
          <cell r="AB193">
            <v>18.22102779178875</v>
          </cell>
          <cell r="AC193">
            <v>18.238944250659777</v>
          </cell>
          <cell r="AD193">
            <v>17.965382030123788</v>
          </cell>
          <cell r="AE193">
            <v>17.965382030123788</v>
          </cell>
          <cell r="AF193">
            <v>17.965382030123788</v>
          </cell>
          <cell r="AI193" t="str">
            <v>Harness Unit COGS (K Galls)</v>
          </cell>
          <cell r="AJ193">
            <v>19.98022829527557</v>
          </cell>
          <cell r="AK193">
            <v>16.997600017699458</v>
          </cell>
          <cell r="AL193">
            <v>13.430751348253555</v>
          </cell>
          <cell r="AM193">
            <v>0</v>
          </cell>
        </row>
        <row r="194">
          <cell r="A194" t="str">
            <v xml:space="preserve">Factor de conversión </v>
          </cell>
          <cell r="B194">
            <v>7.0010326672823</v>
          </cell>
        </row>
        <row r="195">
          <cell r="A195" t="str">
            <v>Harness Volume (K Te Lbs)</v>
          </cell>
          <cell r="C195">
            <v>2.212215342158423</v>
          </cell>
          <cell r="D195">
            <v>0.8952443357898634</v>
          </cell>
          <cell r="E195">
            <v>101.31428357139252</v>
          </cell>
          <cell r="F195">
            <v>25.945438632488461</v>
          </cell>
          <cell r="G195">
            <v>68.667460169138181</v>
          </cell>
          <cell r="H195">
            <v>32.502548488635284</v>
          </cell>
          <cell r="I195">
            <v>8.0498003085898482</v>
          </cell>
          <cell r="J195">
            <v>-0.99697664667507524</v>
          </cell>
          <cell r="K195">
            <v>12.215276019744335</v>
          </cell>
          <cell r="L195">
            <v>0</v>
          </cell>
          <cell r="M195">
            <v>0</v>
          </cell>
          <cell r="N195">
            <v>0</v>
          </cell>
          <cell r="O195">
            <v>250.8052902212618</v>
          </cell>
          <cell r="Q195">
            <v>250.80529022126183</v>
          </cell>
          <cell r="S195">
            <v>250.80529022126183</v>
          </cell>
          <cell r="U195" t="str">
            <v>Harness Volume (K Te Lbs)</v>
          </cell>
          <cell r="V195">
            <v>2.212215342158423</v>
          </cell>
          <cell r="W195">
            <v>3.1074596779482864</v>
          </cell>
          <cell r="X195">
            <v>104.42174324934081</v>
          </cell>
          <cell r="Y195">
            <v>130.36718188182925</v>
          </cell>
          <cell r="Z195">
            <v>199.03464205096742</v>
          </cell>
          <cell r="AA195">
            <v>231.5371905396027</v>
          </cell>
          <cell r="AB195">
            <v>239.58699084819256</v>
          </cell>
          <cell r="AC195">
            <v>238.59001420151748</v>
          </cell>
          <cell r="AD195">
            <v>250.8052902212618</v>
          </cell>
          <cell r="AE195">
            <v>250.8052902212618</v>
          </cell>
          <cell r="AF195">
            <v>250.8052902212618</v>
          </cell>
          <cell r="AI195" t="str">
            <v>Harness Volume (K Te Lbs)</v>
          </cell>
          <cell r="AJ195">
            <v>104.42174324934081</v>
          </cell>
          <cell r="AK195">
            <v>127.11544729026193</v>
          </cell>
          <cell r="AL195">
            <v>19.268099681659109</v>
          </cell>
          <cell r="AM195">
            <v>0</v>
          </cell>
        </row>
        <row r="196">
          <cell r="A196" t="str">
            <v>Harness Netback (K TE Lbs)</v>
          </cell>
          <cell r="C196">
            <v>0.49033645815588628</v>
          </cell>
          <cell r="D196">
            <v>5.7962721083603093</v>
          </cell>
          <cell r="E196">
            <v>5.1324856843375084</v>
          </cell>
          <cell r="F196">
            <v>5.3846957216750582</v>
          </cell>
          <cell r="G196">
            <v>5.5397236958417082</v>
          </cell>
          <cell r="H196">
            <v>6.0072052180534579</v>
          </cell>
          <cell r="I196">
            <v>6.4324302492660923</v>
          </cell>
          <cell r="J196">
            <v>1.8369433746359707</v>
          </cell>
          <cell r="K196">
            <v>7.0133227830053695</v>
          </cell>
          <cell r="L196">
            <v>0</v>
          </cell>
          <cell r="M196">
            <v>0</v>
          </cell>
          <cell r="N196">
            <v>0</v>
          </cell>
          <cell r="O196">
            <v>5.4912817386252133</v>
          </cell>
          <cell r="Q196">
            <v>5.4912817386252142</v>
          </cell>
          <cell r="S196">
            <v>5.4912817386252142</v>
          </cell>
          <cell r="U196" t="str">
            <v>Harness Netback (K TE Lbs)</v>
          </cell>
          <cell r="V196">
            <v>0.49033645815588628</v>
          </cell>
          <cell r="W196">
            <v>2.0189512526195412</v>
          </cell>
          <cell r="X196">
            <v>5.0398308176268021</v>
          </cell>
          <cell r="Y196">
            <v>5.1084652014903247</v>
          </cell>
          <cell r="Z196">
            <v>5.2572504841844445</v>
          </cell>
          <cell r="AA196">
            <v>5.362527049236701</v>
          </cell>
          <cell r="AB196">
            <v>5.3984743562222244</v>
          </cell>
          <cell r="AC196">
            <v>5.4133566354615068</v>
          </cell>
          <cell r="AD196">
            <v>5.4912817386252133</v>
          </cell>
          <cell r="AE196">
            <v>5.4912817386252133</v>
          </cell>
          <cell r="AF196">
            <v>5.4912817386252133</v>
          </cell>
          <cell r="AI196" t="str">
            <v>Harness Netback (K TE Lbs)</v>
          </cell>
          <cell r="AJ196">
            <v>5.0398308176268021</v>
          </cell>
          <cell r="AK196">
            <v>5.6276128728955221</v>
          </cell>
          <cell r="AL196">
            <v>7.0384763007434676</v>
          </cell>
          <cell r="AM196">
            <v>0</v>
          </cell>
        </row>
        <row r="197">
          <cell r="A197" t="str">
            <v>Harness Unit COGS (K TE Lbs)</v>
          </cell>
          <cell r="C197">
            <v>3.035997387780085</v>
          </cell>
          <cell r="D197">
            <v>1.5054086976016263</v>
          </cell>
          <cell r="E197">
            <v>2.8618367846864845</v>
          </cell>
          <cell r="F197">
            <v>4.5239830743966856</v>
          </cell>
          <cell r="G197">
            <v>1.8814998776540679</v>
          </cell>
          <cell r="H197">
            <v>1.9089361372536513</v>
          </cell>
          <cell r="I197">
            <v>2.1025533553283555</v>
          </cell>
          <cell r="J197">
            <v>1.9901887611132913</v>
          </cell>
          <cell r="K197">
            <v>1.8028964442437576</v>
          </cell>
          <cell r="L197">
            <v>0</v>
          </cell>
          <cell r="M197">
            <v>0</v>
          </cell>
          <cell r="N197">
            <v>0</v>
          </cell>
          <cell r="O197">
            <v>2.5661045854107818</v>
          </cell>
          <cell r="Q197">
            <v>2.5661045854107813</v>
          </cell>
          <cell r="S197">
            <v>2.5661045854107813</v>
          </cell>
          <cell r="U197" t="str">
            <v>Harness Unit COGS (K TE Lbs)</v>
          </cell>
          <cell r="V197">
            <v>3.035997387780085</v>
          </cell>
          <cell r="W197">
            <v>2.5950420746572433</v>
          </cell>
          <cell r="X197">
            <v>2.8538973098423792</v>
          </cell>
          <cell r="Y197">
            <v>3.1862747309828752</v>
          </cell>
          <cell r="Z197">
            <v>2.7361240720452922</v>
          </cell>
          <cell r="AA197">
            <v>2.6200057245041406</v>
          </cell>
          <cell r="AB197">
            <v>2.6026200216063105</v>
          </cell>
          <cell r="AC197">
            <v>2.6051791381998899</v>
          </cell>
          <cell r="AD197">
            <v>2.5661045854107818</v>
          </cell>
          <cell r="AE197">
            <v>2.5661045854107818</v>
          </cell>
          <cell r="AF197">
            <v>2.5661045854107818</v>
          </cell>
          <cell r="AI197" t="str">
            <v>Harness Unit COGS (K TE Lbs)</v>
          </cell>
          <cell r="AJ197">
            <v>2.8538973098423792</v>
          </cell>
          <cell r="AK197">
            <v>2.4278704050523565</v>
          </cell>
          <cell r="AL197">
            <v>1.9183957548175783</v>
          </cell>
          <cell r="AM197">
            <v>0</v>
          </cell>
        </row>
        <row r="199">
          <cell r="A199" t="str">
            <v>Net Sales</v>
          </cell>
          <cell r="C199">
            <v>1.0847298355520731</v>
          </cell>
          <cell r="D199">
            <v>5.1890797737063368</v>
          </cell>
          <cell r="E199">
            <v>519.99411004908291</v>
          </cell>
          <cell r="F199">
            <v>139.70829240134339</v>
          </cell>
          <cell r="G199">
            <v>380.39875623224151</v>
          </cell>
          <cell r="H199">
            <v>195.24947888096546</v>
          </cell>
          <cell r="I199">
            <v>51.779779005524858</v>
          </cell>
          <cell r="J199">
            <v>-1.8313896457765666</v>
          </cell>
          <cell r="K199">
            <v>85.669673609972108</v>
          </cell>
          <cell r="L199">
            <v>0</v>
          </cell>
          <cell r="M199">
            <v>0</v>
          </cell>
          <cell r="N199">
            <v>0</v>
          </cell>
          <cell r="O199">
            <v>1377.242510142612</v>
          </cell>
          <cell r="Q199">
            <v>1377.242510142612</v>
          </cell>
          <cell r="S199">
            <v>1377.242510142612</v>
          </cell>
          <cell r="U199" t="str">
            <v>Net Sales</v>
          </cell>
          <cell r="V199">
            <v>1.0847298355520731</v>
          </cell>
          <cell r="W199">
            <v>6.2738096092584099</v>
          </cell>
          <cell r="X199">
            <v>526.26791965834127</v>
          </cell>
          <cell r="Y199">
            <v>665.97621205968471</v>
          </cell>
          <cell r="Z199">
            <v>1046.3749682919263</v>
          </cell>
          <cell r="AA199">
            <v>1241.6244471728917</v>
          </cell>
          <cell r="AB199">
            <v>1293.4042261784166</v>
          </cell>
          <cell r="AC199">
            <v>1291.5728365326399</v>
          </cell>
          <cell r="AD199">
            <v>1377.242510142612</v>
          </cell>
          <cell r="AE199">
            <v>1377.242510142612</v>
          </cell>
          <cell r="AF199">
            <v>1377.242510142612</v>
          </cell>
          <cell r="AI199" t="str">
            <v>Net Sales</v>
          </cell>
          <cell r="AJ199">
            <v>526.26791965834127</v>
          </cell>
          <cell r="AK199">
            <v>715.35652751455041</v>
          </cell>
          <cell r="AL199">
            <v>135.6180629697204</v>
          </cell>
          <cell r="AM199">
            <v>0</v>
          </cell>
        </row>
        <row r="201">
          <cell r="A201" t="str">
            <v>Inventory Cost</v>
          </cell>
          <cell r="C201">
            <v>6.7162799999999985</v>
          </cell>
          <cell r="D201">
            <v>1.3477086095766515</v>
          </cell>
          <cell r="E201">
            <v>289.94494353876865</v>
          </cell>
          <cell r="F201">
            <v>117.3767252311757</v>
          </cell>
          <cell r="G201">
            <v>129.19781790704909</v>
          </cell>
          <cell r="H201">
            <v>62.045289362794946</v>
          </cell>
          <cell r="I201">
            <v>16.925134648548816</v>
          </cell>
          <cell r="J201">
            <v>-1.9841717173051518</v>
          </cell>
          <cell r="K201">
            <v>22.022877701453105</v>
          </cell>
          <cell r="L201">
            <v>0</v>
          </cell>
          <cell r="M201">
            <v>0</v>
          </cell>
          <cell r="N201">
            <v>0</v>
          </cell>
          <cell r="O201">
            <v>643.59260528206187</v>
          </cell>
          <cell r="Q201">
            <v>643.59260528206187</v>
          </cell>
          <cell r="S201">
            <v>643.59260528206187</v>
          </cell>
          <cell r="U201" t="str">
            <v>Inventory Cost</v>
          </cell>
          <cell r="V201">
            <v>6.7162799999999985</v>
          </cell>
          <cell r="W201">
            <v>8.0639886095766506</v>
          </cell>
          <cell r="X201">
            <v>298.00893214834531</v>
          </cell>
          <cell r="Y201">
            <v>415.38565737952104</v>
          </cell>
          <cell r="Z201">
            <v>544.58347528657009</v>
          </cell>
          <cell r="AA201">
            <v>606.62876464936505</v>
          </cell>
          <cell r="AB201">
            <v>623.55389929791386</v>
          </cell>
          <cell r="AC201">
            <v>621.56972758060874</v>
          </cell>
          <cell r="AD201">
            <v>643.59260528206187</v>
          </cell>
          <cell r="AE201">
            <v>643.59260528206187</v>
          </cell>
          <cell r="AF201">
            <v>643.59260528206187</v>
          </cell>
          <cell r="AI201" t="str">
            <v>Inventory Cost</v>
          </cell>
          <cell r="AJ201">
            <v>298.00893214834531</v>
          </cell>
          <cell r="AK201">
            <v>308.61983250101974</v>
          </cell>
          <cell r="AL201">
            <v>36.963840632696773</v>
          </cell>
          <cell r="AM201">
            <v>0</v>
          </cell>
        </row>
        <row r="202">
          <cell r="A202" t="str">
            <v>Non Std. Cost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Q202">
            <v>0</v>
          </cell>
          <cell r="S202">
            <v>0</v>
          </cell>
          <cell r="U202" t="str">
            <v>Non Std. Cost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I202" t="str">
            <v>Non Std. Cost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</row>
        <row r="203">
          <cell r="A203" t="str">
            <v>Alloc. NSC (STL)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Q203">
            <v>0</v>
          </cell>
          <cell r="S203">
            <v>0</v>
          </cell>
          <cell r="U203" t="str">
            <v>Alloc. NSC (STL)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I203" t="str">
            <v>Alloc. NSC (STL)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</row>
        <row r="204">
          <cell r="A204" t="str">
            <v>COGS</v>
          </cell>
          <cell r="C204">
            <v>6.7162799999999985</v>
          </cell>
          <cell r="D204">
            <v>1.3477086095766515</v>
          </cell>
          <cell r="E204">
            <v>289.94494353876865</v>
          </cell>
          <cell r="F204">
            <v>117.3767252311757</v>
          </cell>
          <cell r="G204">
            <v>129.19781790704909</v>
          </cell>
          <cell r="H204">
            <v>62.045289362794946</v>
          </cell>
          <cell r="I204">
            <v>16.925134648548816</v>
          </cell>
          <cell r="J204">
            <v>-1.9841717173051518</v>
          </cell>
          <cell r="K204">
            <v>22.022877701453105</v>
          </cell>
          <cell r="L204">
            <v>0</v>
          </cell>
          <cell r="M204">
            <v>0</v>
          </cell>
          <cell r="N204">
            <v>0</v>
          </cell>
          <cell r="O204">
            <v>643.59260528206187</v>
          </cell>
          <cell r="Q204">
            <v>643.59260528206187</v>
          </cell>
          <cell r="S204">
            <v>643.59260528206187</v>
          </cell>
          <cell r="U204" t="str">
            <v>COGS</v>
          </cell>
          <cell r="V204">
            <v>6.7162799999999985</v>
          </cell>
          <cell r="W204">
            <v>8.0639886095766506</v>
          </cell>
          <cell r="X204">
            <v>298.00893214834531</v>
          </cell>
          <cell r="Y204">
            <v>415.38565737952104</v>
          </cell>
          <cell r="Z204">
            <v>544.58347528657009</v>
          </cell>
          <cell r="AA204">
            <v>606.62876464936505</v>
          </cell>
          <cell r="AB204">
            <v>623.55389929791386</v>
          </cell>
          <cell r="AC204">
            <v>621.56972758060874</v>
          </cell>
          <cell r="AD204">
            <v>643.59260528206187</v>
          </cell>
          <cell r="AE204">
            <v>643.59260528206187</v>
          </cell>
          <cell r="AF204">
            <v>643.59260528206187</v>
          </cell>
          <cell r="AI204" t="str">
            <v>COGS</v>
          </cell>
          <cell r="AJ204">
            <v>298.00893214834531</v>
          </cell>
          <cell r="AK204">
            <v>308.61983250101974</v>
          </cell>
          <cell r="AL204">
            <v>36.963840632696773</v>
          </cell>
          <cell r="AM204">
            <v>0</v>
          </cell>
        </row>
        <row r="206">
          <cell r="A206" t="str">
            <v>Gross Profit</v>
          </cell>
          <cell r="C206">
            <v>-5.6315501644479253</v>
          </cell>
          <cell r="D206">
            <v>3.8413711641296855</v>
          </cell>
          <cell r="E206">
            <v>230.04916651031425</v>
          </cell>
          <cell r="F206">
            <v>22.331567170167688</v>
          </cell>
          <cell r="G206">
            <v>251.20093832519242</v>
          </cell>
          <cell r="H206">
            <v>133.20418951817049</v>
          </cell>
          <cell r="I206">
            <v>34.854644356976038</v>
          </cell>
          <cell r="J206">
            <v>0.15278207152858525</v>
          </cell>
          <cell r="K206">
            <v>63.646795908519003</v>
          </cell>
          <cell r="L206">
            <v>0</v>
          </cell>
          <cell r="M206">
            <v>0</v>
          </cell>
          <cell r="N206">
            <v>0</v>
          </cell>
          <cell r="O206">
            <v>733.64990486055012</v>
          </cell>
          <cell r="Q206">
            <v>733.64990486055012</v>
          </cell>
          <cell r="S206">
            <v>733.64990486055012</v>
          </cell>
          <cell r="U206" t="str">
            <v>Gross Profit</v>
          </cell>
          <cell r="V206">
            <v>-5.6315501644479253</v>
          </cell>
          <cell r="W206">
            <v>-1.7901790003182407</v>
          </cell>
          <cell r="X206">
            <v>228.25898750999596</v>
          </cell>
          <cell r="Y206">
            <v>250.59055468016368</v>
          </cell>
          <cell r="Z206">
            <v>501.79149300535619</v>
          </cell>
          <cell r="AA206">
            <v>634.99568252352663</v>
          </cell>
          <cell r="AB206">
            <v>669.85032688050273</v>
          </cell>
          <cell r="AC206">
            <v>670.0031089520312</v>
          </cell>
          <cell r="AD206">
            <v>733.64990486055012</v>
          </cell>
          <cell r="AE206">
            <v>733.64990486055012</v>
          </cell>
          <cell r="AF206">
            <v>733.64990486055012</v>
          </cell>
          <cell r="AI206" t="str">
            <v>Gross Profit</v>
          </cell>
          <cell r="AJ206">
            <v>228.25898750999596</v>
          </cell>
          <cell r="AK206">
            <v>406.73669501353066</v>
          </cell>
          <cell r="AL206">
            <v>98.654222337023626</v>
          </cell>
          <cell r="AM206">
            <v>0</v>
          </cell>
        </row>
        <row r="207">
          <cell r="A207" t="str">
            <v>% of Sales</v>
          </cell>
          <cell r="C207">
            <v>-5.1916615362402645</v>
          </cell>
          <cell r="D207">
            <v>0.74027984375849343</v>
          </cell>
          <cell r="E207">
            <v>0.44240725436024575</v>
          </cell>
          <cell r="F207">
            <v>0.15984424965996474</v>
          </cell>
          <cell r="G207">
            <v>0.66036214422275585</v>
          </cell>
          <cell r="H207">
            <v>0.682225582785698</v>
          </cell>
          <cell r="I207">
            <v>0.67313235062778232</v>
          </cell>
          <cell r="J207">
            <v>-8.3424121066164952E-2</v>
          </cell>
          <cell r="K207">
            <v>0.74293262979246832</v>
          </cell>
          <cell r="L207">
            <v>0</v>
          </cell>
          <cell r="M207">
            <v>0</v>
          </cell>
          <cell r="N207">
            <v>0</v>
          </cell>
          <cell r="O207">
            <v>0.53269478647197832</v>
          </cell>
          <cell r="Q207">
            <v>0.53269478647197832</v>
          </cell>
          <cell r="S207">
            <v>0.53269478647197832</v>
          </cell>
          <cell r="U207" t="str">
            <v>% of Sales</v>
          </cell>
          <cell r="V207">
            <v>-5.1916615362402645</v>
          </cell>
          <cell r="W207">
            <v>-0.28534162045281564</v>
          </cell>
          <cell r="X207">
            <v>0.43373152530023895</v>
          </cell>
          <cell r="Y207">
            <v>0.37627553378393908</v>
          </cell>
          <cell r="Z207">
            <v>0.47955227161489422</v>
          </cell>
          <cell r="AA207">
            <v>0.51142330836782068</v>
          </cell>
          <cell r="AB207">
            <v>0.51789712243301522</v>
          </cell>
          <cell r="AC207">
            <v>0.51874976772562309</v>
          </cell>
          <cell r="AD207">
            <v>0.53269478647197832</v>
          </cell>
          <cell r="AE207">
            <v>0.53269478647197832</v>
          </cell>
          <cell r="AF207">
            <v>0.53269478647197832</v>
          </cell>
          <cell r="AI207" t="str">
            <v>% of Sales</v>
          </cell>
          <cell r="AJ207">
            <v>0.43373152530023895</v>
          </cell>
          <cell r="AK207">
            <v>0.56857899434664427</v>
          </cell>
          <cell r="AL207">
            <v>0.72744161195585189</v>
          </cell>
          <cell r="AM207">
            <v>0</v>
          </cell>
        </row>
        <row r="209">
          <cell r="A209" t="str">
            <v>Marketing</v>
          </cell>
          <cell r="C209">
            <v>9.4251918134211081</v>
          </cell>
          <cell r="D209">
            <v>11.897658827940798</v>
          </cell>
          <cell r="E209">
            <v>14.875001231812295</v>
          </cell>
          <cell r="F209">
            <v>14.22719893518204</v>
          </cell>
          <cell r="G209">
            <v>20.784756767094102</v>
          </cell>
          <cell r="H209">
            <v>19.060305895034251</v>
          </cell>
          <cell r="I209">
            <v>16.850114940155109</v>
          </cell>
          <cell r="J209">
            <v>9.3119396772340153</v>
          </cell>
          <cell r="K209">
            <v>13.729709630440636</v>
          </cell>
          <cell r="L209">
            <v>7.7579084314115034</v>
          </cell>
          <cell r="M209">
            <v>7.7610803367866907</v>
          </cell>
          <cell r="N209">
            <v>10.625261005390259</v>
          </cell>
          <cell r="O209">
            <v>156.30612749190277</v>
          </cell>
          <cell r="Q209">
            <v>156.30612749190277</v>
          </cell>
          <cell r="S209">
            <v>156.30612749190277</v>
          </cell>
          <cell r="U209" t="str">
            <v>Marketing</v>
          </cell>
          <cell r="V209">
            <v>9.4251918134211081</v>
          </cell>
          <cell r="W209">
            <v>21.322850641361907</v>
          </cell>
          <cell r="X209">
            <v>36.197851873174201</v>
          </cell>
          <cell r="Y209">
            <v>50.425050808356239</v>
          </cell>
          <cell r="Z209">
            <v>71.209807575450341</v>
          </cell>
          <cell r="AA209">
            <v>90.270113470484588</v>
          </cell>
          <cell r="AB209">
            <v>107.1202284106397</v>
          </cell>
          <cell r="AC209">
            <v>116.43216808787372</v>
          </cell>
          <cell r="AD209">
            <v>130.16187771831434</v>
          </cell>
          <cell r="AE209">
            <v>137.91978614972584</v>
          </cell>
          <cell r="AF209">
            <v>145.68086648651251</v>
          </cell>
          <cell r="AI209" t="str">
            <v>Marketing</v>
          </cell>
          <cell r="AJ209">
            <v>36.197851873174201</v>
          </cell>
          <cell r="AK209">
            <v>54.072261597310387</v>
          </cell>
          <cell r="AL209">
            <v>39.891764247829762</v>
          </cell>
          <cell r="AM209">
            <v>26.144249773588456</v>
          </cell>
        </row>
        <row r="210">
          <cell r="A210" t="str">
            <v>Administration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Q210">
            <v>0</v>
          </cell>
          <cell r="S210">
            <v>0</v>
          </cell>
          <cell r="U210" t="str">
            <v>Administration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I210" t="str">
            <v>Administration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</row>
        <row r="211">
          <cell r="A211" t="str">
            <v>Technology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Q211">
            <v>0</v>
          </cell>
          <cell r="S211">
            <v>0</v>
          </cell>
          <cell r="U211" t="str">
            <v>Technology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I211" t="str">
            <v>Technology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</row>
        <row r="212">
          <cell r="A212" t="str">
            <v>Bad Debt Reserve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Q212">
            <v>0</v>
          </cell>
          <cell r="S212">
            <v>0</v>
          </cell>
          <cell r="U212" t="str">
            <v>Bad Debt Reserve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I212" t="str">
            <v>Bad Debt Reserve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</row>
        <row r="213">
          <cell r="A213" t="str">
            <v>Total Direct MAT</v>
          </cell>
          <cell r="C213">
            <v>9.4251918134211081</v>
          </cell>
          <cell r="D213">
            <v>11.897658827940798</v>
          </cell>
          <cell r="E213">
            <v>14.875001231812295</v>
          </cell>
          <cell r="F213">
            <v>14.22719893518204</v>
          </cell>
          <cell r="G213">
            <v>20.784756767094102</v>
          </cell>
          <cell r="H213">
            <v>19.060305895034251</v>
          </cell>
          <cell r="I213">
            <v>16.850114940155109</v>
          </cell>
          <cell r="J213">
            <v>9.3119396772340153</v>
          </cell>
          <cell r="K213">
            <v>13.729709630440636</v>
          </cell>
          <cell r="L213">
            <v>7.7579084314115034</v>
          </cell>
          <cell r="M213">
            <v>7.7610803367866907</v>
          </cell>
          <cell r="N213">
            <v>10.625261005390259</v>
          </cell>
          <cell r="O213">
            <v>156.30612749190277</v>
          </cell>
          <cell r="Q213">
            <v>156.30612749190277</v>
          </cell>
          <cell r="S213">
            <v>156.30612749190277</v>
          </cell>
          <cell r="U213" t="str">
            <v>Total Direct MAT</v>
          </cell>
          <cell r="V213">
            <v>9.4251918134211081</v>
          </cell>
          <cell r="W213">
            <v>21.322850641361907</v>
          </cell>
          <cell r="X213">
            <v>36.197851873174201</v>
          </cell>
          <cell r="Y213">
            <v>50.425050808356239</v>
          </cell>
          <cell r="Z213">
            <v>71.209807575450341</v>
          </cell>
          <cell r="AA213">
            <v>90.270113470484588</v>
          </cell>
          <cell r="AB213">
            <v>107.1202284106397</v>
          </cell>
          <cell r="AC213">
            <v>116.43216808787372</v>
          </cell>
          <cell r="AD213">
            <v>130.16187771831434</v>
          </cell>
          <cell r="AE213">
            <v>137.91978614972584</v>
          </cell>
          <cell r="AF213">
            <v>145.68086648651251</v>
          </cell>
          <cell r="AI213" t="str">
            <v>Total Direct MAT</v>
          </cell>
          <cell r="AJ213">
            <v>36.197851873174201</v>
          </cell>
          <cell r="AK213">
            <v>54.072261597310387</v>
          </cell>
          <cell r="AL213">
            <v>39.891764247829762</v>
          </cell>
          <cell r="AM213">
            <v>26.144249773588456</v>
          </cell>
        </row>
        <row r="215">
          <cell r="A215" t="str">
            <v>Marketing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Q215">
            <v>0</v>
          </cell>
          <cell r="S215">
            <v>0</v>
          </cell>
          <cell r="U215" t="str">
            <v>Marketing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I215" t="str">
            <v>Marketing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</row>
        <row r="220">
          <cell r="A220" t="str">
            <v>Amort of Intangible  Assets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Q220">
            <v>0</v>
          </cell>
          <cell r="S220">
            <v>0</v>
          </cell>
          <cell r="U220" t="str">
            <v>Amort of Intangible  Assets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I220" t="str">
            <v>Amort of Intangible  Assets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</row>
        <row r="222">
          <cell r="A222" t="str">
            <v>Interest Expense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Q222">
            <v>0</v>
          </cell>
          <cell r="S222">
            <v>0</v>
          </cell>
          <cell r="U222" t="str">
            <v>Interest Expense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I222" t="str">
            <v>Interest Expense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</row>
        <row r="223">
          <cell r="A223" t="str">
            <v>Interest Income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Q223">
            <v>0</v>
          </cell>
          <cell r="S223">
            <v>0</v>
          </cell>
          <cell r="U223" t="str">
            <v>Interest Income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I223" t="str">
            <v>Interest Income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</row>
        <row r="224">
          <cell r="A224" t="str">
            <v>Other Income/Exp.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Q224">
            <v>0</v>
          </cell>
          <cell r="S224">
            <v>0</v>
          </cell>
          <cell r="U224" t="str">
            <v>Other Income/Exp.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I224" t="str">
            <v>Other Income/Exp.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</row>
        <row r="226">
          <cell r="A226" t="str">
            <v>Income Before Tax</v>
          </cell>
          <cell r="C226">
            <v>-15.056741977869034</v>
          </cell>
          <cell r="D226">
            <v>-8.0562876638111121</v>
          </cell>
          <cell r="E226">
            <v>215.17416527850196</v>
          </cell>
          <cell r="F226">
            <v>8.1043682349856478</v>
          </cell>
          <cell r="G226">
            <v>230.41618155809832</v>
          </cell>
          <cell r="H226">
            <v>114.14388362313625</v>
          </cell>
          <cell r="I226">
            <v>18.00452941682093</v>
          </cell>
          <cell r="J226">
            <v>-9.1591576057054294</v>
          </cell>
          <cell r="K226">
            <v>49.917086278078365</v>
          </cell>
          <cell r="L226">
            <v>-7.7579084314115034</v>
          </cell>
          <cell r="M226">
            <v>-7.7610803367866907</v>
          </cell>
          <cell r="N226">
            <v>-10.625261005390259</v>
          </cell>
          <cell r="O226">
            <v>577.34377736864735</v>
          </cell>
          <cell r="Q226">
            <v>577.34377736864735</v>
          </cell>
          <cell r="S226">
            <v>577.34377736864735</v>
          </cell>
          <cell r="U226" t="str">
            <v>Income Before Tax</v>
          </cell>
          <cell r="V226">
            <v>-15.056741977869034</v>
          </cell>
          <cell r="W226">
            <v>-23.113029641680146</v>
          </cell>
          <cell r="X226">
            <v>192.06113563682175</v>
          </cell>
          <cell r="Y226">
            <v>200.16550387180743</v>
          </cell>
          <cell r="Z226">
            <v>430.58168542990586</v>
          </cell>
          <cell r="AA226">
            <v>544.72556905304202</v>
          </cell>
          <cell r="AB226">
            <v>562.73009846986304</v>
          </cell>
          <cell r="AC226">
            <v>553.57094086415748</v>
          </cell>
          <cell r="AD226">
            <v>603.48802714223575</v>
          </cell>
          <cell r="AE226">
            <v>595.73011871082429</v>
          </cell>
          <cell r="AF226">
            <v>587.96903837403761</v>
          </cell>
          <cell r="AI226" t="str">
            <v>Income Before Tax</v>
          </cell>
          <cell r="AJ226">
            <v>192.06113563682175</v>
          </cell>
          <cell r="AK226">
            <v>352.66443341622028</v>
          </cell>
          <cell r="AL226">
            <v>58.762458089193863</v>
          </cell>
          <cell r="AM226">
            <v>-26.144249773588456</v>
          </cell>
        </row>
        <row r="227">
          <cell r="A227" t="str">
            <v>Privision for Taxes</v>
          </cell>
          <cell r="C227">
            <v>-4.6675900131394004</v>
          </cell>
          <cell r="D227">
            <v>-2.4974491757814445</v>
          </cell>
          <cell r="E227">
            <v>66.703991236335611</v>
          </cell>
          <cell r="F227">
            <v>2.5123541528455506</v>
          </cell>
          <cell r="G227">
            <v>71.429016283010483</v>
          </cell>
          <cell r="H227">
            <v>35.384603923172236</v>
          </cell>
          <cell r="I227">
            <v>5.5814041192144881</v>
          </cell>
          <cell r="J227">
            <v>-2.8393388577686829</v>
          </cell>
          <cell r="K227">
            <v>15.474296746204294</v>
          </cell>
          <cell r="L227">
            <v>-2.4049516137375662</v>
          </cell>
          <cell r="M227">
            <v>-2.4059349044038743</v>
          </cell>
          <cell r="N227">
            <v>-3.2938309116709803</v>
          </cell>
          <cell r="O227">
            <v>178.97657098428073</v>
          </cell>
          <cell r="Q227">
            <v>178.97657098428076</v>
          </cell>
          <cell r="S227">
            <v>178.97657098428076</v>
          </cell>
          <cell r="U227" t="str">
            <v>Privision for Taxes</v>
          </cell>
          <cell r="V227">
            <v>-4.6675900131394004</v>
          </cell>
          <cell r="W227">
            <v>-7.1650391889208453</v>
          </cell>
          <cell r="X227">
            <v>59.538952047414767</v>
          </cell>
          <cell r="Y227">
            <v>62.051306200260321</v>
          </cell>
          <cell r="Z227">
            <v>133.48032248327081</v>
          </cell>
          <cell r="AA227">
            <v>168.86492640644303</v>
          </cell>
          <cell r="AB227">
            <v>174.44633052565752</v>
          </cell>
          <cell r="AC227">
            <v>171.60699166788882</v>
          </cell>
          <cell r="AD227">
            <v>187.08128841409311</v>
          </cell>
          <cell r="AE227">
            <v>184.67633680035556</v>
          </cell>
          <cell r="AF227">
            <v>182.27040189595169</v>
          </cell>
          <cell r="AI227" t="str">
            <v>Privision for Taxes</v>
          </cell>
          <cell r="AJ227">
            <v>59.538952047414767</v>
          </cell>
          <cell r="AK227">
            <v>109.32597435902827</v>
          </cell>
          <cell r="AL227">
            <v>18.216362007650098</v>
          </cell>
          <cell r="AM227">
            <v>-8.1047174298124212</v>
          </cell>
        </row>
        <row r="228">
          <cell r="A228" t="str">
            <v>Tax rate %</v>
          </cell>
          <cell r="C228">
            <v>0.31</v>
          </cell>
          <cell r="D228">
            <v>0.31</v>
          </cell>
          <cell r="E228">
            <v>0.31</v>
          </cell>
          <cell r="F228">
            <v>0.31</v>
          </cell>
          <cell r="G228">
            <v>0.31</v>
          </cell>
          <cell r="H228">
            <v>0.31</v>
          </cell>
          <cell r="I228">
            <v>0.31</v>
          </cell>
          <cell r="J228">
            <v>0.31</v>
          </cell>
          <cell r="K228">
            <v>0.31</v>
          </cell>
          <cell r="L228">
            <v>0.31</v>
          </cell>
          <cell r="M228">
            <v>0.31</v>
          </cell>
          <cell r="N228">
            <v>0.31</v>
          </cell>
          <cell r="O228">
            <v>0.31000000000000011</v>
          </cell>
          <cell r="Q228">
            <v>0.31000000000000011</v>
          </cell>
          <cell r="S228">
            <v>0.31000000000000011</v>
          </cell>
          <cell r="U228" t="str">
            <v>Tax rate %</v>
          </cell>
          <cell r="V228">
            <v>0.31</v>
          </cell>
          <cell r="W228">
            <v>0.31</v>
          </cell>
          <cell r="X228">
            <v>0.31000000000000011</v>
          </cell>
          <cell r="Y228">
            <v>0.31000000000000011</v>
          </cell>
          <cell r="Z228">
            <v>0.31</v>
          </cell>
          <cell r="AA228">
            <v>0.31</v>
          </cell>
          <cell r="AB228">
            <v>0.30999999999999994</v>
          </cell>
          <cell r="AC228">
            <v>0.31</v>
          </cell>
          <cell r="AD228">
            <v>0.31000000000000005</v>
          </cell>
          <cell r="AE228">
            <v>0.31000000000000005</v>
          </cell>
          <cell r="AF228">
            <v>0.31000000000000005</v>
          </cell>
          <cell r="AI228" t="str">
            <v>Tax rate %</v>
          </cell>
          <cell r="AJ228">
            <v>0.31000000000000011</v>
          </cell>
          <cell r="AK228">
            <v>0.30999999999999994</v>
          </cell>
          <cell r="AL228">
            <v>0.31</v>
          </cell>
          <cell r="AM228">
            <v>0.31</v>
          </cell>
        </row>
        <row r="230">
          <cell r="A230" t="str">
            <v>Net Income</v>
          </cell>
          <cell r="C230">
            <v>-10.389151964729635</v>
          </cell>
          <cell r="D230">
            <v>-5.558838488029668</v>
          </cell>
          <cell r="E230">
            <v>148.47017404216635</v>
          </cell>
          <cell r="F230">
            <v>5.5920140821400972</v>
          </cell>
          <cell r="G230">
            <v>158.98716527508782</v>
          </cell>
          <cell r="H230">
            <v>78.759279699964011</v>
          </cell>
          <cell r="I230">
            <v>12.423125297606441</v>
          </cell>
          <cell r="J230">
            <v>-6.3198187479367469</v>
          </cell>
          <cell r="K230">
            <v>34.44278953187407</v>
          </cell>
          <cell r="L230">
            <v>-5.3529568176739373</v>
          </cell>
          <cell r="M230">
            <v>-5.355145432382816</v>
          </cell>
          <cell r="N230">
            <v>-7.3314300937192787</v>
          </cell>
          <cell r="O230">
            <v>398.36720638436663</v>
          </cell>
          <cell r="Q230">
            <v>398.36720638436657</v>
          </cell>
          <cell r="S230">
            <v>398.36720638436657</v>
          </cell>
          <cell r="U230" t="str">
            <v>Net Income</v>
          </cell>
          <cell r="V230">
            <v>-10.389151964729635</v>
          </cell>
          <cell r="W230">
            <v>-15.947990452759301</v>
          </cell>
          <cell r="X230">
            <v>132.52218358940698</v>
          </cell>
          <cell r="Y230">
            <v>138.11419767154712</v>
          </cell>
          <cell r="Z230">
            <v>297.10136294663505</v>
          </cell>
          <cell r="AA230">
            <v>375.86064264659899</v>
          </cell>
          <cell r="AB230">
            <v>388.28376794420552</v>
          </cell>
          <cell r="AC230">
            <v>381.96394919626869</v>
          </cell>
          <cell r="AD230">
            <v>416.40673872814261</v>
          </cell>
          <cell r="AE230">
            <v>411.05378191046873</v>
          </cell>
          <cell r="AF230">
            <v>405.69863647808592</v>
          </cell>
          <cell r="AI230" t="str">
            <v>Net Income</v>
          </cell>
          <cell r="AJ230">
            <v>132.52218358940698</v>
          </cell>
          <cell r="AK230">
            <v>243.33845905719201</v>
          </cell>
          <cell r="AL230">
            <v>40.546096081543766</v>
          </cell>
          <cell r="AM230">
            <v>-18.039532343776035</v>
          </cell>
        </row>
        <row r="231">
          <cell r="A231" t="str">
            <v>% Sales</v>
          </cell>
          <cell r="C231">
            <v>-9.5776400945421365</v>
          </cell>
          <cell r="D231">
            <v>-1.0712570880480468</v>
          </cell>
          <cell r="E231">
            <v>0.28552279953354098</v>
          </cell>
          <cell r="F231">
            <v>4.002635767729365E-2</v>
          </cell>
          <cell r="G231">
            <v>0.41794869901736159</v>
          </cell>
          <cell r="H231">
            <v>0.4033776691817953</v>
          </cell>
          <cell r="I231">
            <v>0.23992233138501623</v>
          </cell>
          <cell r="J231">
            <v>3.4508324116121916</v>
          </cell>
          <cell r="K231">
            <v>0.40204179706206872</v>
          </cell>
          <cell r="L231">
            <v>0</v>
          </cell>
          <cell r="M231">
            <v>0</v>
          </cell>
          <cell r="N231">
            <v>0</v>
          </cell>
          <cell r="O231">
            <v>0.28924986227960398</v>
          </cell>
          <cell r="Q231">
            <v>0.28924986227960398</v>
          </cell>
          <cell r="S231">
            <v>0.28924986227960398</v>
          </cell>
          <cell r="U231" t="str">
            <v>% Sales</v>
          </cell>
          <cell r="V231">
            <v>-9.5776400945421365</v>
          </cell>
          <cell r="W231">
            <v>-2.5419946485504554</v>
          </cell>
          <cell r="X231">
            <v>0.25181505206595489</v>
          </cell>
          <cell r="Y231">
            <v>0.207386082521472</v>
          </cell>
          <cell r="Z231">
            <v>0.28393393568236358</v>
          </cell>
          <cell r="AA231">
            <v>0.30271685089836331</v>
          </cell>
          <cell r="AB231">
            <v>0.30020295286297011</v>
          </cell>
          <cell r="AC231">
            <v>0.29573550820539873</v>
          </cell>
          <cell r="AD231">
            <v>0.30234815993664338</v>
          </cell>
          <cell r="AE231">
            <v>0.2984614393494901</v>
          </cell>
          <cell r="AF231">
            <v>0.29457312963428367</v>
          </cell>
          <cell r="AI231" t="str">
            <v>% Sales</v>
          </cell>
          <cell r="AJ231">
            <v>0.25181505206595489</v>
          </cell>
          <cell r="AK231">
            <v>0.34016388988949636</v>
          </cell>
          <cell r="AL231">
            <v>0.29897268250023995</v>
          </cell>
          <cell r="AM231">
            <v>0</v>
          </cell>
        </row>
        <row r="233">
          <cell r="A233" t="str">
            <v>EBIT</v>
          </cell>
          <cell r="C233">
            <v>-15.056741977869034</v>
          </cell>
          <cell r="D233">
            <v>-8.0562876638111121</v>
          </cell>
          <cell r="E233">
            <v>215.17416527850196</v>
          </cell>
          <cell r="F233">
            <v>8.1043682349856478</v>
          </cell>
          <cell r="G233">
            <v>230.41618155809832</v>
          </cell>
          <cell r="H233">
            <v>114.14388362313625</v>
          </cell>
          <cell r="I233">
            <v>18.00452941682093</v>
          </cell>
          <cell r="J233">
            <v>-9.1591576057054294</v>
          </cell>
          <cell r="K233">
            <v>49.917086278078365</v>
          </cell>
          <cell r="L233">
            <v>-7.7579084314115034</v>
          </cell>
          <cell r="M233">
            <v>-7.7610803367866907</v>
          </cell>
          <cell r="N233">
            <v>-10.625261005390259</v>
          </cell>
          <cell r="O233">
            <v>577.34377736864735</v>
          </cell>
          <cell r="Q233">
            <v>577.34377736864735</v>
          </cell>
          <cell r="S233">
            <v>577.34377736864735</v>
          </cell>
          <cell r="U233" t="str">
            <v>EBIT</v>
          </cell>
          <cell r="V233">
            <v>-15.056741977869034</v>
          </cell>
          <cell r="W233">
            <v>-23.113029641680146</v>
          </cell>
          <cell r="X233">
            <v>192.0611356368218</v>
          </cell>
          <cell r="Y233">
            <v>200.16550387180746</v>
          </cell>
          <cell r="Z233">
            <v>430.58168542990575</v>
          </cell>
          <cell r="AA233">
            <v>544.72556905304202</v>
          </cell>
          <cell r="AB233">
            <v>562.73009846986292</v>
          </cell>
          <cell r="AC233">
            <v>553.57094086415748</v>
          </cell>
          <cell r="AD233">
            <v>603.48802714223586</v>
          </cell>
          <cell r="AE233">
            <v>595.7301187108244</v>
          </cell>
          <cell r="AF233">
            <v>587.96903837403772</v>
          </cell>
          <cell r="AI233" t="str">
            <v>EBIT</v>
          </cell>
          <cell r="AJ233">
            <v>192.0611356368218</v>
          </cell>
          <cell r="AK233">
            <v>352.66443341622022</v>
          </cell>
          <cell r="AL233">
            <v>58.762458089193863</v>
          </cell>
          <cell r="AM233">
            <v>-26.144249773588456</v>
          </cell>
        </row>
        <row r="234">
          <cell r="A234" t="str">
            <v>EBITDA</v>
          </cell>
          <cell r="C234">
            <v>-15.056741977869034</v>
          </cell>
          <cell r="D234">
            <v>-8.0562876638111121</v>
          </cell>
          <cell r="E234">
            <v>215.17416527850196</v>
          </cell>
          <cell r="F234">
            <v>8.1043682349856478</v>
          </cell>
          <cell r="G234">
            <v>230.41618155809832</v>
          </cell>
          <cell r="H234">
            <v>114.14388362313625</v>
          </cell>
          <cell r="I234">
            <v>18.00452941682093</v>
          </cell>
          <cell r="J234">
            <v>-9.1591576057054294</v>
          </cell>
          <cell r="K234">
            <v>49.917086278078365</v>
          </cell>
          <cell r="L234">
            <v>-7.7579084314115034</v>
          </cell>
          <cell r="M234">
            <v>-7.7610803367866907</v>
          </cell>
          <cell r="N234">
            <v>-10.625261005390259</v>
          </cell>
          <cell r="O234">
            <v>577.34377736864735</v>
          </cell>
          <cell r="Q234">
            <v>577.34377736864735</v>
          </cell>
          <cell r="S234">
            <v>577.34377736864735</v>
          </cell>
          <cell r="U234" t="str">
            <v>EBITDA</v>
          </cell>
          <cell r="V234">
            <v>-15.056741977869034</v>
          </cell>
          <cell r="W234">
            <v>-23.113029641680146</v>
          </cell>
          <cell r="X234">
            <v>192.0611356368218</v>
          </cell>
          <cell r="Y234">
            <v>200.16550387180746</v>
          </cell>
          <cell r="Z234">
            <v>430.58168542990575</v>
          </cell>
          <cell r="AA234">
            <v>544.72556905304202</v>
          </cell>
          <cell r="AB234">
            <v>562.73009846986292</v>
          </cell>
          <cell r="AC234">
            <v>553.57094086415748</v>
          </cell>
          <cell r="AD234">
            <v>603.48802714223586</v>
          </cell>
          <cell r="AE234">
            <v>595.7301187108244</v>
          </cell>
          <cell r="AF234">
            <v>587.96903837403772</v>
          </cell>
          <cell r="AI234" t="str">
            <v>EBITDA</v>
          </cell>
          <cell r="AJ234">
            <v>192.0611356368218</v>
          </cell>
          <cell r="AK234">
            <v>352.66443341622022</v>
          </cell>
          <cell r="AL234">
            <v>58.762458089193863</v>
          </cell>
          <cell r="AM234">
            <v>-26.144249773588456</v>
          </cell>
        </row>
        <row r="237">
          <cell r="A237" t="str">
            <v>MEX Forecast '01</v>
          </cell>
          <cell r="U237" t="str">
            <v>MEX Forecast YTD '00</v>
          </cell>
          <cell r="AI237" t="str">
            <v>MEX Forecast Qtr.'00</v>
          </cell>
        </row>
        <row r="238">
          <cell r="A238" t="str">
            <v>Acetanilides Others</v>
          </cell>
          <cell r="C238" t="str">
            <v>Jan</v>
          </cell>
          <cell r="D238" t="str">
            <v>Feb</v>
          </cell>
          <cell r="E238" t="str">
            <v>Mar</v>
          </cell>
          <cell r="F238" t="str">
            <v>Apr</v>
          </cell>
          <cell r="G238" t="str">
            <v>May</v>
          </cell>
          <cell r="H238" t="str">
            <v>Jun</v>
          </cell>
          <cell r="I238" t="str">
            <v>Jul</v>
          </cell>
          <cell r="J238" t="str">
            <v>Aug</v>
          </cell>
          <cell r="K238" t="str">
            <v>Sep</v>
          </cell>
          <cell r="L238" t="str">
            <v>Oct</v>
          </cell>
          <cell r="M238" t="str">
            <v>Nov</v>
          </cell>
          <cell r="N238" t="str">
            <v>Dec</v>
          </cell>
          <cell r="O238" t="str">
            <v>Total</v>
          </cell>
          <cell r="Q238" t="str">
            <v>Changes</v>
          </cell>
          <cell r="S238" t="str">
            <v>Changes</v>
          </cell>
          <cell r="U238" t="str">
            <v>Acetanilides Others</v>
          </cell>
          <cell r="V238" t="str">
            <v>Jan</v>
          </cell>
          <cell r="W238" t="str">
            <v>Feb</v>
          </cell>
          <cell r="X238" t="str">
            <v>Mar</v>
          </cell>
          <cell r="Y238" t="str">
            <v>Apr</v>
          </cell>
          <cell r="Z238" t="str">
            <v>May</v>
          </cell>
          <cell r="AA238" t="str">
            <v>Jun</v>
          </cell>
          <cell r="AB238" t="str">
            <v>Jul</v>
          </cell>
          <cell r="AC238" t="str">
            <v>Aug</v>
          </cell>
          <cell r="AD238" t="str">
            <v>Sep</v>
          </cell>
          <cell r="AE238" t="str">
            <v>Oct</v>
          </cell>
          <cell r="AF238" t="str">
            <v>Nov</v>
          </cell>
          <cell r="AI238" t="str">
            <v>Acetanilides Others</v>
          </cell>
          <cell r="AJ238" t="str">
            <v>1st Qtr.</v>
          </cell>
          <cell r="AK238" t="str">
            <v>2nd Qtr.</v>
          </cell>
          <cell r="AL238" t="str">
            <v>3er Qtr.</v>
          </cell>
          <cell r="AM238" t="str">
            <v>4 Qtr.</v>
          </cell>
        </row>
        <row r="240">
          <cell r="A240" t="str">
            <v>Lazo Volume (K Galls)</v>
          </cell>
          <cell r="B240">
            <v>1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1.321003963011889</v>
          </cell>
          <cell r="I240">
            <v>1.321003963011889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2.6420079260237781</v>
          </cell>
          <cell r="Q240">
            <v>2.6420079260237781</v>
          </cell>
          <cell r="S240">
            <v>2.6420079260237781</v>
          </cell>
          <cell r="U240" t="str">
            <v>Lazo Volume (K Galls)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1.321003963011889</v>
          </cell>
          <cell r="AB240">
            <v>2.6420079260237781</v>
          </cell>
          <cell r="AC240">
            <v>2.6420079260237781</v>
          </cell>
          <cell r="AD240">
            <v>2.6420079260237781</v>
          </cell>
          <cell r="AE240">
            <v>2.6420079260237781</v>
          </cell>
          <cell r="AF240">
            <v>2.6420079260237781</v>
          </cell>
          <cell r="AI240" t="str">
            <v>Lazo Volume (K Galls)</v>
          </cell>
          <cell r="AJ240">
            <v>0</v>
          </cell>
          <cell r="AK240">
            <v>1.321003963011889</v>
          </cell>
          <cell r="AL240">
            <v>1.321003963011889</v>
          </cell>
          <cell r="AM240">
            <v>0</v>
          </cell>
        </row>
        <row r="241">
          <cell r="A241" t="str">
            <v>Lazo Netback (K Galls)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15.779484366428962</v>
          </cell>
          <cell r="I241">
            <v>15.892817679558009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15.836151022993485</v>
          </cell>
          <cell r="Q241">
            <v>15.836151022993485</v>
          </cell>
          <cell r="S241">
            <v>15.836151022993485</v>
          </cell>
          <cell r="U241" t="str">
            <v>Lazo Netback (K Galls)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15.779484366428962</v>
          </cell>
          <cell r="AB241">
            <v>15.836151022993485</v>
          </cell>
          <cell r="AC241">
            <v>15.836151022993485</v>
          </cell>
          <cell r="AD241">
            <v>15.836151022993485</v>
          </cell>
          <cell r="AE241">
            <v>15.836151022993485</v>
          </cell>
          <cell r="AF241">
            <v>15.836151022993485</v>
          </cell>
          <cell r="AI241" t="str">
            <v>Lazo Netback (K Galls)</v>
          </cell>
          <cell r="AJ241">
            <v>0</v>
          </cell>
          <cell r="AK241">
            <v>15.779484366428962</v>
          </cell>
          <cell r="AL241">
            <v>15.892817679558009</v>
          </cell>
          <cell r="AM241">
            <v>0</v>
          </cell>
        </row>
        <row r="242">
          <cell r="A242" t="str">
            <v>Lazo Unit COGS (K Galls)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5.0286944596818417</v>
          </cell>
          <cell r="I242">
            <v>5.1043946257706674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5.0665445427262545</v>
          </cell>
          <cell r="Q242">
            <v>5.0665445427262545</v>
          </cell>
          <cell r="S242">
            <v>5.0665445427262545</v>
          </cell>
          <cell r="U242" t="str">
            <v>Lazo Unit COGS (K Galls)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5.0286944596818417</v>
          </cell>
          <cell r="AB242">
            <v>5.0665445427262545</v>
          </cell>
          <cell r="AC242">
            <v>5.0665445427262545</v>
          </cell>
          <cell r="AD242">
            <v>5.0665445427262545</v>
          </cell>
          <cell r="AE242">
            <v>5.0665445427262545</v>
          </cell>
          <cell r="AF242">
            <v>5.0665445427262545</v>
          </cell>
          <cell r="AI242" t="str">
            <v>Lazo Unit COGS (K Galls)</v>
          </cell>
          <cell r="AJ242">
            <v>0</v>
          </cell>
          <cell r="AK242">
            <v>5.0286944596818417</v>
          </cell>
          <cell r="AL242">
            <v>5.1043946257706674</v>
          </cell>
          <cell r="AM242">
            <v>0</v>
          </cell>
        </row>
        <row r="243">
          <cell r="A243" t="str">
            <v>Factor de conversión</v>
          </cell>
          <cell r="B243">
            <v>4.0053583793748553</v>
          </cell>
        </row>
        <row r="244">
          <cell r="A244" t="str">
            <v>Lazo Volume (K Te Lbs)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5.2910942924370614</v>
          </cell>
          <cell r="I244">
            <v>5.2910942924370614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10.582188584874123</v>
          </cell>
          <cell r="Q244">
            <v>10.582188584874123</v>
          </cell>
          <cell r="S244">
            <v>10.582188584874123</v>
          </cell>
          <cell r="U244" t="str">
            <v>Lazo Volume (K Te Lbs)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5.2910942924370614</v>
          </cell>
          <cell r="AB244">
            <v>10.582188584874123</v>
          </cell>
          <cell r="AC244">
            <v>10.582188584874123</v>
          </cell>
          <cell r="AD244">
            <v>10.582188584874123</v>
          </cell>
          <cell r="AE244">
            <v>10.582188584874123</v>
          </cell>
          <cell r="AF244">
            <v>10.582188584874123</v>
          </cell>
          <cell r="AI244" t="str">
            <v>Lazo Volume (K Te Lbs)</v>
          </cell>
          <cell r="AJ244">
            <v>0</v>
          </cell>
          <cell r="AK244">
            <v>5.2910942924370614</v>
          </cell>
          <cell r="AL244">
            <v>5.2910942924370614</v>
          </cell>
          <cell r="AM244">
            <v>0</v>
          </cell>
        </row>
        <row r="245">
          <cell r="A245" t="str">
            <v>Lazo Netback (K Te Lbs)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3.9395936322910954</v>
          </cell>
          <cell r="I245">
            <v>3.9678890561694291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3.953741344230262</v>
          </cell>
          <cell r="Q245">
            <v>3.953741344230262</v>
          </cell>
          <cell r="S245">
            <v>3.953741344230262</v>
          </cell>
          <cell r="U245" t="str">
            <v>Lazo Netback (K Te Lbs)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3.9395936322910954</v>
          </cell>
          <cell r="AB245">
            <v>3.953741344230262</v>
          </cell>
          <cell r="AC245">
            <v>3.953741344230262</v>
          </cell>
          <cell r="AD245">
            <v>3.953741344230262</v>
          </cell>
          <cell r="AE245">
            <v>3.953741344230262</v>
          </cell>
          <cell r="AF245">
            <v>3.953741344230262</v>
          </cell>
          <cell r="AI245" t="str">
            <v>Lazo Netback (K Te Lbs)</v>
          </cell>
          <cell r="AJ245">
            <v>0</v>
          </cell>
          <cell r="AK245">
            <v>3.9395936322910954</v>
          </cell>
          <cell r="AL245">
            <v>3.9678890561694291</v>
          </cell>
          <cell r="AM245">
            <v>0</v>
          </cell>
        </row>
        <row r="246">
          <cell r="A246" t="str">
            <v>Lazo Unit COGS (K Te Lbs)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1.255491764626242</v>
          </cell>
          <cell r="I246">
            <v>1.2743914881762333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1.2649416264012376</v>
          </cell>
          <cell r="Q246">
            <v>1.2649416264012376</v>
          </cell>
          <cell r="S246">
            <v>1.2649416264012376</v>
          </cell>
          <cell r="U246" t="str">
            <v>Lazo Unit COGS (K Te Lbs)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1.255491764626242</v>
          </cell>
          <cell r="AB246">
            <v>1.2649416264012376</v>
          </cell>
          <cell r="AC246">
            <v>1.2649416264012376</v>
          </cell>
          <cell r="AD246">
            <v>1.2649416264012376</v>
          </cell>
          <cell r="AE246">
            <v>1.2649416264012376</v>
          </cell>
          <cell r="AF246">
            <v>1.2649416264012376</v>
          </cell>
          <cell r="AI246" t="str">
            <v>Lazo Unit COGS (K Te Lbs)</v>
          </cell>
          <cell r="AJ246">
            <v>0</v>
          </cell>
          <cell r="AK246">
            <v>1.255491764626242</v>
          </cell>
          <cell r="AL246">
            <v>1.2743914881762333</v>
          </cell>
          <cell r="AM246">
            <v>0</v>
          </cell>
        </row>
        <row r="248">
          <cell r="A248" t="str">
            <v>Boxer Volume (K Galls)</v>
          </cell>
          <cell r="B248">
            <v>1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Q248">
            <v>0</v>
          </cell>
          <cell r="S248">
            <v>0</v>
          </cell>
          <cell r="U248" t="str">
            <v>Boxer Volume (K Galls)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I248" t="str">
            <v>Boxer Volume (K Galls)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</row>
        <row r="249">
          <cell r="A249" t="str">
            <v>Boxer Netback (K Galls)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Q249">
            <v>0</v>
          </cell>
          <cell r="S249">
            <v>0</v>
          </cell>
          <cell r="U249" t="str">
            <v>Boxer Netback (K Galls)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I249" t="str">
            <v>Boxer Netback (K Galls)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</row>
        <row r="250">
          <cell r="A250" t="str">
            <v>Boxer Unit COGS (K Galls)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Q250">
            <v>0</v>
          </cell>
          <cell r="S250">
            <v>0</v>
          </cell>
          <cell r="U250" t="str">
            <v>Boxer Unit COGS (K Galls)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I250" t="str">
            <v>Boxer Unit COGS (K Galls)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</row>
        <row r="251">
          <cell r="A251" t="str">
            <v>Factor de conversión</v>
          </cell>
          <cell r="B251">
            <v>2.5033489871092849</v>
          </cell>
        </row>
        <row r="252">
          <cell r="A252" t="str">
            <v>Boxer Volume (K Te Lbs)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Q252">
            <v>0</v>
          </cell>
          <cell r="S252">
            <v>0</v>
          </cell>
          <cell r="U252" t="str">
            <v>Boxer Volume (K Te Lbs)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I252" t="str">
            <v>Boxer Volume (K Te Lbs)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</row>
        <row r="253">
          <cell r="A253" t="str">
            <v>Boxer Netback (K Te Lbs)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Q253">
            <v>0</v>
          </cell>
          <cell r="S253">
            <v>0</v>
          </cell>
          <cell r="U253" t="str">
            <v>Boxer Netback (K Te Lbs)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I253" t="str">
            <v>Boxer Netback (K Te Lbs)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</row>
        <row r="254">
          <cell r="A254" t="str">
            <v>Boxer Unit COGS (K Te Lbs)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Q254">
            <v>0</v>
          </cell>
          <cell r="S254">
            <v>0</v>
          </cell>
          <cell r="U254" t="str">
            <v>Boxer Unit COGS (K Te Lbs)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I254" t="str">
            <v>Boxer Unit COGS (K Te Lbs)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</row>
        <row r="256">
          <cell r="A256" t="str">
            <v>Total Volume (K Galls)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1.321003963011889</v>
          </cell>
          <cell r="I256">
            <v>1.321003963011889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2.6420079260237781</v>
          </cell>
          <cell r="Q256">
            <v>2.6420079260237781</v>
          </cell>
          <cell r="S256">
            <v>2.6420079260237781</v>
          </cell>
          <cell r="U256" t="str">
            <v>Total Volume (K Galls)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1.321003963011889</v>
          </cell>
          <cell r="AB256">
            <v>2.6420079260237781</v>
          </cell>
          <cell r="AC256">
            <v>2.6420079260237781</v>
          </cell>
          <cell r="AD256">
            <v>2.6420079260237781</v>
          </cell>
          <cell r="AE256">
            <v>2.6420079260237781</v>
          </cell>
          <cell r="AF256">
            <v>2.6420079260237781</v>
          </cell>
          <cell r="AI256" t="str">
            <v>Total Volume (K Galls)</v>
          </cell>
          <cell r="AJ256">
            <v>0</v>
          </cell>
          <cell r="AK256">
            <v>1.321003963011889</v>
          </cell>
          <cell r="AL256">
            <v>1.321003963011889</v>
          </cell>
          <cell r="AM256">
            <v>0</v>
          </cell>
        </row>
        <row r="257">
          <cell r="A257" t="str">
            <v>Total Netback (K Galls)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15.779484366428962</v>
          </cell>
          <cell r="I257">
            <v>15.892817679558009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15.836151022993485</v>
          </cell>
          <cell r="Q257">
            <v>15.836151022993485</v>
          </cell>
          <cell r="S257">
            <v>15.836151022993485</v>
          </cell>
          <cell r="U257" t="str">
            <v>Total Netback (K Galls)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15.779484366428962</v>
          </cell>
          <cell r="AB257">
            <v>15.836151022993485</v>
          </cell>
          <cell r="AC257">
            <v>15.836151022993485</v>
          </cell>
          <cell r="AD257">
            <v>15.836151022993485</v>
          </cell>
          <cell r="AE257">
            <v>15.836151022993485</v>
          </cell>
          <cell r="AF257">
            <v>15.836151022993485</v>
          </cell>
          <cell r="AI257" t="str">
            <v>Total Netback (K Galls)</v>
          </cell>
          <cell r="AJ257">
            <v>0</v>
          </cell>
          <cell r="AK257">
            <v>15.779484366428962</v>
          </cell>
          <cell r="AL257">
            <v>15.892817679558009</v>
          </cell>
          <cell r="AM257">
            <v>0</v>
          </cell>
        </row>
        <row r="258">
          <cell r="A258" t="str">
            <v>Total Unit COGS (K Galls)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5.0286944596818417</v>
          </cell>
          <cell r="I258">
            <v>5.1043946257706674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5.0665445427262545</v>
          </cell>
          <cell r="Q258">
            <v>5.0665445427262545</v>
          </cell>
          <cell r="S258">
            <v>5.0665445427262545</v>
          </cell>
          <cell r="U258" t="str">
            <v>Total Unit COGS (K Galls)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5.0286944596818417</v>
          </cell>
          <cell r="AB258">
            <v>5.0665445427262545</v>
          </cell>
          <cell r="AC258">
            <v>5.0665445427262545</v>
          </cell>
          <cell r="AD258">
            <v>5.0665445427262545</v>
          </cell>
          <cell r="AE258">
            <v>5.0665445427262545</v>
          </cell>
          <cell r="AF258">
            <v>5.0665445427262545</v>
          </cell>
          <cell r="AI258" t="str">
            <v>Total Unit COGS (K Galls)</v>
          </cell>
          <cell r="AJ258">
            <v>0</v>
          </cell>
          <cell r="AK258">
            <v>5.0286944596818417</v>
          </cell>
          <cell r="AL258">
            <v>5.1043946257706674</v>
          </cell>
          <cell r="AM258">
            <v>0</v>
          </cell>
        </row>
        <row r="259">
          <cell r="A259" t="str">
            <v>Total Unit COGS (K Galls) Check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5.0286944596818417</v>
          </cell>
          <cell r="I259">
            <v>5.1043946257706674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5.0665445427262545</v>
          </cell>
          <cell r="Q259">
            <v>5.0665445427262545</v>
          </cell>
          <cell r="S259">
            <v>5.0665445427262545</v>
          </cell>
          <cell r="U259" t="str">
            <v>Total Unit COGS (K Galls) Check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5.0286944596818417</v>
          </cell>
          <cell r="AB259">
            <v>5.0665445427262545</v>
          </cell>
          <cell r="AC259">
            <v>5.0665445427262545</v>
          </cell>
          <cell r="AD259">
            <v>5.0665445427262545</v>
          </cell>
          <cell r="AE259">
            <v>5.0665445427262545</v>
          </cell>
          <cell r="AF259">
            <v>5.0665445427262545</v>
          </cell>
          <cell r="AI259" t="str">
            <v xml:space="preserve"> Total Unit COGS (K Galls) Check</v>
          </cell>
          <cell r="AJ259">
            <v>0</v>
          </cell>
          <cell r="AK259">
            <v>5.0286944596818417</v>
          </cell>
          <cell r="AL259">
            <v>5.1043946257706674</v>
          </cell>
          <cell r="AM259">
            <v>0</v>
          </cell>
        </row>
        <row r="261">
          <cell r="A261" t="str">
            <v>Total Volume (K TE Lbs)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5.2910942924370614</v>
          </cell>
          <cell r="I261">
            <v>5.2910942924370614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10.582188584874123</v>
          </cell>
          <cell r="Q261">
            <v>10.582188584874123</v>
          </cell>
          <cell r="S261">
            <v>10.582188584874123</v>
          </cell>
          <cell r="U261" t="str">
            <v>Total Volume (K TE Lbs)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5.2910942924370614</v>
          </cell>
          <cell r="AB261">
            <v>10.582188584874123</v>
          </cell>
          <cell r="AC261">
            <v>10.582188584874123</v>
          </cell>
          <cell r="AD261">
            <v>10.582188584874123</v>
          </cell>
          <cell r="AE261">
            <v>10.582188584874123</v>
          </cell>
          <cell r="AF261">
            <v>10.582188584874123</v>
          </cell>
          <cell r="AI261" t="str">
            <v>Total Volume (K TE Lbs)</v>
          </cell>
          <cell r="AJ261">
            <v>0</v>
          </cell>
          <cell r="AK261">
            <v>5.2910942924370614</v>
          </cell>
          <cell r="AL261">
            <v>5.2910942924370614</v>
          </cell>
          <cell r="AM261">
            <v>0</v>
          </cell>
        </row>
        <row r="262">
          <cell r="A262" t="str">
            <v>Total Netback (K TE Lbs)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3.9395936322910954</v>
          </cell>
          <cell r="I262">
            <v>3.9678890561694291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3.953741344230262</v>
          </cell>
          <cell r="Q262">
            <v>3.953741344230262</v>
          </cell>
          <cell r="S262">
            <v>3.953741344230262</v>
          </cell>
          <cell r="U262" t="str">
            <v>Total Netback (K TE Lbs)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3.9395936322910954</v>
          </cell>
          <cell r="AB262">
            <v>3.953741344230262</v>
          </cell>
          <cell r="AC262">
            <v>3.953741344230262</v>
          </cell>
          <cell r="AD262">
            <v>3.953741344230262</v>
          </cell>
          <cell r="AE262">
            <v>3.953741344230262</v>
          </cell>
          <cell r="AF262">
            <v>3.953741344230262</v>
          </cell>
          <cell r="AI262" t="str">
            <v>Total Netback (K TE Lbs)</v>
          </cell>
          <cell r="AJ262">
            <v>0</v>
          </cell>
          <cell r="AK262">
            <v>3.9395936322910954</v>
          </cell>
          <cell r="AL262">
            <v>3.9678890561694291</v>
          </cell>
          <cell r="AM262">
            <v>0</v>
          </cell>
        </row>
        <row r="263">
          <cell r="A263" t="str">
            <v>Total Unit COGS (K TE Lbs)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1.255491764626242</v>
          </cell>
          <cell r="I263">
            <v>1.2743914881762333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1.2649416264012376</v>
          </cell>
          <cell r="Q263">
            <v>13.385850839435284</v>
          </cell>
          <cell r="S263">
            <v>13.385850839435284</v>
          </cell>
          <cell r="U263" t="str">
            <v>Total Unit COGS (K TE Lbs)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1.255491764626242</v>
          </cell>
          <cell r="AB263">
            <v>1.2649416264012376</v>
          </cell>
          <cell r="AC263">
            <v>1.2649416264012376</v>
          </cell>
          <cell r="AD263">
            <v>1.2649416264012376</v>
          </cell>
          <cell r="AE263">
            <v>1.2649416264012376</v>
          </cell>
          <cell r="AF263">
            <v>1.2649416264012376</v>
          </cell>
          <cell r="AI263" t="str">
            <v>Total Unit COGS (K TE Lbs)</v>
          </cell>
          <cell r="AJ263">
            <v>0</v>
          </cell>
          <cell r="AK263">
            <v>1.255491764626242</v>
          </cell>
          <cell r="AL263">
            <v>1.2743914881762333</v>
          </cell>
          <cell r="AM263">
            <v>0</v>
          </cell>
        </row>
        <row r="265">
          <cell r="A265" t="str">
            <v>Net Sales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20.844761382336806</v>
          </cell>
          <cell r="I265">
            <v>20.994475138121544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41.83923652045835</v>
          </cell>
          <cell r="Q265">
            <v>41.83923652045835</v>
          </cell>
          <cell r="S265">
            <v>41.83923652045835</v>
          </cell>
          <cell r="U265" t="str">
            <v>Net Sales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20.844761382336806</v>
          </cell>
          <cell r="AB265">
            <v>41.83923652045835</v>
          </cell>
          <cell r="AC265">
            <v>41.83923652045835</v>
          </cell>
          <cell r="AD265">
            <v>41.83923652045835</v>
          </cell>
          <cell r="AE265">
            <v>41.83923652045835</v>
          </cell>
          <cell r="AF265">
            <v>41.83923652045835</v>
          </cell>
          <cell r="AI265" t="str">
            <v>Net Sales</v>
          </cell>
          <cell r="AJ265">
            <v>0</v>
          </cell>
          <cell r="AK265">
            <v>20.844761382336806</v>
          </cell>
          <cell r="AL265">
            <v>20.994475138121544</v>
          </cell>
          <cell r="AM265">
            <v>0</v>
          </cell>
        </row>
        <row r="267">
          <cell r="A267" t="str">
            <v>Inventory Cost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6.6429253100156433</v>
          </cell>
          <cell r="I267">
            <v>6.7429255294196402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13.385850839435284</v>
          </cell>
          <cell r="Q267">
            <v>13.385850839435284</v>
          </cell>
          <cell r="S267">
            <v>13.385850839435284</v>
          </cell>
          <cell r="U267" t="str">
            <v>Inventory Cost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6.6429253100156433</v>
          </cell>
          <cell r="AB267">
            <v>13.385850839435284</v>
          </cell>
          <cell r="AC267">
            <v>13.385850839435284</v>
          </cell>
          <cell r="AD267">
            <v>13.385850839435284</v>
          </cell>
          <cell r="AE267">
            <v>13.385850839435284</v>
          </cell>
          <cell r="AF267">
            <v>13.385850839435284</v>
          </cell>
          <cell r="AI267" t="str">
            <v>Inventory Cost</v>
          </cell>
          <cell r="AJ267">
            <v>0</v>
          </cell>
          <cell r="AK267">
            <v>6.6429253100156433</v>
          </cell>
          <cell r="AL267">
            <v>6.7429255294196402</v>
          </cell>
          <cell r="AM267">
            <v>0</v>
          </cell>
        </row>
        <row r="268">
          <cell r="A268" t="str">
            <v>Non Std. Cost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Q268">
            <v>0</v>
          </cell>
          <cell r="S268">
            <v>0</v>
          </cell>
          <cell r="U268" t="str">
            <v>Non Std. Cost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I268" t="str">
            <v>Non Std. Cost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</row>
        <row r="269">
          <cell r="A269" t="str">
            <v>Alloc. NSC (STL)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Q269">
            <v>0</v>
          </cell>
          <cell r="S269">
            <v>0</v>
          </cell>
          <cell r="U269" t="str">
            <v>Alloc. NSC (STL)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I269" t="str">
            <v>Alloc. NSC (STL)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</row>
        <row r="270">
          <cell r="A270" t="str">
            <v>COGS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6.6429253100156433</v>
          </cell>
          <cell r="I270">
            <v>6.7429255294196402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13.385850839435284</v>
          </cell>
          <cell r="Q270">
            <v>13.385850839435284</v>
          </cell>
          <cell r="S270">
            <v>13.385850839435284</v>
          </cell>
          <cell r="U270" t="str">
            <v>COGS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6.6429253100156433</v>
          </cell>
          <cell r="AB270">
            <v>13.385850839435284</v>
          </cell>
          <cell r="AC270">
            <v>13.385850839435284</v>
          </cell>
          <cell r="AD270">
            <v>13.385850839435284</v>
          </cell>
          <cell r="AE270">
            <v>13.385850839435284</v>
          </cell>
          <cell r="AF270">
            <v>13.385850839435284</v>
          </cell>
          <cell r="AI270" t="str">
            <v>COGS</v>
          </cell>
          <cell r="AJ270">
            <v>0</v>
          </cell>
          <cell r="AK270">
            <v>6.6429253100156433</v>
          </cell>
          <cell r="AL270">
            <v>6.7429255294196402</v>
          </cell>
          <cell r="AM270">
            <v>0</v>
          </cell>
        </row>
        <row r="272">
          <cell r="A272" t="str">
            <v>Gross Profit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14.201836072321163</v>
          </cell>
          <cell r="I272">
            <v>14.251549608701904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28.453385681023065</v>
          </cell>
          <cell r="Q272">
            <v>28.453385681023065</v>
          </cell>
          <cell r="S272">
            <v>28.453385681023065</v>
          </cell>
          <cell r="U272" t="str">
            <v>Gross Profit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14.201836072321163</v>
          </cell>
          <cell r="AB272">
            <v>28.453385681023065</v>
          </cell>
          <cell r="AC272">
            <v>28.453385681023065</v>
          </cell>
          <cell r="AD272">
            <v>28.453385681023065</v>
          </cell>
          <cell r="AE272">
            <v>28.453385681023065</v>
          </cell>
          <cell r="AF272">
            <v>28.453385681023065</v>
          </cell>
          <cell r="AI272" t="str">
            <v>Gross Profit</v>
          </cell>
          <cell r="AJ272">
            <v>0</v>
          </cell>
          <cell r="AK272">
            <v>14.201836072321163</v>
          </cell>
          <cell r="AL272">
            <v>14.251549608701904</v>
          </cell>
          <cell r="AM272">
            <v>0</v>
          </cell>
        </row>
        <row r="273">
          <cell r="A273" t="str">
            <v>% of Sales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0.6813143989431969</v>
          </cell>
          <cell r="I273">
            <v>0.67882381030922234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0.68006464857718096</v>
          </cell>
          <cell r="Q273">
            <v>0.68006464857718096</v>
          </cell>
          <cell r="S273">
            <v>0.68006464857718096</v>
          </cell>
          <cell r="U273" t="str">
            <v>% of Sales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0.6813143989431969</v>
          </cell>
          <cell r="AB273">
            <v>0.68006464857718096</v>
          </cell>
          <cell r="AC273">
            <v>0.68006464857718096</v>
          </cell>
          <cell r="AD273">
            <v>0.68006464857718096</v>
          </cell>
          <cell r="AE273">
            <v>0.68006464857718096</v>
          </cell>
          <cell r="AF273">
            <v>0.68006464857718096</v>
          </cell>
          <cell r="AI273" t="str">
            <v>% of Sales</v>
          </cell>
          <cell r="AJ273">
            <v>0</v>
          </cell>
          <cell r="AK273">
            <v>0.6813143989431969</v>
          </cell>
          <cell r="AL273">
            <v>0.67882381030922234</v>
          </cell>
          <cell r="AM273">
            <v>0</v>
          </cell>
        </row>
        <row r="275">
          <cell r="A275" t="str">
            <v>Marketing</v>
          </cell>
          <cell r="C275">
            <v>0.18829444013794777</v>
          </cell>
          <cell r="D275">
            <v>0.23768885050905558</v>
          </cell>
          <cell r="E275">
            <v>0.2971695520304462</v>
          </cell>
          <cell r="F275">
            <v>0.28422789809080123</v>
          </cell>
          <cell r="G275">
            <v>0.41523336780165188</v>
          </cell>
          <cell r="H275">
            <v>0.38078266187145121</v>
          </cell>
          <cell r="I275">
            <v>0.33662794579932637</v>
          </cell>
          <cell r="J275">
            <v>0.18603191349658971</v>
          </cell>
          <cell r="K275">
            <v>0.27428916453871477</v>
          </cell>
          <cell r="L275">
            <v>0.15498581393898131</v>
          </cell>
          <cell r="M275">
            <v>0.15504918157739275</v>
          </cell>
          <cell r="N275">
            <v>0.21226916246740352</v>
          </cell>
          <cell r="O275">
            <v>3.1226499522597622</v>
          </cell>
          <cell r="Q275">
            <v>3.1226499522597622</v>
          </cell>
          <cell r="S275">
            <v>3.1226499522597622</v>
          </cell>
          <cell r="U275" t="str">
            <v>Marketing</v>
          </cell>
          <cell r="V275">
            <v>0.18829444013794777</v>
          </cell>
          <cell r="W275">
            <v>0.42598329064700335</v>
          </cell>
          <cell r="X275">
            <v>0.72315284267744961</v>
          </cell>
          <cell r="Y275">
            <v>1.0073807407682509</v>
          </cell>
          <cell r="Z275">
            <v>1.4226141085699027</v>
          </cell>
          <cell r="AA275">
            <v>1.8033967704413538</v>
          </cell>
          <cell r="AB275">
            <v>2.14002471624068</v>
          </cell>
          <cell r="AC275">
            <v>2.3260566297372698</v>
          </cell>
          <cell r="AD275">
            <v>2.6003457942759844</v>
          </cell>
          <cell r="AE275">
            <v>2.7553316082149659</v>
          </cell>
          <cell r="AF275">
            <v>2.9103807897923586</v>
          </cell>
          <cell r="AI275" t="str">
            <v>Marketing</v>
          </cell>
          <cell r="AJ275">
            <v>0.72315284267744961</v>
          </cell>
          <cell r="AK275">
            <v>1.0802439277639042</v>
          </cell>
          <cell r="AL275">
            <v>0.79694902383463084</v>
          </cell>
          <cell r="AM275">
            <v>0.5223041579837775</v>
          </cell>
        </row>
        <row r="276">
          <cell r="A276" t="str">
            <v>Administration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Q276">
            <v>0</v>
          </cell>
          <cell r="S276">
            <v>0</v>
          </cell>
          <cell r="U276" t="str">
            <v>Administration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I276" t="str">
            <v>Administration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</row>
        <row r="277">
          <cell r="A277" t="str">
            <v>Technology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Q277">
            <v>0</v>
          </cell>
          <cell r="S277">
            <v>0</v>
          </cell>
          <cell r="U277" t="str">
            <v>Technology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I277" t="str">
            <v>Technology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</row>
        <row r="278">
          <cell r="A278" t="str">
            <v>Bad Debt Reserve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Q278">
            <v>0</v>
          </cell>
          <cell r="S278">
            <v>0</v>
          </cell>
          <cell r="U278" t="str">
            <v>Bad Debt Reserve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I278" t="str">
            <v>Bad Debt Reserve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</row>
        <row r="279">
          <cell r="A279" t="str">
            <v>Total Direct MAT</v>
          </cell>
          <cell r="C279">
            <v>0.18829444013794777</v>
          </cell>
          <cell r="D279">
            <v>0.23768885050905558</v>
          </cell>
          <cell r="E279">
            <v>0.2971695520304462</v>
          </cell>
          <cell r="F279">
            <v>0.28422789809080123</v>
          </cell>
          <cell r="G279">
            <v>0.41523336780165188</v>
          </cell>
          <cell r="H279">
            <v>0.38078266187145121</v>
          </cell>
          <cell r="I279">
            <v>0.33662794579932637</v>
          </cell>
          <cell r="J279">
            <v>0.18603191349658971</v>
          </cell>
          <cell r="K279">
            <v>0.27428916453871477</v>
          </cell>
          <cell r="L279">
            <v>0.15498581393898131</v>
          </cell>
          <cell r="M279">
            <v>0.15504918157739275</v>
          </cell>
          <cell r="N279">
            <v>0.21226916246740352</v>
          </cell>
          <cell r="O279">
            <v>3.1226499522597622</v>
          </cell>
          <cell r="Q279">
            <v>3.1226499522597622</v>
          </cell>
          <cell r="S279">
            <v>3.1226499522597622</v>
          </cell>
          <cell r="U279" t="str">
            <v>Total Direct MAT</v>
          </cell>
          <cell r="V279">
            <v>0.18829444013794777</v>
          </cell>
          <cell r="W279">
            <v>0.42598329064700335</v>
          </cell>
          <cell r="X279">
            <v>0.72315284267744961</v>
          </cell>
          <cell r="Y279">
            <v>1.0073807407682509</v>
          </cell>
          <cell r="Z279">
            <v>1.4226141085699027</v>
          </cell>
          <cell r="AA279">
            <v>1.8033967704413538</v>
          </cell>
          <cell r="AB279">
            <v>2.14002471624068</v>
          </cell>
          <cell r="AC279">
            <v>2.3260566297372698</v>
          </cell>
          <cell r="AD279">
            <v>2.6003457942759844</v>
          </cell>
          <cell r="AE279">
            <v>2.7553316082149659</v>
          </cell>
          <cell r="AF279">
            <v>2.9103807897923586</v>
          </cell>
          <cell r="AI279" t="str">
            <v>Total Direct MAT</v>
          </cell>
          <cell r="AJ279">
            <v>0.72315284267744961</v>
          </cell>
          <cell r="AK279">
            <v>1.0802439277639042</v>
          </cell>
          <cell r="AL279">
            <v>0.79694902383463084</v>
          </cell>
          <cell r="AM279">
            <v>0.5223041579837775</v>
          </cell>
        </row>
        <row r="281">
          <cell r="A281" t="str">
            <v>Marketing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Q281">
            <v>0</v>
          </cell>
          <cell r="S281">
            <v>0</v>
          </cell>
          <cell r="U281" t="str">
            <v>Marketing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I281" t="str">
            <v>Marketing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</row>
        <row r="286">
          <cell r="A286" t="str">
            <v>Amort of Intangible  Assets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Q286">
            <v>0</v>
          </cell>
          <cell r="S286">
            <v>0</v>
          </cell>
          <cell r="U286" t="str">
            <v>Amort of Intangible  Assets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I286" t="str">
            <v>Amort of Intangible  Assets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</row>
        <row r="288">
          <cell r="A288" t="str">
            <v>Interest Expense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Q288">
            <v>0</v>
          </cell>
          <cell r="S288">
            <v>0</v>
          </cell>
          <cell r="U288" t="str">
            <v>Interest Expense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I288" t="str">
            <v>Interest Expense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</row>
        <row r="289">
          <cell r="A289" t="str">
            <v>Interest Income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Q289">
            <v>0</v>
          </cell>
          <cell r="S289">
            <v>0</v>
          </cell>
          <cell r="U289" t="str">
            <v>Interest Income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I289" t="str">
            <v>Interest Income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</row>
        <row r="290">
          <cell r="A290" t="str">
            <v>Other Income/Exp.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Q290">
            <v>0</v>
          </cell>
          <cell r="S290">
            <v>0</v>
          </cell>
          <cell r="U290" t="str">
            <v>Other Income/Exp.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I290" t="str">
            <v>Other Income/Exp.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</row>
        <row r="292">
          <cell r="A292" t="str">
            <v>Income Before Tax</v>
          </cell>
          <cell r="C292">
            <v>-0.18829444013794777</v>
          </cell>
          <cell r="D292">
            <v>-0.23768885050905558</v>
          </cell>
          <cell r="E292">
            <v>-0.2971695520304462</v>
          </cell>
          <cell r="F292">
            <v>-0.28422789809080123</v>
          </cell>
          <cell r="G292">
            <v>-0.41523336780165188</v>
          </cell>
          <cell r="H292">
            <v>13.821053410449711</v>
          </cell>
          <cell r="I292">
            <v>13.914921662902577</v>
          </cell>
          <cell r="J292">
            <v>-0.18603191349658971</v>
          </cell>
          <cell r="K292">
            <v>-0.27428916453871477</v>
          </cell>
          <cell r="L292">
            <v>-0.15498581393898131</v>
          </cell>
          <cell r="M292">
            <v>-0.15504918157739275</v>
          </cell>
          <cell r="N292">
            <v>-0.21226916246740352</v>
          </cell>
          <cell r="O292">
            <v>25.330735728763301</v>
          </cell>
          <cell r="Q292">
            <v>25.330735728763301</v>
          </cell>
          <cell r="S292">
            <v>25.330735728763301</v>
          </cell>
          <cell r="U292" t="str">
            <v>Income Before Tax</v>
          </cell>
          <cell r="V292">
            <v>-0.18829444013794777</v>
          </cell>
          <cell r="W292">
            <v>-0.42598329064700335</v>
          </cell>
          <cell r="X292">
            <v>-0.72315284267744961</v>
          </cell>
          <cell r="Y292">
            <v>-1.0073807407682509</v>
          </cell>
          <cell r="Z292">
            <v>-1.4226141085699027</v>
          </cell>
          <cell r="AA292">
            <v>12.398439301879808</v>
          </cell>
          <cell r="AB292">
            <v>26.313360964782383</v>
          </cell>
          <cell r="AC292">
            <v>26.127329051285795</v>
          </cell>
          <cell r="AD292">
            <v>25.85303988674708</v>
          </cell>
          <cell r="AE292">
            <v>25.698054072808098</v>
          </cell>
          <cell r="AF292">
            <v>25.543004891230705</v>
          </cell>
          <cell r="AI292" t="str">
            <v>Income Before Tax</v>
          </cell>
          <cell r="AJ292">
            <v>-0.72315284267744961</v>
          </cell>
          <cell r="AK292">
            <v>13.121592144557258</v>
          </cell>
          <cell r="AL292">
            <v>13.454600584867272</v>
          </cell>
          <cell r="AM292">
            <v>-0.5223041579837775</v>
          </cell>
        </row>
        <row r="293">
          <cell r="A293" t="str">
            <v>Privision for Taxes</v>
          </cell>
          <cell r="C293">
            <v>-5.8371276442763811E-2</v>
          </cell>
          <cell r="D293">
            <v>-7.3683543657807229E-2</v>
          </cell>
          <cell r="E293">
            <v>-9.2122561129438327E-2</v>
          </cell>
          <cell r="F293">
            <v>-8.8110648408148376E-2</v>
          </cell>
          <cell r="G293">
            <v>-0.12872234401851207</v>
          </cell>
          <cell r="H293">
            <v>4.2845265572394107</v>
          </cell>
          <cell r="I293">
            <v>4.313625715499799</v>
          </cell>
          <cell r="J293">
            <v>-5.7669893183942812E-2</v>
          </cell>
          <cell r="K293">
            <v>-8.5029641007001583E-2</v>
          </cell>
          <cell r="L293">
            <v>-4.8045602321084208E-2</v>
          </cell>
          <cell r="M293">
            <v>-4.8065246288991753E-2</v>
          </cell>
          <cell r="N293">
            <v>-6.5803440364895091E-2</v>
          </cell>
          <cell r="O293">
            <v>7.8525280759166236</v>
          </cell>
          <cell r="Q293">
            <v>7.8525280759166236</v>
          </cell>
          <cell r="S293">
            <v>7.8525280759166236</v>
          </cell>
          <cell r="U293" t="str">
            <v>Privision for Taxes</v>
          </cell>
          <cell r="V293">
            <v>-5.8371276442763811E-2</v>
          </cell>
          <cell r="W293">
            <v>-0.13205482010057104</v>
          </cell>
          <cell r="X293">
            <v>-0.22417738123000935</v>
          </cell>
          <cell r="Y293">
            <v>-0.31228802963815772</v>
          </cell>
          <cell r="Z293">
            <v>-0.44101037365666979</v>
          </cell>
          <cell r="AA293">
            <v>3.8435161835827407</v>
          </cell>
          <cell r="AB293">
            <v>8.1571418990825393</v>
          </cell>
          <cell r="AC293">
            <v>8.0994720058985958</v>
          </cell>
          <cell r="AD293">
            <v>8.014442364891595</v>
          </cell>
          <cell r="AE293">
            <v>7.9663967625705112</v>
          </cell>
          <cell r="AF293">
            <v>7.9183315162815191</v>
          </cell>
          <cell r="AI293" t="str">
            <v>Privision for Taxes</v>
          </cell>
          <cell r="AJ293">
            <v>-0.22417738123000935</v>
          </cell>
          <cell r="AK293">
            <v>4.0676935648127506</v>
          </cell>
          <cell r="AL293">
            <v>4.1709261813088547</v>
          </cell>
          <cell r="AM293">
            <v>-0.16191428897497107</v>
          </cell>
        </row>
        <row r="294">
          <cell r="A294" t="str">
            <v>Tax rate %</v>
          </cell>
          <cell r="C294">
            <v>0.31</v>
          </cell>
          <cell r="D294">
            <v>0.31</v>
          </cell>
          <cell r="E294">
            <v>0.31</v>
          </cell>
          <cell r="F294">
            <v>0.31</v>
          </cell>
          <cell r="G294">
            <v>0.31</v>
          </cell>
          <cell r="H294">
            <v>0.31000000000000005</v>
          </cell>
          <cell r="I294">
            <v>0.31</v>
          </cell>
          <cell r="J294">
            <v>0.31</v>
          </cell>
          <cell r="K294">
            <v>0.31</v>
          </cell>
          <cell r="L294">
            <v>0.31</v>
          </cell>
          <cell r="M294">
            <v>0.31</v>
          </cell>
          <cell r="N294">
            <v>0.31</v>
          </cell>
          <cell r="O294">
            <v>0.31</v>
          </cell>
          <cell r="Q294">
            <v>0.31</v>
          </cell>
          <cell r="S294">
            <v>0.31</v>
          </cell>
          <cell r="U294" t="str">
            <v>Tax rate %</v>
          </cell>
          <cell r="V294">
            <v>0.31</v>
          </cell>
          <cell r="W294">
            <v>0.31</v>
          </cell>
          <cell r="X294">
            <v>0.30999999999999994</v>
          </cell>
          <cell r="Y294">
            <v>0.30999999999999994</v>
          </cell>
          <cell r="Z294">
            <v>0.31</v>
          </cell>
          <cell r="AA294">
            <v>0.31</v>
          </cell>
          <cell r="AB294">
            <v>0.31</v>
          </cell>
          <cell r="AC294">
            <v>0.31</v>
          </cell>
          <cell r="AD294">
            <v>0.31</v>
          </cell>
          <cell r="AE294">
            <v>0.31000000000000005</v>
          </cell>
          <cell r="AF294">
            <v>0.31</v>
          </cell>
          <cell r="AI294" t="str">
            <v>Tax rate %</v>
          </cell>
          <cell r="AJ294">
            <v>0.30999999999999994</v>
          </cell>
          <cell r="AK294">
            <v>0.31000000000000005</v>
          </cell>
          <cell r="AL294">
            <v>0.31000000000000005</v>
          </cell>
          <cell r="AM294">
            <v>0.31000000000000005</v>
          </cell>
        </row>
        <row r="296">
          <cell r="A296" t="str">
            <v>Net Income</v>
          </cell>
          <cell r="C296">
            <v>-0.12992316369518397</v>
          </cell>
          <cell r="D296">
            <v>-0.16400530685124837</v>
          </cell>
          <cell r="E296">
            <v>-0.20504699090100786</v>
          </cell>
          <cell r="F296">
            <v>-0.19611724968265287</v>
          </cell>
          <cell r="G296">
            <v>-0.28651102378313981</v>
          </cell>
          <cell r="H296">
            <v>9.5365268532103009</v>
          </cell>
          <cell r="I296">
            <v>9.6012959474027788</v>
          </cell>
          <cell r="J296">
            <v>-0.1283620203126469</v>
          </cell>
          <cell r="K296">
            <v>-0.18925952353171319</v>
          </cell>
          <cell r="L296">
            <v>-0.1069402116178971</v>
          </cell>
          <cell r="M296">
            <v>-0.106983935288401</v>
          </cell>
          <cell r="N296">
            <v>-0.14646572210250841</v>
          </cell>
          <cell r="O296">
            <v>17.478207652846677</v>
          </cell>
          <cell r="Q296">
            <v>17.478207652846677</v>
          </cell>
          <cell r="S296">
            <v>17.478207652846677</v>
          </cell>
          <cell r="U296" t="str">
            <v>Net Income</v>
          </cell>
          <cell r="V296">
            <v>-0.12992316369518397</v>
          </cell>
          <cell r="W296">
            <v>-0.29392847054643234</v>
          </cell>
          <cell r="X296">
            <v>-0.49897546144744026</v>
          </cell>
          <cell r="Y296">
            <v>-0.69509271113009319</v>
          </cell>
          <cell r="Z296">
            <v>-0.98160373491323294</v>
          </cell>
          <cell r="AA296">
            <v>8.5549231182970669</v>
          </cell>
          <cell r="AB296">
            <v>18.156219065699844</v>
          </cell>
          <cell r="AC296">
            <v>18.027857045387201</v>
          </cell>
          <cell r="AD296">
            <v>17.838597521855483</v>
          </cell>
          <cell r="AE296">
            <v>17.731657310237587</v>
          </cell>
          <cell r="AF296">
            <v>17.624673374949186</v>
          </cell>
          <cell r="AI296" t="str">
            <v>Net Income</v>
          </cell>
          <cell r="AJ296">
            <v>-0.49897546144744026</v>
          </cell>
          <cell r="AK296">
            <v>9.0538985797445086</v>
          </cell>
          <cell r="AL296">
            <v>9.2836744035584182</v>
          </cell>
          <cell r="AM296">
            <v>-0.36038986900880643</v>
          </cell>
        </row>
        <row r="297">
          <cell r="A297" t="str">
            <v>% Sales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0.45750232772111527</v>
          </cell>
          <cell r="I297">
            <v>0.45732488591576398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0.4177468115198581</v>
          </cell>
          <cell r="Q297">
            <v>0.4177468115198581</v>
          </cell>
          <cell r="S297">
            <v>0.4177468115198581</v>
          </cell>
          <cell r="U297" t="str">
            <v>% Sales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0.4104111801225146</v>
          </cell>
          <cell r="AB297">
            <v>0.43395196890894278</v>
          </cell>
          <cell r="AC297">
            <v>0.43088398700994518</v>
          </cell>
          <cell r="AD297">
            <v>0.42636049329276959</v>
          </cell>
          <cell r="AE297">
            <v>0.42380451425224375</v>
          </cell>
          <cell r="AF297">
            <v>0.42124749017184282</v>
          </cell>
          <cell r="AI297" t="str">
            <v>% Sales</v>
          </cell>
          <cell r="AJ297">
            <v>0</v>
          </cell>
          <cell r="AK297">
            <v>0.43434887133879579</v>
          </cell>
          <cell r="AL297">
            <v>0.44219607027475633</v>
          </cell>
          <cell r="AM297">
            <v>0</v>
          </cell>
        </row>
        <row r="299">
          <cell r="A299" t="str">
            <v>EBIT</v>
          </cell>
          <cell r="C299">
            <v>-0.18829444013794777</v>
          </cell>
          <cell r="D299">
            <v>-0.23768885050905558</v>
          </cell>
          <cell r="E299">
            <v>-0.2971695520304462</v>
          </cell>
          <cell r="F299">
            <v>-0.28422789809080123</v>
          </cell>
          <cell r="G299">
            <v>-0.41523336780165188</v>
          </cell>
          <cell r="H299">
            <v>13.821053410449711</v>
          </cell>
          <cell r="I299">
            <v>13.914921662902577</v>
          </cell>
          <cell r="J299">
            <v>-0.18603191349658971</v>
          </cell>
          <cell r="K299">
            <v>-0.27428916453871477</v>
          </cell>
          <cell r="L299">
            <v>-0.15498581393898131</v>
          </cell>
          <cell r="M299">
            <v>-0.15504918157739275</v>
          </cell>
          <cell r="N299">
            <v>-0.21226916246740352</v>
          </cell>
          <cell r="O299">
            <v>25.330735728763301</v>
          </cell>
          <cell r="Q299">
            <v>25.330735728763301</v>
          </cell>
          <cell r="S299">
            <v>25.330735728763301</v>
          </cell>
          <cell r="U299" t="str">
            <v>EBIT</v>
          </cell>
          <cell r="V299">
            <v>-0.18829444013794777</v>
          </cell>
          <cell r="W299">
            <v>-0.42598329064700335</v>
          </cell>
          <cell r="X299">
            <v>-0.72315284267744961</v>
          </cell>
          <cell r="Y299">
            <v>-1.0073807407682509</v>
          </cell>
          <cell r="Z299">
            <v>-1.4226141085699027</v>
          </cell>
          <cell r="AA299">
            <v>12.398439301879808</v>
          </cell>
          <cell r="AB299">
            <v>26.313360964782383</v>
          </cell>
          <cell r="AC299">
            <v>26.127329051285795</v>
          </cell>
          <cell r="AD299">
            <v>25.85303988674708</v>
          </cell>
          <cell r="AE299">
            <v>25.698054072808098</v>
          </cell>
          <cell r="AF299">
            <v>25.543004891230705</v>
          </cell>
          <cell r="AI299" t="str">
            <v>EBIT</v>
          </cell>
          <cell r="AJ299">
            <v>-0.72315284267744961</v>
          </cell>
          <cell r="AK299">
            <v>13.121592144557258</v>
          </cell>
          <cell r="AL299">
            <v>13.454600584867272</v>
          </cell>
          <cell r="AM299">
            <v>-0.5223041579837775</v>
          </cell>
        </row>
        <row r="300">
          <cell r="A300" t="str">
            <v>EBITDA</v>
          </cell>
          <cell r="C300">
            <v>-0.18829444013794777</v>
          </cell>
          <cell r="D300">
            <v>-0.23768885050905558</v>
          </cell>
          <cell r="E300">
            <v>-0.2971695520304462</v>
          </cell>
          <cell r="F300">
            <v>-0.28422789809080123</v>
          </cell>
          <cell r="G300">
            <v>-0.41523336780165188</v>
          </cell>
          <cell r="H300">
            <v>13.821053410449711</v>
          </cell>
          <cell r="I300">
            <v>13.914921662902577</v>
          </cell>
          <cell r="J300">
            <v>-0.18603191349658971</v>
          </cell>
          <cell r="K300">
            <v>-0.27428916453871477</v>
          </cell>
          <cell r="L300">
            <v>-0.15498581393898131</v>
          </cell>
          <cell r="M300">
            <v>-0.15504918157739275</v>
          </cell>
          <cell r="N300">
            <v>-0.21226916246740352</v>
          </cell>
          <cell r="O300">
            <v>25.330735728763301</v>
          </cell>
          <cell r="Q300">
            <v>25.330735728763301</v>
          </cell>
          <cell r="S300">
            <v>25.330735728763301</v>
          </cell>
          <cell r="U300" t="str">
            <v>EBITDA</v>
          </cell>
          <cell r="V300">
            <v>-0.18829444013794777</v>
          </cell>
          <cell r="W300">
            <v>-0.42598329064700335</v>
          </cell>
          <cell r="X300">
            <v>-0.72315284267744961</v>
          </cell>
          <cell r="Y300">
            <v>-1.0073807407682509</v>
          </cell>
          <cell r="Z300">
            <v>-1.4226141085699027</v>
          </cell>
          <cell r="AA300">
            <v>12.398439301879808</v>
          </cell>
          <cell r="AB300">
            <v>26.313360964782383</v>
          </cell>
          <cell r="AC300">
            <v>26.127329051285795</v>
          </cell>
          <cell r="AD300">
            <v>25.85303988674708</v>
          </cell>
          <cell r="AE300">
            <v>25.698054072808098</v>
          </cell>
          <cell r="AF300">
            <v>25.543004891230705</v>
          </cell>
          <cell r="AI300" t="str">
            <v>EBITDA</v>
          </cell>
          <cell r="AJ300">
            <v>-0.72315284267744961</v>
          </cell>
          <cell r="AK300">
            <v>13.121592144557258</v>
          </cell>
          <cell r="AL300">
            <v>13.454600584867272</v>
          </cell>
          <cell r="AM300">
            <v>-0.5223041579837775</v>
          </cell>
        </row>
        <row r="303">
          <cell r="A303" t="str">
            <v>MEX Forecast '01</v>
          </cell>
          <cell r="U303" t="str">
            <v>MEX Forecast YTD '00</v>
          </cell>
          <cell r="AI303" t="str">
            <v>MEX Forecast Qtr.'00</v>
          </cell>
        </row>
        <row r="304">
          <cell r="A304" t="str">
            <v>Butachlor</v>
          </cell>
          <cell r="C304" t="str">
            <v>Jan</v>
          </cell>
          <cell r="D304" t="str">
            <v>Feb</v>
          </cell>
          <cell r="E304" t="str">
            <v>Mar</v>
          </cell>
          <cell r="F304" t="str">
            <v>Apr</v>
          </cell>
          <cell r="G304" t="str">
            <v>May</v>
          </cell>
          <cell r="H304" t="str">
            <v>Jun</v>
          </cell>
          <cell r="I304" t="str">
            <v>Jul</v>
          </cell>
          <cell r="J304" t="str">
            <v>Aug</v>
          </cell>
          <cell r="K304" t="str">
            <v>Sep</v>
          </cell>
          <cell r="L304" t="str">
            <v>Oct</v>
          </cell>
          <cell r="M304" t="str">
            <v>Nov</v>
          </cell>
          <cell r="N304" t="str">
            <v>Dec</v>
          </cell>
          <cell r="O304" t="str">
            <v>Total</v>
          </cell>
          <cell r="Q304" t="str">
            <v>Changes</v>
          </cell>
          <cell r="S304" t="str">
            <v>Changes</v>
          </cell>
          <cell r="U304" t="str">
            <v>Butachlor</v>
          </cell>
          <cell r="V304" t="str">
            <v>Jan</v>
          </cell>
          <cell r="W304" t="str">
            <v>Feb</v>
          </cell>
          <cell r="X304" t="str">
            <v>Mar</v>
          </cell>
          <cell r="Y304" t="str">
            <v>Apr</v>
          </cell>
          <cell r="Z304" t="str">
            <v>May</v>
          </cell>
          <cell r="AA304" t="str">
            <v>Jun</v>
          </cell>
          <cell r="AB304" t="str">
            <v>Jul</v>
          </cell>
          <cell r="AC304" t="str">
            <v>Aug</v>
          </cell>
          <cell r="AD304" t="str">
            <v>Sep</v>
          </cell>
          <cell r="AE304" t="str">
            <v>Oct</v>
          </cell>
          <cell r="AF304" t="str">
            <v>Nov</v>
          </cell>
          <cell r="AI304" t="str">
            <v>Butachlor</v>
          </cell>
          <cell r="AJ304" t="str">
            <v>1st Qtr.</v>
          </cell>
          <cell r="AK304" t="str">
            <v>2nd Qtr.</v>
          </cell>
          <cell r="AL304" t="str">
            <v>3er Qtr.</v>
          </cell>
          <cell r="AM304" t="str">
            <v>4 Qtr.</v>
          </cell>
        </row>
        <row r="306">
          <cell r="A306" t="str">
            <v>Butachlor Volume (K Galls)</v>
          </cell>
          <cell r="B306">
            <v>1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Q306">
            <v>0</v>
          </cell>
          <cell r="S306">
            <v>0</v>
          </cell>
          <cell r="U306" t="str">
            <v>Butachlor Volume (K Galls)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I306" t="str">
            <v>Butachlor Volume (K Galls)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</row>
        <row r="307">
          <cell r="A307" t="str">
            <v>Butachlor Netback (K Galls)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Q307">
            <v>0</v>
          </cell>
          <cell r="S307">
            <v>0</v>
          </cell>
          <cell r="U307" t="str">
            <v>Butachlor Netback (K Galls)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I307" t="str">
            <v>Butachlor Netback (K Galls)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</row>
        <row r="308">
          <cell r="A308" t="str">
            <v>Butachlor Unit COGS (K Galls)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Q308">
            <v>0</v>
          </cell>
          <cell r="S308">
            <v>0</v>
          </cell>
          <cell r="U308" t="str">
            <v>Butachlor Unit COGS (K Galls)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I308" t="str">
            <v>Butachlor Unit COGS (K Galls)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</row>
        <row r="309">
          <cell r="A309" t="str">
            <v>Factor de conversión</v>
          </cell>
          <cell r="B309">
            <v>5.0066979742185698</v>
          </cell>
        </row>
        <row r="310">
          <cell r="A310" t="str">
            <v>Butachlor Volume (K TE Lbs)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Q310">
            <v>0</v>
          </cell>
          <cell r="S310">
            <v>0</v>
          </cell>
          <cell r="U310" t="str">
            <v>Butachlor Volume (K TE Lbs)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I310" t="str">
            <v>Butachlor Volume (K TE Lbs)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</row>
        <row r="311">
          <cell r="A311" t="str">
            <v>Butachlor Netback (K TE Lbs)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Q311">
            <v>0</v>
          </cell>
          <cell r="S311">
            <v>0</v>
          </cell>
          <cell r="U311" t="str">
            <v>Butachlor Netback (K TE Lbs)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I311" t="str">
            <v>Butachlor Netback (K TE Lbs)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</row>
        <row r="312">
          <cell r="A312" t="str">
            <v>Butachlor Unit COGS (K TE Lbs)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Q312">
            <v>0</v>
          </cell>
          <cell r="S312">
            <v>0</v>
          </cell>
          <cell r="U312" t="str">
            <v>Butachlor Unit COGS (K TE Lbs)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I312" t="str">
            <v>Butachlor Unit COGS (K TE Lbs)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</row>
        <row r="314">
          <cell r="A314" t="str">
            <v>Net Sales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Q314">
            <v>0</v>
          </cell>
          <cell r="S314">
            <v>0</v>
          </cell>
          <cell r="U314" t="str">
            <v>Net Sales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I314" t="str">
            <v>Net Sales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</row>
        <row r="316">
          <cell r="A316" t="str">
            <v>Inventory Cost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Q316">
            <v>0</v>
          </cell>
          <cell r="S316">
            <v>0</v>
          </cell>
          <cell r="U316" t="str">
            <v>Inventory Cost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I316" t="str">
            <v>Inventory Cost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</row>
        <row r="317">
          <cell r="A317" t="str">
            <v>Non Std. Cost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Q317">
            <v>0</v>
          </cell>
          <cell r="S317">
            <v>0</v>
          </cell>
          <cell r="U317" t="str">
            <v>Non Std. Cost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I317" t="str">
            <v>Non Std. Cost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</row>
        <row r="318">
          <cell r="A318" t="str">
            <v>Alloc. NSC (STL)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Q318">
            <v>0</v>
          </cell>
          <cell r="S318">
            <v>0</v>
          </cell>
          <cell r="U318" t="str">
            <v>Alloc. NSC (STL)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I318" t="str">
            <v>Alloc. NSC (STL)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</row>
        <row r="319">
          <cell r="A319" t="str">
            <v>COGS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Q319">
            <v>0</v>
          </cell>
          <cell r="S319">
            <v>0</v>
          </cell>
          <cell r="U319" t="str">
            <v>COGS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I319" t="str">
            <v>COGS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</row>
        <row r="321">
          <cell r="A321" t="str">
            <v>Gross Profit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Q321">
            <v>0</v>
          </cell>
          <cell r="S321">
            <v>0</v>
          </cell>
          <cell r="U321" t="str">
            <v>Gross Profit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I321" t="str">
            <v>Gross Profit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</row>
        <row r="322">
          <cell r="A322" t="str">
            <v>% of Sales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Q322">
            <v>0</v>
          </cell>
          <cell r="S322">
            <v>0</v>
          </cell>
          <cell r="U322" t="str">
            <v>% of Sales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I322" t="str">
            <v>% of Sales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</row>
        <row r="324">
          <cell r="A324" t="str">
            <v>Marketing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Q324">
            <v>0</v>
          </cell>
          <cell r="S324">
            <v>0</v>
          </cell>
          <cell r="U324" t="str">
            <v>Marketing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I324" t="str">
            <v>Marketing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</row>
        <row r="325">
          <cell r="A325" t="str">
            <v>Administration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Q325">
            <v>0</v>
          </cell>
          <cell r="S325">
            <v>0</v>
          </cell>
          <cell r="U325" t="str">
            <v>Administration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I325" t="str">
            <v>Administration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</row>
        <row r="326">
          <cell r="A326" t="str">
            <v>Technology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Q326">
            <v>0</v>
          </cell>
          <cell r="S326">
            <v>0</v>
          </cell>
          <cell r="U326" t="str">
            <v>Technology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I326" t="str">
            <v>Technology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</row>
        <row r="327">
          <cell r="A327" t="str">
            <v>Bad Debt Reserve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Q327">
            <v>0</v>
          </cell>
          <cell r="S327">
            <v>0</v>
          </cell>
          <cell r="U327" t="str">
            <v>Bad Debt Reserve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I327" t="str">
            <v>Bad Debt Reserve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</row>
        <row r="328">
          <cell r="A328" t="str">
            <v>Total Direct MAT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Q328">
            <v>0</v>
          </cell>
          <cell r="S328">
            <v>0</v>
          </cell>
          <cell r="U328" t="str">
            <v>Total Direct MAT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I328" t="str">
            <v>Total Direct MAT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</row>
        <row r="330">
          <cell r="A330" t="str">
            <v>Marketing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Q330">
            <v>0</v>
          </cell>
          <cell r="S330">
            <v>0</v>
          </cell>
          <cell r="U330" t="str">
            <v>Marketing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I330" t="str">
            <v>Marketing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</row>
        <row r="335">
          <cell r="A335" t="str">
            <v>Amort of Intangible  Assets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Q335">
            <v>0</v>
          </cell>
          <cell r="S335">
            <v>0</v>
          </cell>
          <cell r="U335" t="str">
            <v>Amort of Intangible  Assets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I335" t="str">
            <v>Amort of Intangible  Assets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</row>
        <row r="337">
          <cell r="A337" t="str">
            <v>Interest Expense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Q337">
            <v>0</v>
          </cell>
          <cell r="S337">
            <v>0</v>
          </cell>
          <cell r="U337" t="str">
            <v>Interest Expense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I337" t="str">
            <v>Interest Expense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</row>
        <row r="338">
          <cell r="A338" t="str">
            <v>Interest Income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Q338">
            <v>0</v>
          </cell>
          <cell r="S338">
            <v>0</v>
          </cell>
          <cell r="U338" t="str">
            <v>Interest Income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I338" t="str">
            <v>Interest Income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</row>
        <row r="339">
          <cell r="A339" t="str">
            <v>Other Income/Exp.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Q339">
            <v>0</v>
          </cell>
          <cell r="S339">
            <v>0</v>
          </cell>
          <cell r="U339" t="str">
            <v>Other Income/Exp.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I339" t="str">
            <v>Other Income/Exp.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</row>
        <row r="341">
          <cell r="A341" t="str">
            <v>Income Before Tax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Q341">
            <v>0</v>
          </cell>
          <cell r="S341">
            <v>0</v>
          </cell>
          <cell r="U341" t="str">
            <v>Income Before Tax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I341" t="str">
            <v>Income Before Tax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</row>
        <row r="342">
          <cell r="A342" t="str">
            <v>Privision for Taxes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Q342">
            <v>0</v>
          </cell>
          <cell r="S342">
            <v>0</v>
          </cell>
          <cell r="U342" t="str">
            <v>Privision for Taxes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I342" t="str">
            <v>Privision for Taxes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</row>
        <row r="343">
          <cell r="A343" t="str">
            <v>Tax rate %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Q343">
            <v>0</v>
          </cell>
          <cell r="S343">
            <v>0</v>
          </cell>
          <cell r="U343" t="str">
            <v>Tax rate %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I343" t="str">
            <v>Tax rate %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</row>
        <row r="345">
          <cell r="A345" t="str">
            <v>Net Income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Q345">
            <v>0</v>
          </cell>
          <cell r="S345">
            <v>0</v>
          </cell>
          <cell r="U345" t="str">
            <v>Net Income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I345" t="str">
            <v>Net Income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</row>
        <row r="346">
          <cell r="A346" t="str">
            <v>% Sales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Q346">
            <v>0</v>
          </cell>
          <cell r="S346">
            <v>0</v>
          </cell>
          <cell r="U346" t="str">
            <v>% Sales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I346" t="str">
            <v>% Sales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</row>
        <row r="348">
          <cell r="A348" t="str">
            <v>EBIT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Q348">
            <v>0</v>
          </cell>
          <cell r="S348">
            <v>0</v>
          </cell>
          <cell r="U348" t="str">
            <v>EBIT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I348" t="str">
            <v>EBIT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</row>
        <row r="349">
          <cell r="A349" t="str">
            <v>EBITDA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Q349">
            <v>0</v>
          </cell>
          <cell r="S349">
            <v>0</v>
          </cell>
          <cell r="U349" t="str">
            <v>EBITDA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I349" t="str">
            <v>EBITDA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</row>
        <row r="352">
          <cell r="A352" t="str">
            <v>MEX Forecast '01</v>
          </cell>
          <cell r="U352" t="str">
            <v>MEX Forecast YTD '00</v>
          </cell>
          <cell r="AI352" t="str">
            <v>MEX Forecast Qtr.'00</v>
          </cell>
        </row>
        <row r="353">
          <cell r="A353" t="str">
            <v>Halosulfuron ( Sempra)</v>
          </cell>
          <cell r="C353" t="str">
            <v>Jan</v>
          </cell>
          <cell r="D353" t="str">
            <v>Feb</v>
          </cell>
          <cell r="E353" t="str">
            <v>Mar</v>
          </cell>
          <cell r="F353" t="str">
            <v>Apr</v>
          </cell>
          <cell r="G353" t="str">
            <v>May</v>
          </cell>
          <cell r="H353" t="str">
            <v>Jun</v>
          </cell>
          <cell r="I353" t="str">
            <v>Jul</v>
          </cell>
          <cell r="J353" t="str">
            <v>Aug</v>
          </cell>
          <cell r="K353" t="str">
            <v>Sep</v>
          </cell>
          <cell r="L353" t="str">
            <v>Oct</v>
          </cell>
          <cell r="M353" t="str">
            <v>Nov</v>
          </cell>
          <cell r="N353" t="str">
            <v>Dec</v>
          </cell>
          <cell r="O353" t="str">
            <v>Total</v>
          </cell>
          <cell r="Q353" t="str">
            <v>Changes</v>
          </cell>
          <cell r="S353" t="str">
            <v>Changes</v>
          </cell>
          <cell r="U353" t="str">
            <v>Halosulfuron ( Sempra)</v>
          </cell>
          <cell r="V353" t="str">
            <v>Jan</v>
          </cell>
          <cell r="W353" t="str">
            <v>Feb</v>
          </cell>
          <cell r="X353" t="str">
            <v>Mar</v>
          </cell>
          <cell r="Y353" t="str">
            <v>Apr</v>
          </cell>
          <cell r="Z353" t="str">
            <v>May</v>
          </cell>
          <cell r="AA353" t="str">
            <v>Jun</v>
          </cell>
          <cell r="AB353" t="str">
            <v>Jul</v>
          </cell>
          <cell r="AC353" t="str">
            <v>Aug</v>
          </cell>
          <cell r="AD353" t="str">
            <v>Sep</v>
          </cell>
          <cell r="AE353" t="str">
            <v>Oct</v>
          </cell>
          <cell r="AF353" t="str">
            <v>Nov</v>
          </cell>
          <cell r="AI353" t="str">
            <v>Halosulfuron ( Sempra)</v>
          </cell>
          <cell r="AJ353" t="str">
            <v>1st Qtr.</v>
          </cell>
          <cell r="AK353" t="str">
            <v>2nd Qtr.</v>
          </cell>
          <cell r="AL353" t="str">
            <v>3er Qtr.</v>
          </cell>
          <cell r="AM353" t="str">
            <v>4 Qtr.</v>
          </cell>
        </row>
        <row r="355">
          <cell r="A355" t="str">
            <v>Halosulfuron Volume (K  Kg)</v>
          </cell>
          <cell r="B355">
            <v>1</v>
          </cell>
          <cell r="C355">
            <v>5</v>
          </cell>
          <cell r="D355">
            <v>62</v>
          </cell>
          <cell r="E355">
            <v>33</v>
          </cell>
          <cell r="F355">
            <v>77</v>
          </cell>
          <cell r="G355">
            <v>169</v>
          </cell>
          <cell r="H355">
            <v>312.2</v>
          </cell>
          <cell r="I355">
            <v>246</v>
          </cell>
          <cell r="J355">
            <v>3</v>
          </cell>
          <cell r="K355">
            <v>6.8000000000000007</v>
          </cell>
          <cell r="L355">
            <v>8</v>
          </cell>
          <cell r="M355">
            <v>113</v>
          </cell>
          <cell r="N355">
            <v>0</v>
          </cell>
          <cell r="O355">
            <v>1035</v>
          </cell>
          <cell r="Q355">
            <v>1035</v>
          </cell>
          <cell r="S355">
            <v>1035</v>
          </cell>
          <cell r="U355" t="str">
            <v>Halosulfuron Volume (Kg)</v>
          </cell>
          <cell r="V355">
            <v>5</v>
          </cell>
          <cell r="W355">
            <v>67</v>
          </cell>
          <cell r="X355">
            <v>100</v>
          </cell>
          <cell r="Y355">
            <v>177</v>
          </cell>
          <cell r="Z355">
            <v>346</v>
          </cell>
          <cell r="AA355">
            <v>658.2</v>
          </cell>
          <cell r="AB355">
            <v>904.2</v>
          </cell>
          <cell r="AC355">
            <v>907.2</v>
          </cell>
          <cell r="AD355">
            <v>914</v>
          </cell>
          <cell r="AE355">
            <v>922</v>
          </cell>
          <cell r="AF355">
            <v>1035</v>
          </cell>
          <cell r="AI355" t="str">
            <v>Halosulfuron Volume (K Galls)</v>
          </cell>
          <cell r="AJ355">
            <v>100</v>
          </cell>
          <cell r="AK355">
            <v>558.20000000000005</v>
          </cell>
          <cell r="AL355">
            <v>255.8</v>
          </cell>
          <cell r="AM355">
            <v>121</v>
          </cell>
        </row>
        <row r="356">
          <cell r="A356" t="str">
            <v>Halosulfuron Netback (USD/Kg)</v>
          </cell>
          <cell r="C356">
            <v>0.31152179587575041</v>
          </cell>
          <cell r="D356">
            <v>0.30970052421238387</v>
          </cell>
          <cell r="E356">
            <v>0.30829399653992784</v>
          </cell>
          <cell r="F356">
            <v>0.31312972292191432</v>
          </cell>
          <cell r="G356">
            <v>0.31989524029162947</v>
          </cell>
          <cell r="H356">
            <v>0.31704889793488644</v>
          </cell>
          <cell r="I356">
            <v>0.29859946997260023</v>
          </cell>
          <cell r="J356">
            <v>0.29885558583106264</v>
          </cell>
          <cell r="K356">
            <v>0.35322739888148136</v>
          </cell>
          <cell r="L356">
            <v>0.23039999999999999</v>
          </cell>
          <cell r="M356">
            <v>0.23039999999999999</v>
          </cell>
          <cell r="N356">
            <v>0</v>
          </cell>
          <cell r="O356">
            <v>0.30214596740005351</v>
          </cell>
          <cell r="Q356">
            <v>0.30214596740005351</v>
          </cell>
          <cell r="S356">
            <v>0.30214596740005351</v>
          </cell>
          <cell r="U356" t="str">
            <v>Halosulfuron Netback (Kg)</v>
          </cell>
          <cell r="V356">
            <v>0.31152179587575041</v>
          </cell>
          <cell r="W356">
            <v>0.30983644000815752</v>
          </cell>
          <cell r="X356">
            <v>0.30932743366364174</v>
          </cell>
          <cell r="Y356">
            <v>0.3109815369002914</v>
          </cell>
          <cell r="Z356">
            <v>0.31533534000184094</v>
          </cell>
          <cell r="AA356">
            <v>0.31614812150700167</v>
          </cell>
          <cell r="AB356">
            <v>0.31137377039279823</v>
          </cell>
          <cell r="AC356">
            <v>0.31133237427982952</v>
          </cell>
          <cell r="AD356">
            <v>0.31164406592894461</v>
          </cell>
          <cell r="AE356">
            <v>0.31093912826361758</v>
          </cell>
          <cell r="AF356">
            <v>0.30214596740005351</v>
          </cell>
          <cell r="AI356" t="str">
            <v>Halosulfuron Netback (K Galls)</v>
          </cell>
          <cell r="AJ356">
            <v>0.30932743366364174</v>
          </cell>
          <cell r="AK356">
            <v>0.31737002903895434</v>
          </cell>
          <cell r="AL356">
            <v>0.30005466256116853</v>
          </cell>
          <cell r="AM356">
            <v>0.23039999999999999</v>
          </cell>
        </row>
        <row r="357">
          <cell r="A357" t="str">
            <v>Halosulfuron Unit COGS (USD/Kg)</v>
          </cell>
          <cell r="C357">
            <v>0.17227730775254504</v>
          </cell>
          <cell r="D357">
            <v>0.19260648228878732</v>
          </cell>
          <cell r="E357">
            <v>0.16922754121947972</v>
          </cell>
          <cell r="F357">
            <v>0.15517820779220781</v>
          </cell>
          <cell r="G357">
            <v>0.16139457834312554</v>
          </cell>
          <cell r="H357">
            <v>0.17210262011109384</v>
          </cell>
          <cell r="I357">
            <v>0.17208753440844513</v>
          </cell>
          <cell r="J357">
            <v>0.16265266666666667</v>
          </cell>
          <cell r="K357">
            <v>0.16799482352941178</v>
          </cell>
          <cell r="L357">
            <v>0.19374779149551877</v>
          </cell>
          <cell r="M357">
            <v>0.1937477905289979</v>
          </cell>
          <cell r="N357">
            <v>0</v>
          </cell>
          <cell r="O357">
            <v>0.17270500479787487</v>
          </cell>
          <cell r="Q357">
            <v>0.17270500479787487</v>
          </cell>
          <cell r="S357">
            <v>0.17270500479787487</v>
          </cell>
          <cell r="U357" t="str">
            <v>Halosulfuron Unit COGS (Kg)</v>
          </cell>
          <cell r="V357">
            <v>0.17227730775254504</v>
          </cell>
          <cell r="W357">
            <v>0.19108937971145581</v>
          </cell>
          <cell r="X357">
            <v>0.18387497300910369</v>
          </cell>
          <cell r="Y357">
            <v>0.17139106949666877</v>
          </cell>
          <cell r="Z357">
            <v>0.16650839029161443</v>
          </cell>
          <cell r="AA357">
            <v>0.16916186727374977</v>
          </cell>
          <cell r="AB357">
            <v>0.16995783510734305</v>
          </cell>
          <cell r="AC357">
            <v>0.16993367780429849</v>
          </cell>
          <cell r="AD357">
            <v>0.1699192530678989</v>
          </cell>
          <cell r="AE357">
            <v>0.1701260082820214</v>
          </cell>
          <cell r="AF357">
            <v>0.1727050047978749</v>
          </cell>
          <cell r="AI357" t="str">
            <v>Halosulfuron Unit COGS (K Galls)</v>
          </cell>
          <cell r="AJ357">
            <v>0.18387497300910369</v>
          </cell>
          <cell r="AK357">
            <v>0.16652605470919332</v>
          </cell>
          <cell r="AL357">
            <v>0.17186808547489249</v>
          </cell>
          <cell r="AM357">
            <v>0.19374779059290009</v>
          </cell>
        </row>
        <row r="358">
          <cell r="A358" t="str">
            <v>Factor de conversión</v>
          </cell>
          <cell r="B358">
            <v>1.6534669663865817</v>
          </cell>
        </row>
        <row r="359">
          <cell r="A359" t="str">
            <v>Halosulfuron Volume (K TE Lbs)</v>
          </cell>
          <cell r="C359">
            <v>8.2673348319329083</v>
          </cell>
          <cell r="D359">
            <v>102.51495191596807</v>
          </cell>
          <cell r="E359">
            <v>54.564409890757197</v>
          </cell>
          <cell r="F359">
            <v>127.3169564117668</v>
          </cell>
          <cell r="G359">
            <v>279.4359173193323</v>
          </cell>
          <cell r="H359">
            <v>516.21238690589075</v>
          </cell>
          <cell r="I359">
            <v>406.7528737310991</v>
          </cell>
          <cell r="J359">
            <v>4.9604008991597457</v>
          </cell>
          <cell r="K359">
            <v>11.243575371428758</v>
          </cell>
          <cell r="L359">
            <v>13.227735731092654</v>
          </cell>
          <cell r="M359">
            <v>186.84176720168375</v>
          </cell>
          <cell r="N359">
            <v>0</v>
          </cell>
          <cell r="O359">
            <v>1711.338310210112</v>
          </cell>
          <cell r="Q359">
            <v>1711.338310210112</v>
          </cell>
          <cell r="S359">
            <v>1711.338310210112</v>
          </cell>
          <cell r="U359" t="str">
            <v>Halosulfuron Volume (K TE Lbs)</v>
          </cell>
          <cell r="V359">
            <v>8.2673348319329083</v>
          </cell>
          <cell r="W359">
            <v>110.78228674790098</v>
          </cell>
          <cell r="X359">
            <v>165.34669663865819</v>
          </cell>
          <cell r="Y359">
            <v>292.66365305042495</v>
          </cell>
          <cell r="Z359">
            <v>572.0995703697572</v>
          </cell>
          <cell r="AA359">
            <v>1088.311957275648</v>
          </cell>
          <cell r="AB359">
            <v>1495.064831006747</v>
          </cell>
          <cell r="AC359">
            <v>1500.0252319059068</v>
          </cell>
          <cell r="AD359">
            <v>1511.2688072773356</v>
          </cell>
          <cell r="AE359">
            <v>1524.4965430084283</v>
          </cell>
          <cell r="AF359">
            <v>1711.338310210112</v>
          </cell>
          <cell r="AI359" t="str">
            <v>Halosulfuron Volume (K TE Lbs)</v>
          </cell>
          <cell r="AJ359">
            <v>165.34669663865819</v>
          </cell>
          <cell r="AK359">
            <v>922.9652606369898</v>
          </cell>
          <cell r="AL359">
            <v>422.9568500016876</v>
          </cell>
          <cell r="AM359">
            <v>200.0695029327764</v>
          </cell>
        </row>
        <row r="360">
          <cell r="A360" t="str">
            <v>Halosulfuron Netback (K TE Lbs)</v>
          </cell>
          <cell r="C360">
            <v>0.18840521293058382</v>
          </cell>
          <cell r="D360">
            <v>0.18730372635698345</v>
          </cell>
          <cell r="E360">
            <v>0.18645307272975689</v>
          </cell>
          <cell r="F360">
            <v>0.18937767085012594</v>
          </cell>
          <cell r="G360">
            <v>0.19346938692746629</v>
          </cell>
          <cell r="H360">
            <v>0.19174794802689768</v>
          </cell>
          <cell r="I360">
            <v>0.18058992168748744</v>
          </cell>
          <cell r="J360">
            <v>0.18074481795313352</v>
          </cell>
          <cell r="K360">
            <v>0.21362833734344866</v>
          </cell>
          <cell r="L360">
            <v>0.139343576064</v>
          </cell>
          <cell r="M360">
            <v>0.139343576064</v>
          </cell>
          <cell r="N360">
            <v>0</v>
          </cell>
          <cell r="O360">
            <v>0.18273480725191069</v>
          </cell>
          <cell r="Q360">
            <v>0.18273480725191069</v>
          </cell>
          <cell r="S360">
            <v>0.18273480725191069</v>
          </cell>
          <cell r="U360" t="str">
            <v>Halosulfuron Netback (K TE Lbs)</v>
          </cell>
          <cell r="V360">
            <v>0.18840521293058382</v>
          </cell>
          <cell r="W360">
            <v>0.18738592684755062</v>
          </cell>
          <cell r="X360">
            <v>0.18707808498867867</v>
          </cell>
          <cell r="Y360">
            <v>0.18807846979846082</v>
          </cell>
          <cell r="Z360">
            <v>0.19071160562158779</v>
          </cell>
          <cell r="AA360">
            <v>0.19120316760721187</v>
          </cell>
          <cell r="AB360">
            <v>0.18831568862440695</v>
          </cell>
          <cell r="AC360">
            <v>0.18829065267641992</v>
          </cell>
          <cell r="AD360">
            <v>0.18847916061486172</v>
          </cell>
          <cell r="AE360">
            <v>0.18805282148643779</v>
          </cell>
          <cell r="AF360">
            <v>0.18273480725191074</v>
          </cell>
          <cell r="AI360" t="str">
            <v>Halosulfuron Netback (K TE Lbs)</v>
          </cell>
          <cell r="AJ360">
            <v>0.18707808498867867</v>
          </cell>
          <cell r="AK360">
            <v>0.19194216485166421</v>
          </cell>
          <cell r="AL360">
            <v>0.1814700073608943</v>
          </cell>
          <cell r="AM360">
            <v>0.139343576064</v>
          </cell>
        </row>
        <row r="361">
          <cell r="A361" t="str">
            <v>Halosulfuron Unit COGS (K TE Lbs)</v>
          </cell>
          <cell r="C361">
            <v>0.10419156309426171</v>
          </cell>
          <cell r="D361">
            <v>0.1164864410383121</v>
          </cell>
          <cell r="E361">
            <v>0.10234709532135533</v>
          </cell>
          <cell r="F361">
            <v>9.3850201393093358E-2</v>
          </cell>
          <cell r="G361">
            <v>9.7609799061078653E-2</v>
          </cell>
          <cell r="H361">
            <v>0.10408591378586764</v>
          </cell>
          <cell r="I361">
            <v>0.10407679010637758</v>
          </cell>
          <cell r="J361">
            <v>9.8370678080204457E-2</v>
          </cell>
          <cell r="K361">
            <v>0.10160156020325022</v>
          </cell>
          <cell r="L361">
            <v>0.11717669323562428</v>
          </cell>
          <cell r="M361">
            <v>0.1171766926510823</v>
          </cell>
          <cell r="N361">
            <v>0</v>
          </cell>
          <cell r="O361">
            <v>0.10445022991617259</v>
          </cell>
          <cell r="Q361">
            <v>0.10445022991617259</v>
          </cell>
          <cell r="S361">
            <v>0.10445022991617259</v>
          </cell>
          <cell r="U361" t="str">
            <v>Halosulfuron Unit COGS (K TE Lbs)</v>
          </cell>
          <cell r="V361">
            <v>0.10419156309426171</v>
          </cell>
          <cell r="W361">
            <v>0.11556891283353221</v>
          </cell>
          <cell r="X361">
            <v>0.11120571305451382</v>
          </cell>
          <cell r="Y361">
            <v>0.10365557521310494</v>
          </cell>
          <cell r="Z361">
            <v>0.10070258050301117</v>
          </cell>
          <cell r="AA361">
            <v>0.10230737638710079</v>
          </cell>
          <cell r="AB361">
            <v>0.10278876963521194</v>
          </cell>
          <cell r="AC361">
            <v>0.10277415954409087</v>
          </cell>
          <cell r="AD361">
            <v>0.10276543561026404</v>
          </cell>
          <cell r="AE361">
            <v>0.10289047906037563</v>
          </cell>
          <cell r="AF361">
            <v>0.10445022991617259</v>
          </cell>
          <cell r="AI361" t="str">
            <v>Halosulfuron Unit COGS (K TE Lbs)</v>
          </cell>
          <cell r="AJ361">
            <v>0.11120571305451382</v>
          </cell>
          <cell r="AK361">
            <v>0.10071326376305691</v>
          </cell>
          <cell r="AL361">
            <v>0.1039440696238921</v>
          </cell>
          <cell r="AM361">
            <v>0.1171766926897297</v>
          </cell>
        </row>
        <row r="363">
          <cell r="A363" t="str">
            <v>Net Sales</v>
          </cell>
          <cell r="C363">
            <v>1.557608979378752</v>
          </cell>
          <cell r="D363">
            <v>19.201432501167801</v>
          </cell>
          <cell r="E363">
            <v>10.173701885817618</v>
          </cell>
          <cell r="F363">
            <v>24.110988664987403</v>
          </cell>
          <cell r="G363">
            <v>54.062295609285378</v>
          </cell>
          <cell r="H363">
            <v>98.982665935271541</v>
          </cell>
          <cell r="I363">
            <v>73.455469613259652</v>
          </cell>
          <cell r="J363">
            <v>0.89656675749318793</v>
          </cell>
          <cell r="K363">
            <v>2.4019463123940734</v>
          </cell>
          <cell r="L363">
            <v>1.8431999999999999</v>
          </cell>
          <cell r="M363">
            <v>26.0352</v>
          </cell>
          <cell r="N363">
            <v>0</v>
          </cell>
          <cell r="O363">
            <v>312.72107625905539</v>
          </cell>
          <cell r="Q363">
            <v>312.72107625905539</v>
          </cell>
          <cell r="S363">
            <v>312.72107625905539</v>
          </cell>
          <cell r="U363" t="str">
            <v>Net Sales</v>
          </cell>
          <cell r="V363">
            <v>1.557608979378752</v>
          </cell>
          <cell r="W363">
            <v>20.759041480546554</v>
          </cell>
          <cell r="X363">
            <v>30.932743366364171</v>
          </cell>
          <cell r="Y363">
            <v>55.043732031351574</v>
          </cell>
          <cell r="Z363">
            <v>109.10602764063695</v>
          </cell>
          <cell r="AA363">
            <v>208.08869357590851</v>
          </cell>
          <cell r="AB363">
            <v>281.54416318916816</v>
          </cell>
          <cell r="AC363">
            <v>282.44072994666135</v>
          </cell>
          <cell r="AD363">
            <v>284.84267625905539</v>
          </cell>
          <cell r="AE363">
            <v>286.68587625905542</v>
          </cell>
          <cell r="AF363">
            <v>312.72107625905539</v>
          </cell>
          <cell r="AI363" t="str">
            <v>Net Sales</v>
          </cell>
          <cell r="AJ363">
            <v>30.932743366364171</v>
          </cell>
          <cell r="AK363">
            <v>177.15595020954433</v>
          </cell>
          <cell r="AL363">
            <v>76.753982683146916</v>
          </cell>
          <cell r="AM363">
            <v>27.878399999999999</v>
          </cell>
        </row>
        <row r="365">
          <cell r="A365" t="str">
            <v>Inventory Cost</v>
          </cell>
          <cell r="C365">
            <v>0.76793000000000011</v>
          </cell>
          <cell r="D365">
            <v>10.789515951834746</v>
          </cell>
          <cell r="E365">
            <v>4.9740867470937742</v>
          </cell>
          <cell r="F365">
            <v>11.948722000000002</v>
          </cell>
          <cell r="G365">
            <v>27.275683739988217</v>
          </cell>
          <cell r="H365">
            <v>53.730437998683499</v>
          </cell>
          <cell r="I365">
            <v>42.333533464477497</v>
          </cell>
          <cell r="J365">
            <v>0.487958</v>
          </cell>
          <cell r="K365">
            <v>1.1423648000000002</v>
          </cell>
          <cell r="L365">
            <v>1.5499823319641501</v>
          </cell>
          <cell r="M365">
            <v>21.893500329776764</v>
          </cell>
          <cell r="N365">
            <v>0</v>
          </cell>
          <cell r="O365">
            <v>176.89371536381861</v>
          </cell>
          <cell r="Q365">
            <v>178.74967996580048</v>
          </cell>
          <cell r="S365">
            <v>178.74967996580048</v>
          </cell>
          <cell r="U365" t="str">
            <v>Inventory Cost</v>
          </cell>
          <cell r="V365">
            <v>0.76793000000000011</v>
          </cell>
          <cell r="W365">
            <v>11.557445951834746</v>
          </cell>
          <cell r="X365">
            <v>16.531532698928519</v>
          </cell>
          <cell r="Y365">
            <v>28.480254698928519</v>
          </cell>
          <cell r="Z365">
            <v>55.755938438916736</v>
          </cell>
          <cell r="AA365">
            <v>109.48637643760023</v>
          </cell>
          <cell r="AB365">
            <v>151.81990990207771</v>
          </cell>
          <cell r="AC365">
            <v>152.3078679020777</v>
          </cell>
          <cell r="AD365">
            <v>153.4502327020777</v>
          </cell>
          <cell r="AE365">
            <v>155.00021503404184</v>
          </cell>
          <cell r="AF365">
            <v>176.89371536381861</v>
          </cell>
          <cell r="AI365" t="str">
            <v>Inventory Cost</v>
          </cell>
          <cell r="AJ365">
            <v>16.531532698928519</v>
          </cell>
          <cell r="AK365">
            <v>92.954843738671713</v>
          </cell>
          <cell r="AL365">
            <v>43.963856264477499</v>
          </cell>
          <cell r="AM365">
            <v>23.443482661740912</v>
          </cell>
        </row>
        <row r="366">
          <cell r="A366" t="str">
            <v>Non Std. Cost</v>
          </cell>
          <cell r="C366">
            <v>9.3456538762725111E-2</v>
          </cell>
          <cell r="D366">
            <v>1.152085950070068</v>
          </cell>
          <cell r="E366">
            <v>0.61042211314905703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1.8559646019818501</v>
          </cell>
          <cell r="Q366">
            <v>0</v>
          </cell>
          <cell r="S366">
            <v>0</v>
          </cell>
          <cell r="U366" t="str">
            <v>Non Std. Cost</v>
          </cell>
          <cell r="V366">
            <v>9.3456538762725111E-2</v>
          </cell>
          <cell r="W366">
            <v>1.2455424888327931</v>
          </cell>
          <cell r="X366">
            <v>1.8559646019818501</v>
          </cell>
          <cell r="Y366">
            <v>1.8559646019818501</v>
          </cell>
          <cell r="Z366">
            <v>1.8559646019818501</v>
          </cell>
          <cell r="AA366">
            <v>1.8559646019818501</v>
          </cell>
          <cell r="AB366">
            <v>1.8559646019818501</v>
          </cell>
          <cell r="AC366">
            <v>1.8559646019818501</v>
          </cell>
          <cell r="AD366">
            <v>1.8559646019818501</v>
          </cell>
          <cell r="AE366">
            <v>1.8559646019818501</v>
          </cell>
          <cell r="AF366">
            <v>1.8559646019818501</v>
          </cell>
          <cell r="AI366" t="str">
            <v>Non Std. Cost</v>
          </cell>
          <cell r="AJ366">
            <v>1.8559646019818501</v>
          </cell>
          <cell r="AK366">
            <v>0</v>
          </cell>
          <cell r="AL366">
            <v>0</v>
          </cell>
          <cell r="AM366">
            <v>0</v>
          </cell>
        </row>
        <row r="367">
          <cell r="A367" t="str">
            <v>Alloc. NSC (STL)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Q367">
            <v>0</v>
          </cell>
          <cell r="S367">
            <v>0</v>
          </cell>
          <cell r="U367" t="str">
            <v>Alloc. NSC (STL)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I367" t="str">
            <v>Alloc. NSC (STL)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</row>
        <row r="368">
          <cell r="A368" t="str">
            <v>COGS</v>
          </cell>
          <cell r="C368">
            <v>0.8613865387627252</v>
          </cell>
          <cell r="D368">
            <v>11.941601901904814</v>
          </cell>
          <cell r="E368">
            <v>5.5845088602428312</v>
          </cell>
          <cell r="F368">
            <v>11.948722000000002</v>
          </cell>
          <cell r="G368">
            <v>27.275683739988217</v>
          </cell>
          <cell r="H368">
            <v>53.730437998683499</v>
          </cell>
          <cell r="I368">
            <v>42.333533464477497</v>
          </cell>
          <cell r="J368">
            <v>0.487958</v>
          </cell>
          <cell r="K368">
            <v>1.1423648000000002</v>
          </cell>
          <cell r="L368">
            <v>1.5499823319641501</v>
          </cell>
          <cell r="M368">
            <v>21.893500329776764</v>
          </cell>
          <cell r="N368">
            <v>0</v>
          </cell>
          <cell r="O368">
            <v>178.74967996580045</v>
          </cell>
          <cell r="Q368">
            <v>178.74967996580048</v>
          </cell>
          <cell r="S368">
            <v>178.74967996580048</v>
          </cell>
          <cell r="U368" t="str">
            <v>COGS</v>
          </cell>
          <cell r="V368">
            <v>0.8613865387627252</v>
          </cell>
          <cell r="W368">
            <v>12.802988440667539</v>
          </cell>
          <cell r="X368">
            <v>18.387497300910368</v>
          </cell>
          <cell r="Y368">
            <v>30.336219300910368</v>
          </cell>
          <cell r="Z368">
            <v>57.611903040898589</v>
          </cell>
          <cell r="AA368">
            <v>111.34234103958208</v>
          </cell>
          <cell r="AB368">
            <v>153.67587450405955</v>
          </cell>
          <cell r="AC368">
            <v>154.16383250405954</v>
          </cell>
          <cell r="AD368">
            <v>155.30619730405954</v>
          </cell>
          <cell r="AE368">
            <v>156.85617963602368</v>
          </cell>
          <cell r="AF368">
            <v>178.74967996580045</v>
          </cell>
          <cell r="AI368" t="str">
            <v>COGS</v>
          </cell>
          <cell r="AJ368">
            <v>18.387497300910368</v>
          </cell>
          <cell r="AK368">
            <v>92.954843738671713</v>
          </cell>
          <cell r="AL368">
            <v>43.963856264477499</v>
          </cell>
          <cell r="AM368">
            <v>23.443482661740912</v>
          </cell>
        </row>
        <row r="370">
          <cell r="A370" t="str">
            <v>Gross Profit</v>
          </cell>
          <cell r="C370">
            <v>0.69622244061602678</v>
          </cell>
          <cell r="D370">
            <v>7.2598305992629868</v>
          </cell>
          <cell r="E370">
            <v>4.5891930255747866</v>
          </cell>
          <cell r="F370">
            <v>12.162266664987401</v>
          </cell>
          <cell r="G370">
            <v>26.786611869297161</v>
          </cell>
          <cell r="H370">
            <v>45.252227936588042</v>
          </cell>
          <cell r="I370">
            <v>31.121936148782154</v>
          </cell>
          <cell r="J370">
            <v>0.40860875749318792</v>
          </cell>
          <cell r="K370">
            <v>1.2595815123940732</v>
          </cell>
          <cell r="L370">
            <v>0.29321766803584981</v>
          </cell>
          <cell r="M370">
            <v>4.141699670223236</v>
          </cell>
          <cell r="N370">
            <v>0</v>
          </cell>
          <cell r="O370">
            <v>133.97139629325494</v>
          </cell>
          <cell r="Q370">
            <v>133.97139629325491</v>
          </cell>
          <cell r="S370">
            <v>133.97139629325491</v>
          </cell>
          <cell r="U370" t="str">
            <v>Gross Profit</v>
          </cell>
          <cell r="V370">
            <v>0.69622244061602678</v>
          </cell>
          <cell r="W370">
            <v>7.9560530398790146</v>
          </cell>
          <cell r="X370">
            <v>12.545246065453803</v>
          </cell>
          <cell r="Y370">
            <v>24.707512730441206</v>
          </cell>
          <cell r="Z370">
            <v>51.494124599738363</v>
          </cell>
          <cell r="AA370">
            <v>96.746352536326427</v>
          </cell>
          <cell r="AB370">
            <v>127.86828868510861</v>
          </cell>
          <cell r="AC370">
            <v>128.27689744260181</v>
          </cell>
          <cell r="AD370">
            <v>129.53647895499586</v>
          </cell>
          <cell r="AE370">
            <v>129.82969662303174</v>
          </cell>
          <cell r="AF370">
            <v>133.97139629325494</v>
          </cell>
          <cell r="AI370" t="str">
            <v>Gross Profit</v>
          </cell>
          <cell r="AJ370">
            <v>12.545246065453803</v>
          </cell>
          <cell r="AK370">
            <v>84.201106470872617</v>
          </cell>
          <cell r="AL370">
            <v>32.790126418669416</v>
          </cell>
          <cell r="AM370">
            <v>4.434917338259087</v>
          </cell>
        </row>
        <row r="371">
          <cell r="A371" t="str">
            <v>% of Sales</v>
          </cell>
          <cell r="C371">
            <v>0.44698152734951052</v>
          </cell>
          <cell r="D371">
            <v>0.37808796811495471</v>
          </cell>
          <cell r="E371">
            <v>0.45108389031648655</v>
          </cell>
          <cell r="F371">
            <v>0.50442836807636793</v>
          </cell>
          <cell r="G371">
            <v>0.49547677484669134</v>
          </cell>
          <cell r="H371">
            <v>0.45717325866106862</v>
          </cell>
          <cell r="I371">
            <v>0.42368439426822813</v>
          </cell>
          <cell r="J371">
            <v>0.45574827984439575</v>
          </cell>
          <cell r="K371">
            <v>0.52440036061364759</v>
          </cell>
          <cell r="L371">
            <v>0.15908076607847754</v>
          </cell>
          <cell r="M371">
            <v>0.15908077027344658</v>
          </cell>
          <cell r="N371">
            <v>0</v>
          </cell>
          <cell r="O371">
            <v>0.42840539529952953</v>
          </cell>
          <cell r="Q371">
            <v>0.42840539529952942</v>
          </cell>
          <cell r="S371">
            <v>0.42840539529952942</v>
          </cell>
          <cell r="U371" t="str">
            <v>% of Sales</v>
          </cell>
          <cell r="V371">
            <v>0.44698152734951052</v>
          </cell>
          <cell r="W371">
            <v>0.38325724467262562</v>
          </cell>
          <cell r="X371">
            <v>0.40556525869268117</v>
          </cell>
          <cell r="Y371">
            <v>0.44887059468221385</v>
          </cell>
          <cell r="Z371">
            <v>0.47196406755220538</v>
          </cell>
          <cell r="AA371">
            <v>0.46492844408691719</v>
          </cell>
          <cell r="AB371">
            <v>0.45416778396927565</v>
          </cell>
          <cell r="AC371">
            <v>0.45417280102210034</v>
          </cell>
          <cell r="AD371">
            <v>0.45476499749351651</v>
          </cell>
          <cell r="AE371">
            <v>0.45286394403927621</v>
          </cell>
          <cell r="AF371">
            <v>0.42840539529952953</v>
          </cell>
          <cell r="AI371" t="str">
            <v>% of Sales</v>
          </cell>
          <cell r="AJ371">
            <v>0.40556525869268117</v>
          </cell>
          <cell r="AK371">
            <v>0.47529369671906319</v>
          </cell>
          <cell r="AL371">
            <v>0.42721074884195209</v>
          </cell>
          <cell r="AM371">
            <v>0.15908076999609327</v>
          </cell>
        </row>
        <row r="373">
          <cell r="A373" t="str">
            <v>Marketing</v>
          </cell>
          <cell r="C373">
            <v>3.3282189837704137</v>
          </cell>
          <cell r="D373">
            <v>4.2012952900534266</v>
          </cell>
          <cell r="E373">
            <v>5.2526529394159969</v>
          </cell>
          <cell r="F373">
            <v>5.0239013188596076</v>
          </cell>
          <cell r="G373">
            <v>7.3395028360896486</v>
          </cell>
          <cell r="H373">
            <v>6.7305656131042841</v>
          </cell>
          <cell r="I373">
            <v>5.9501040968397803</v>
          </cell>
          <cell r="J373">
            <v>3.2882274465081478</v>
          </cell>
          <cell r="K373">
            <v>4.8482281462558037</v>
          </cell>
          <cell r="L373">
            <v>2.739468716064708</v>
          </cell>
          <cell r="M373">
            <v>2.7405887776924605</v>
          </cell>
          <cell r="N373">
            <v>3.7519868121197861</v>
          </cell>
          <cell r="O373">
            <v>55.194740976774064</v>
          </cell>
          <cell r="Q373">
            <v>55.194740976774064</v>
          </cell>
          <cell r="S373">
            <v>55.194740976774064</v>
          </cell>
          <cell r="U373" t="str">
            <v>Marketing</v>
          </cell>
          <cell r="V373">
            <v>3.3282189837704137</v>
          </cell>
          <cell r="W373">
            <v>7.5295142738238408</v>
          </cell>
          <cell r="X373">
            <v>12.782167213239838</v>
          </cell>
          <cell r="Y373">
            <v>17.806068532099445</v>
          </cell>
          <cell r="Z373">
            <v>25.145571368189096</v>
          </cell>
          <cell r="AA373">
            <v>31.876136981293378</v>
          </cell>
          <cell r="AB373">
            <v>37.826241078133158</v>
          </cell>
          <cell r="AC373">
            <v>41.114468524641303</v>
          </cell>
          <cell r="AD373">
            <v>45.96269667089711</v>
          </cell>
          <cell r="AE373">
            <v>48.702165386961816</v>
          </cell>
          <cell r="AF373">
            <v>51.442754164654275</v>
          </cell>
          <cell r="AI373" t="str">
            <v>Marketing</v>
          </cell>
          <cell r="AJ373">
            <v>12.782167213239838</v>
          </cell>
          <cell r="AK373">
            <v>19.09396976805354</v>
          </cell>
          <cell r="AL373">
            <v>14.086559689603732</v>
          </cell>
          <cell r="AM373">
            <v>9.2320443058769541</v>
          </cell>
        </row>
        <row r="374">
          <cell r="A374" t="str">
            <v>Administration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Q374">
            <v>0</v>
          </cell>
          <cell r="S374">
            <v>0</v>
          </cell>
          <cell r="U374" t="str">
            <v>Administration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I374" t="str">
            <v>Administration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</row>
        <row r="375">
          <cell r="A375" t="str">
            <v>Technology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Q375">
            <v>0</v>
          </cell>
          <cell r="S375">
            <v>0</v>
          </cell>
          <cell r="U375" t="str">
            <v>Technology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I375" t="str">
            <v>Technology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</row>
        <row r="376">
          <cell r="A376" t="str">
            <v>Bad Debt Reserve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Q376">
            <v>0</v>
          </cell>
          <cell r="S376">
            <v>0</v>
          </cell>
          <cell r="U376" t="str">
            <v>Bad Debt Reserve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I376" t="str">
            <v>Bad Debt Reserve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</row>
        <row r="377">
          <cell r="A377" t="str">
            <v>Total Direct MAT</v>
          </cell>
          <cell r="C377">
            <v>3.3282189837704137</v>
          </cell>
          <cell r="D377">
            <v>4.2012952900534266</v>
          </cell>
          <cell r="E377">
            <v>5.2526529394159969</v>
          </cell>
          <cell r="F377">
            <v>5.0239013188596076</v>
          </cell>
          <cell r="G377">
            <v>7.3395028360896486</v>
          </cell>
          <cell r="H377">
            <v>6.7305656131042841</v>
          </cell>
          <cell r="I377">
            <v>5.9501040968397803</v>
          </cell>
          <cell r="J377">
            <v>3.2882274465081478</v>
          </cell>
          <cell r="K377">
            <v>4.8482281462558037</v>
          </cell>
          <cell r="L377">
            <v>2.739468716064708</v>
          </cell>
          <cell r="M377">
            <v>2.7405887776924605</v>
          </cell>
          <cell r="N377">
            <v>3.7519868121197861</v>
          </cell>
          <cell r="O377">
            <v>55.194740976774064</v>
          </cell>
          <cell r="Q377">
            <v>55.194740976774064</v>
          </cell>
          <cell r="S377">
            <v>55.194740976774064</v>
          </cell>
          <cell r="U377" t="str">
            <v>Total Direct MAT</v>
          </cell>
          <cell r="V377">
            <v>3.3282189837704137</v>
          </cell>
          <cell r="W377">
            <v>7.5295142738238408</v>
          </cell>
          <cell r="X377">
            <v>12.782167213239838</v>
          </cell>
          <cell r="Y377">
            <v>17.806068532099445</v>
          </cell>
          <cell r="Z377">
            <v>25.145571368189096</v>
          </cell>
          <cell r="AA377">
            <v>31.876136981293378</v>
          </cell>
          <cell r="AB377">
            <v>37.826241078133158</v>
          </cell>
          <cell r="AC377">
            <v>41.114468524641303</v>
          </cell>
          <cell r="AD377">
            <v>45.96269667089711</v>
          </cell>
          <cell r="AE377">
            <v>48.702165386961816</v>
          </cell>
          <cell r="AF377">
            <v>51.442754164654275</v>
          </cell>
          <cell r="AI377" t="str">
            <v>Total Direct MAT</v>
          </cell>
          <cell r="AJ377">
            <v>12.782167213239838</v>
          </cell>
          <cell r="AK377">
            <v>19.09396976805354</v>
          </cell>
          <cell r="AL377">
            <v>14.086559689603732</v>
          </cell>
          <cell r="AM377">
            <v>9.2320443058769541</v>
          </cell>
        </row>
        <row r="379">
          <cell r="A379" t="str">
            <v>Marketing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Q379">
            <v>0</v>
          </cell>
          <cell r="S379">
            <v>0</v>
          </cell>
          <cell r="U379" t="str">
            <v>Marketing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I379" t="str">
            <v>Marketing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</row>
        <row r="475">
          <cell r="A475" t="str">
            <v>Technology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Q475">
            <v>0</v>
          </cell>
          <cell r="S475">
            <v>0</v>
          </cell>
          <cell r="U475" t="str">
            <v>Technology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I475" t="str">
            <v>Technology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</row>
        <row r="476">
          <cell r="A476" t="str">
            <v>Total Foundation MAT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Q476">
            <v>0</v>
          </cell>
          <cell r="S476">
            <v>0</v>
          </cell>
          <cell r="U476" t="str">
            <v>Total Foundation MAT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I476" t="str">
            <v>Total Foundation MAT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</row>
        <row r="478">
          <cell r="A478" t="str">
            <v>Amort of Intangible  Assets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Q478">
            <v>0</v>
          </cell>
          <cell r="S478">
            <v>0</v>
          </cell>
          <cell r="U478" t="str">
            <v>Amort of Intangible  Assets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I478" t="str">
            <v>Amort of Intangible  Assets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</row>
        <row r="480">
          <cell r="A480" t="str">
            <v>Interest Expense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Q480">
            <v>0</v>
          </cell>
          <cell r="S480">
            <v>0</v>
          </cell>
          <cell r="U480" t="str">
            <v>Interest Expense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I480" t="str">
            <v>Interest Expense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</row>
        <row r="481">
          <cell r="A481" t="str">
            <v>Interest Income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Q481">
            <v>0</v>
          </cell>
          <cell r="S481">
            <v>0</v>
          </cell>
          <cell r="U481" t="str">
            <v>Interest Income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I481" t="str">
            <v>Interest Income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</row>
        <row r="482">
          <cell r="A482" t="str">
            <v>Other Income/Exp.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Q482">
            <v>0</v>
          </cell>
          <cell r="S482">
            <v>0</v>
          </cell>
          <cell r="U482" t="str">
            <v>Other Income/Exp.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I482" t="str">
            <v>Other Income/Exp.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</row>
        <row r="484">
          <cell r="A484" t="str">
            <v>Income Before Tax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Q484">
            <v>0</v>
          </cell>
          <cell r="S484">
            <v>0</v>
          </cell>
          <cell r="U484" t="str">
            <v>Income Before Tax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I484" t="str">
            <v>Income Before Tax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</row>
        <row r="485">
          <cell r="A485" t="str">
            <v>Privision for Taxes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Q485">
            <v>0</v>
          </cell>
          <cell r="S485">
            <v>0</v>
          </cell>
          <cell r="U485" t="str">
            <v>Privision for Taxes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I485" t="str">
            <v>Privision for Taxes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</row>
        <row r="486">
          <cell r="A486" t="str">
            <v>Tax rate %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Q486">
            <v>0</v>
          </cell>
          <cell r="S486">
            <v>0</v>
          </cell>
          <cell r="U486" t="str">
            <v>Tax rate %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I486" t="str">
            <v>Tax rate %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</row>
        <row r="488">
          <cell r="A488" t="str">
            <v>Net Income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Q488">
            <v>0</v>
          </cell>
          <cell r="S488">
            <v>0</v>
          </cell>
          <cell r="U488" t="str">
            <v>Net Income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I488" t="str">
            <v>Net Income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</row>
        <row r="489">
          <cell r="A489" t="str">
            <v>% Sales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Q489">
            <v>0</v>
          </cell>
          <cell r="S489">
            <v>0</v>
          </cell>
          <cell r="U489" t="str">
            <v>% Sales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I489" t="str">
            <v>% Sales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</row>
        <row r="491">
          <cell r="A491" t="str">
            <v>MEX Forecast '01</v>
          </cell>
          <cell r="U491" t="str">
            <v>MEX Forecast '01</v>
          </cell>
          <cell r="AI491" t="str">
            <v>MEX Forecast '01</v>
          </cell>
        </row>
        <row r="492">
          <cell r="A492" t="str">
            <v>Acetanilides</v>
          </cell>
          <cell r="Q492" t="str">
            <v>Changes</v>
          </cell>
          <cell r="S492" t="str">
            <v>Changes</v>
          </cell>
          <cell r="U492" t="str">
            <v>Acetanilides</v>
          </cell>
          <cell r="V492" t="str">
            <v>Jan</v>
          </cell>
          <cell r="W492" t="str">
            <v>Feb</v>
          </cell>
          <cell r="X492" t="str">
            <v>Mar</v>
          </cell>
          <cell r="Y492" t="str">
            <v>Apr</v>
          </cell>
          <cell r="Z492" t="str">
            <v>May</v>
          </cell>
          <cell r="AA492" t="str">
            <v>Jun</v>
          </cell>
          <cell r="AB492" t="str">
            <v>Jul</v>
          </cell>
          <cell r="AC492" t="str">
            <v>Aug</v>
          </cell>
          <cell r="AD492" t="str">
            <v>Sep</v>
          </cell>
          <cell r="AE492" t="str">
            <v>Oct</v>
          </cell>
          <cell r="AF492" t="str">
            <v>Nov</v>
          </cell>
          <cell r="AI492" t="str">
            <v>Acetanilides</v>
          </cell>
          <cell r="AJ492" t="str">
            <v>1st Qtr.</v>
          </cell>
          <cell r="AK492" t="str">
            <v>2nd Qtr.</v>
          </cell>
          <cell r="AL492" t="str">
            <v>3er Qtr.</v>
          </cell>
          <cell r="AM492" t="str">
            <v>4 Qtr.</v>
          </cell>
        </row>
        <row r="494">
          <cell r="A494" t="str">
            <v>Surfactante Volume (K Galls)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Q494">
            <v>0</v>
          </cell>
          <cell r="S494">
            <v>0</v>
          </cell>
          <cell r="U494" t="str">
            <v>Surfactante Volume (K Galls)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I494" t="str">
            <v>Surfactante Volume (K Galls)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</row>
        <row r="495">
          <cell r="A495" t="str">
            <v>Surfactante Netback (K Galls)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Q495">
            <v>0</v>
          </cell>
          <cell r="S495">
            <v>0</v>
          </cell>
          <cell r="U495" t="str">
            <v>Surfactante Netback (K Galls)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I495" t="str">
            <v>Surfactante Netback (K Galls)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</row>
        <row r="496">
          <cell r="A496" t="str">
            <v>Surfactante Unit COGS (K Galls)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Q496">
            <v>0</v>
          </cell>
          <cell r="S496">
            <v>0</v>
          </cell>
          <cell r="U496" t="str">
            <v>Surfactante Unit COGS (K Galls)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I496" t="str">
            <v>Surfactante Unit COGS (K Galls)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</row>
        <row r="497">
          <cell r="A497" t="str">
            <v>Factor de conversion</v>
          </cell>
          <cell r="B497">
            <v>0</v>
          </cell>
          <cell r="U497" t="str">
            <v>Factor de conversion</v>
          </cell>
          <cell r="AI497" t="str">
            <v>Factor de conversion</v>
          </cell>
        </row>
        <row r="498">
          <cell r="A498" t="str">
            <v>Surfactante Volume (K Te Lbs)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Q498">
            <v>0</v>
          </cell>
          <cell r="S498">
            <v>0</v>
          </cell>
          <cell r="U498" t="str">
            <v>Surfactante Volume (K Te Lbs)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I498" t="str">
            <v>Surfactante Volume (K Te Lbs)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</row>
        <row r="499">
          <cell r="A499" t="str">
            <v>Surfactante Netback (K TE Lbs)</v>
          </cell>
          <cell r="C499" t="e">
            <v>#DIV/0!</v>
          </cell>
          <cell r="D499" t="e">
            <v>#DIV/0!</v>
          </cell>
          <cell r="E499" t="e">
            <v>#DIV/0!</v>
          </cell>
          <cell r="F499" t="e">
            <v>#DIV/0!</v>
          </cell>
          <cell r="G499" t="e">
            <v>#DIV/0!</v>
          </cell>
          <cell r="H499" t="e">
            <v>#DIV/0!</v>
          </cell>
          <cell r="I499" t="e">
            <v>#DIV/0!</v>
          </cell>
          <cell r="J499" t="e">
            <v>#DIV/0!</v>
          </cell>
          <cell r="K499" t="e">
            <v>#DIV/0!</v>
          </cell>
          <cell r="L499" t="e">
            <v>#DIV/0!</v>
          </cell>
          <cell r="M499" t="e">
            <v>#DIV/0!</v>
          </cell>
          <cell r="N499" t="e">
            <v>#DIV/0!</v>
          </cell>
          <cell r="O499">
            <v>0</v>
          </cell>
          <cell r="Q499">
            <v>0</v>
          </cell>
          <cell r="S499">
            <v>0</v>
          </cell>
          <cell r="U499" t="str">
            <v>Surfactante Netback (K TE Lbs)</v>
          </cell>
          <cell r="V499" t="e">
            <v>#DIV/0!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I499" t="str">
            <v>Surfactante Netback (K TE Lbs)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</row>
        <row r="500">
          <cell r="A500" t="str">
            <v>Surfactante Unit COGS (K TE Lbs)</v>
          </cell>
          <cell r="C500" t="e">
            <v>#DIV/0!</v>
          </cell>
          <cell r="D500" t="e">
            <v>#DIV/0!</v>
          </cell>
          <cell r="E500" t="e">
            <v>#DIV/0!</v>
          </cell>
          <cell r="F500" t="e">
            <v>#DIV/0!</v>
          </cell>
          <cell r="G500" t="e">
            <v>#DIV/0!</v>
          </cell>
          <cell r="H500" t="e">
            <v>#DIV/0!</v>
          </cell>
          <cell r="I500" t="e">
            <v>#DIV/0!</v>
          </cell>
          <cell r="J500" t="e">
            <v>#DIV/0!</v>
          </cell>
          <cell r="K500" t="e">
            <v>#DIV/0!</v>
          </cell>
          <cell r="L500" t="e">
            <v>#DIV/0!</v>
          </cell>
          <cell r="M500" t="e">
            <v>#DIV/0!</v>
          </cell>
          <cell r="N500" t="e">
            <v>#DIV/0!</v>
          </cell>
          <cell r="O500">
            <v>0</v>
          </cell>
          <cell r="Q500">
            <v>0</v>
          </cell>
          <cell r="S500">
            <v>0</v>
          </cell>
          <cell r="U500" t="str">
            <v>Surfactante Unit COGS (K TE Lbs)</v>
          </cell>
          <cell r="V500" t="e">
            <v>#DIV/0!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I500" t="str">
            <v>Surfactante Unit COGS (K TE Lbs)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</row>
        <row r="502">
          <cell r="A502" t="str">
            <v>Net Sales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Q502">
            <v>0</v>
          </cell>
          <cell r="S502">
            <v>0</v>
          </cell>
          <cell r="U502" t="str">
            <v>Net Sales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I502" t="str">
            <v>Net Sales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</row>
        <row r="504">
          <cell r="A504" t="str">
            <v>Inventory Cost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Q504">
            <v>0</v>
          </cell>
          <cell r="S504">
            <v>0</v>
          </cell>
          <cell r="U504" t="str">
            <v>Inventory Cost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I504" t="str">
            <v>Inventory Cost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</row>
        <row r="505">
          <cell r="A505" t="str">
            <v>Non Std. Cost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Q505">
            <v>0</v>
          </cell>
          <cell r="S505">
            <v>0</v>
          </cell>
          <cell r="U505" t="str">
            <v>Non Std. Cost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I505" t="str">
            <v>Non Std. Cost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</row>
        <row r="506">
          <cell r="A506" t="str">
            <v>Alloc. NSC (STL)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Q506">
            <v>0</v>
          </cell>
          <cell r="S506">
            <v>0</v>
          </cell>
          <cell r="U506" t="str">
            <v>Alloc. NSC (STL)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I506" t="str">
            <v>Alloc. NSC (STL)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</row>
        <row r="507">
          <cell r="A507" t="str">
            <v>COGS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Q507">
            <v>0</v>
          </cell>
          <cell r="S507">
            <v>0</v>
          </cell>
          <cell r="U507" t="str">
            <v>COGS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I507" t="str">
            <v>COGS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</row>
        <row r="509">
          <cell r="A509" t="str">
            <v>Gross Profit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Q509">
            <v>0</v>
          </cell>
          <cell r="S509">
            <v>0</v>
          </cell>
          <cell r="U509" t="str">
            <v>Gross Profit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I509" t="str">
            <v>Gross Profit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</row>
        <row r="510">
          <cell r="A510" t="str">
            <v>% of Sales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Q510">
            <v>0</v>
          </cell>
          <cell r="S510">
            <v>0</v>
          </cell>
          <cell r="U510" t="str">
            <v>% of Sales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I510" t="str">
            <v>% of Sales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</row>
        <row r="512">
          <cell r="A512" t="str">
            <v>Marketing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Q512">
            <v>0</v>
          </cell>
          <cell r="S512">
            <v>0</v>
          </cell>
          <cell r="U512" t="str">
            <v>Marketing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I512" t="str">
            <v>Marketing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</row>
        <row r="513">
          <cell r="A513" t="str">
            <v>Administration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Q513">
            <v>0</v>
          </cell>
          <cell r="S513">
            <v>0</v>
          </cell>
          <cell r="U513" t="str">
            <v>Administration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I513" t="str">
            <v>Administration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</row>
      </sheetData>
      <sheetData sheetId="2" refreshError="1">
        <row r="55">
          <cell r="A55" t="str">
            <v>MEX Budget '02</v>
          </cell>
          <cell r="U55" t="str">
            <v>MEX Forecast YTD '00</v>
          </cell>
          <cell r="AI55" t="str">
            <v>MEX Forecast Qtr.'00</v>
          </cell>
        </row>
        <row r="56">
          <cell r="A56" t="str">
            <v>Glyphosate</v>
          </cell>
          <cell r="C56" t="str">
            <v>Jan</v>
          </cell>
          <cell r="D56" t="str">
            <v>Feb</v>
          </cell>
          <cell r="E56" t="str">
            <v>Mar</v>
          </cell>
          <cell r="F56" t="str">
            <v>Apr</v>
          </cell>
          <cell r="G56" t="str">
            <v>May</v>
          </cell>
          <cell r="H56" t="str">
            <v>Jun</v>
          </cell>
          <cell r="I56" t="str">
            <v>Jul</v>
          </cell>
          <cell r="J56" t="str">
            <v>Aug</v>
          </cell>
          <cell r="K56" t="str">
            <v>Sep</v>
          </cell>
          <cell r="L56" t="str">
            <v>Oct</v>
          </cell>
          <cell r="M56" t="str">
            <v>Nov</v>
          </cell>
          <cell r="N56" t="str">
            <v>Dec</v>
          </cell>
          <cell r="O56" t="str">
            <v>Total</v>
          </cell>
          <cell r="Q56" t="str">
            <v>Changes</v>
          </cell>
          <cell r="S56" t="str">
            <v>Changes</v>
          </cell>
          <cell r="U56" t="str">
            <v>Glyphosate</v>
          </cell>
          <cell r="V56" t="str">
            <v>Jan</v>
          </cell>
          <cell r="W56" t="str">
            <v>Feb</v>
          </cell>
          <cell r="X56" t="str">
            <v>Mar</v>
          </cell>
          <cell r="Y56" t="str">
            <v>Apr</v>
          </cell>
          <cell r="Z56" t="str">
            <v>May</v>
          </cell>
          <cell r="AA56" t="str">
            <v>Jun</v>
          </cell>
          <cell r="AB56" t="str">
            <v>Jul</v>
          </cell>
          <cell r="AC56" t="str">
            <v>Aug</v>
          </cell>
          <cell r="AD56" t="str">
            <v>Sep</v>
          </cell>
          <cell r="AE56" t="str">
            <v>Oct</v>
          </cell>
          <cell r="AF56" t="str">
            <v>Nov</v>
          </cell>
          <cell r="AG56" t="str">
            <v>Dec</v>
          </cell>
          <cell r="AI56" t="str">
            <v>Glyphosate</v>
          </cell>
          <cell r="AJ56" t="str">
            <v>1st Qtr.</v>
          </cell>
          <cell r="AK56" t="str">
            <v>2nd Qtr.</v>
          </cell>
          <cell r="AL56" t="str">
            <v>3er Qtr.</v>
          </cell>
          <cell r="AM56" t="str">
            <v>4 Qtr.</v>
          </cell>
          <cell r="AN56" t="str">
            <v>Total</v>
          </cell>
          <cell r="AP56">
            <v>2003</v>
          </cell>
          <cell r="AQ56">
            <v>0</v>
          </cell>
          <cell r="AR56">
            <v>2004</v>
          </cell>
        </row>
        <row r="58">
          <cell r="A58" t="str">
            <v>Rup Classic Volume</v>
          </cell>
          <cell r="C58">
            <v>1E-4</v>
          </cell>
          <cell r="D58">
            <v>3.4550000000000001</v>
          </cell>
          <cell r="E58">
            <v>97.161249933949819</v>
          </cell>
          <cell r="F58">
            <v>64.865000000000009</v>
          </cell>
          <cell r="G58">
            <v>90.969858199830028</v>
          </cell>
          <cell r="H58">
            <v>266.18532715623689</v>
          </cell>
          <cell r="I58">
            <v>11.91</v>
          </cell>
          <cell r="J58">
            <v>93.349858199830038</v>
          </cell>
          <cell r="K58">
            <v>41.13</v>
          </cell>
          <cell r="L58">
            <v>16.975667107001321</v>
          </cell>
          <cell r="M58">
            <v>25.815000000000005</v>
          </cell>
          <cell r="N58">
            <v>1.0000000000000001E-5</v>
          </cell>
          <cell r="O58">
            <v>711.81707059684811</v>
          </cell>
          <cell r="P58">
            <v>0.47118762583394502</v>
          </cell>
          <cell r="Q58">
            <v>711.81707059684811</v>
          </cell>
          <cell r="R58">
            <v>0</v>
          </cell>
          <cell r="S58">
            <v>711.81707059684811</v>
          </cell>
          <cell r="U58" t="str">
            <v>Rup Classic Volume</v>
          </cell>
          <cell r="V58">
            <v>1E-4</v>
          </cell>
          <cell r="W58">
            <v>3.4551000000000003</v>
          </cell>
          <cell r="X58">
            <v>100.61634993394982</v>
          </cell>
          <cell r="Y58">
            <v>165.48134993394984</v>
          </cell>
          <cell r="Z58">
            <v>256.45120813377986</v>
          </cell>
          <cell r="AA58">
            <v>522.63653529001681</v>
          </cell>
          <cell r="AB58">
            <v>534.54653529001678</v>
          </cell>
          <cell r="AC58">
            <v>627.89639348984679</v>
          </cell>
          <cell r="AD58">
            <v>669.02639348984678</v>
          </cell>
          <cell r="AE58">
            <v>686.00206059684808</v>
          </cell>
          <cell r="AF58">
            <v>711.81706059684814</v>
          </cell>
          <cell r="AG58">
            <v>711.81707059684811</v>
          </cell>
          <cell r="AI58" t="str">
            <v>Rup Classic Volume</v>
          </cell>
          <cell r="AJ58">
            <v>100.61634993394982</v>
          </cell>
          <cell r="AK58">
            <v>422.02018535606692</v>
          </cell>
          <cell r="AL58">
            <v>146.38985819983003</v>
          </cell>
          <cell r="AM58">
            <v>42.790677107001329</v>
          </cell>
          <cell r="AN58">
            <v>711.817070596848</v>
          </cell>
        </row>
        <row r="59">
          <cell r="A59" t="str">
            <v>Rup Classic Netback</v>
          </cell>
          <cell r="C59">
            <v>-4000000</v>
          </cell>
          <cell r="D59">
            <v>25.003216928349556</v>
          </cell>
          <cell r="E59">
            <v>19.798001551236933</v>
          </cell>
          <cell r="F59">
            <v>20.497964737238409</v>
          </cell>
          <cell r="G59">
            <v>19.791836560406082</v>
          </cell>
          <cell r="H59">
            <v>19.931776675130145</v>
          </cell>
          <cell r="I59">
            <v>20.801597905433237</v>
          </cell>
          <cell r="J59">
            <v>20.258978500317266</v>
          </cell>
          <cell r="K59">
            <v>19.00433336702476</v>
          </cell>
          <cell r="L59">
            <v>19.955931142608371</v>
          </cell>
          <cell r="M59">
            <v>20.834904734646873</v>
          </cell>
          <cell r="N59">
            <v>0</v>
          </cell>
          <cell r="O59">
            <v>19.447101156610874</v>
          </cell>
          <cell r="Q59">
            <v>19.447101156610874</v>
          </cell>
          <cell r="S59">
            <v>19.447101156610874</v>
          </cell>
          <cell r="U59" t="str">
            <v>Rup Classic Netback</v>
          </cell>
          <cell r="V59">
            <v>-4000000</v>
          </cell>
          <cell r="W59">
            <v>-90.768396142673808</v>
          </cell>
          <cell r="X59">
            <v>16.001223384239136</v>
          </cell>
          <cell r="Y59">
            <v>17.763845746086673</v>
          </cell>
          <cell r="Z59">
            <v>18.48322639612033</v>
          </cell>
          <cell r="AA59">
            <v>19.220991178879959</v>
          </cell>
          <cell r="AB59">
            <v>19.256207993264582</v>
          </cell>
          <cell r="AC59">
            <v>19.405290685267421</v>
          </cell>
          <cell r="AD59">
            <v>19.380640873750576</v>
          </cell>
          <cell r="AE59">
            <v>19.394876889434745</v>
          </cell>
          <cell r="AF59">
            <v>19.447101429814516</v>
          </cell>
          <cell r="AG59">
            <v>19.447101156610877</v>
          </cell>
          <cell r="AI59" t="str">
            <v>Rup Classic Netback</v>
          </cell>
          <cell r="AJ59">
            <v>16.001223384239136</v>
          </cell>
          <cell r="AK59">
            <v>19.988635226186162</v>
          </cell>
          <cell r="AL59">
            <v>19.950617267015371</v>
          </cell>
          <cell r="AM59">
            <v>20.486198603962702</v>
          </cell>
          <cell r="AN59">
            <v>19.447101156610874</v>
          </cell>
        </row>
        <row r="60">
          <cell r="A60" t="str">
            <v>Rup Classic Unit COGS</v>
          </cell>
          <cell r="C60">
            <v>266680.14426800521</v>
          </cell>
          <cell r="D60">
            <v>19.760506385384165</v>
          </cell>
          <cell r="E60">
            <v>9.3718693426104718</v>
          </cell>
          <cell r="F60">
            <v>9.0895669015234404</v>
          </cell>
          <cell r="G60">
            <v>8.7613405023816764</v>
          </cell>
          <cell r="H60">
            <v>8.5066600656461695</v>
          </cell>
          <cell r="I60">
            <v>11.267755768762537</v>
          </cell>
          <cell r="J60">
            <v>8.7289792686421261</v>
          </cell>
          <cell r="K60">
            <v>9.1540648051934443</v>
          </cell>
          <cell r="L60">
            <v>10.576440994740699</v>
          </cell>
          <cell r="M60">
            <v>9.8715288295449781</v>
          </cell>
          <cell r="N60">
            <v>6119225.0460673291</v>
          </cell>
          <cell r="O60">
            <v>9.1000998236702237</v>
          </cell>
          <cell r="P60">
            <v>6477.6063986238323</v>
          </cell>
          <cell r="Q60">
            <v>9.1000998236702237</v>
          </cell>
          <cell r="S60">
            <v>9.1000998236702237</v>
          </cell>
          <cell r="U60" t="str">
            <v>Rup Classic Unit COGS</v>
          </cell>
          <cell r="V60">
            <v>266680.14426800521</v>
          </cell>
          <cell r="W60">
            <v>27.47838383499835</v>
          </cell>
          <cell r="X60">
            <v>9.9936352709483334</v>
          </cell>
          <cell r="Y60">
            <v>9.6392606250673794</v>
          </cell>
          <cell r="Z60">
            <v>9.3278397132585571</v>
          </cell>
          <cell r="AA60">
            <v>8.9096026433368145</v>
          </cell>
          <cell r="AB60">
            <v>8.9621436325110935</v>
          </cell>
          <cell r="AC60">
            <v>8.9274789003513071</v>
          </cell>
          <cell r="AD60">
            <v>8.9414088115728116</v>
          </cell>
          <cell r="AE60">
            <v>8.9818689845736657</v>
          </cell>
          <cell r="AF60">
            <v>9.0141336915739139</v>
          </cell>
          <cell r="AG60">
            <v>9.1000998236702237</v>
          </cell>
          <cell r="AI60" t="str">
            <v>Rup Classic Unit COGS</v>
          </cell>
          <cell r="AJ60">
            <v>9.9936352709483334</v>
          </cell>
          <cell r="AK60">
            <v>8.6511519578380813</v>
          </cell>
          <cell r="AL60">
            <v>9.0549622077720269</v>
          </cell>
          <cell r="AM60">
            <v>11.581212128514158</v>
          </cell>
          <cell r="AN60">
            <v>9.1000998236702255</v>
          </cell>
        </row>
        <row r="62">
          <cell r="A62" t="str">
            <v>Honcho Volume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Q62">
            <v>0</v>
          </cell>
          <cell r="S62">
            <v>0</v>
          </cell>
          <cell r="U62" t="str">
            <v>Honcho Volume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I62" t="str">
            <v>Honcho Volume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</row>
        <row r="63">
          <cell r="A63" t="str">
            <v>Honcho Netback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Q63">
            <v>0</v>
          </cell>
          <cell r="S63">
            <v>0</v>
          </cell>
          <cell r="U63" t="str">
            <v>Honcho Netback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I63" t="str">
            <v>Honcho Netback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</row>
        <row r="64">
          <cell r="A64" t="str">
            <v>Honcho Unit COGS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Q64">
            <v>0</v>
          </cell>
          <cell r="S64">
            <v>0</v>
          </cell>
          <cell r="U64" t="str">
            <v>Honcho Unit COGS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I64" t="str">
            <v>Honcho Unit COGS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</row>
        <row r="66">
          <cell r="A66" t="str">
            <v>Private Labels Volume</v>
          </cell>
          <cell r="C66">
            <v>0</v>
          </cell>
          <cell r="D66">
            <v>0</v>
          </cell>
          <cell r="E66">
            <v>5.2840158520475562</v>
          </cell>
          <cell r="F66">
            <v>21.136063408190225</v>
          </cell>
          <cell r="G66">
            <v>40.951122853368553</v>
          </cell>
          <cell r="H66">
            <v>36.98811096433289</v>
          </cell>
          <cell r="I66">
            <v>17.173051519154555</v>
          </cell>
          <cell r="J66">
            <v>11.889035667107002</v>
          </cell>
          <cell r="K66">
            <v>15.852047556142669</v>
          </cell>
          <cell r="L66">
            <v>0</v>
          </cell>
          <cell r="M66">
            <v>6.6050198150594452</v>
          </cell>
          <cell r="N66">
            <v>2.6420079260237781</v>
          </cell>
          <cell r="O66">
            <v>158.52047556142668</v>
          </cell>
          <cell r="P66">
            <v>0.10493269915995082</v>
          </cell>
          <cell r="Q66">
            <v>158.52047556142668</v>
          </cell>
          <cell r="R66">
            <v>0</v>
          </cell>
          <cell r="S66">
            <v>158.52047556142668</v>
          </cell>
          <cell r="U66" t="str">
            <v>Private Labels Volume</v>
          </cell>
          <cell r="V66">
            <v>0</v>
          </cell>
          <cell r="W66">
            <v>0</v>
          </cell>
          <cell r="X66">
            <v>5.2840158520475562</v>
          </cell>
          <cell r="Y66">
            <v>26.420079260237781</v>
          </cell>
          <cell r="Z66">
            <v>67.37120211360633</v>
          </cell>
          <cell r="AA66">
            <v>104.35931307793922</v>
          </cell>
          <cell r="AB66">
            <v>121.53236459709377</v>
          </cell>
          <cell r="AC66">
            <v>133.42140026420077</v>
          </cell>
          <cell r="AD66">
            <v>149.27344782034345</v>
          </cell>
          <cell r="AE66">
            <v>149.27344782034345</v>
          </cell>
          <cell r="AF66">
            <v>155.8784676354029</v>
          </cell>
          <cell r="AG66">
            <v>158.52047556142668</v>
          </cell>
          <cell r="AI66" t="str">
            <v>Private Labels Volume</v>
          </cell>
          <cell r="AJ66">
            <v>5.2840158520475562</v>
          </cell>
          <cell r="AK66">
            <v>99.07529722589166</v>
          </cell>
          <cell r="AL66">
            <v>44.914134742404229</v>
          </cell>
          <cell r="AM66">
            <v>9.2470277410832225</v>
          </cell>
          <cell r="AN66">
            <v>158.52047556142668</v>
          </cell>
        </row>
        <row r="67">
          <cell r="A67" t="str">
            <v>Private Labels Netback</v>
          </cell>
          <cell r="C67">
            <v>0</v>
          </cell>
          <cell r="D67">
            <v>0</v>
          </cell>
          <cell r="E67">
            <v>13.024504692387904</v>
          </cell>
          <cell r="F67">
            <v>11.88419178794179</v>
          </cell>
          <cell r="G67">
            <v>12.390355340130371</v>
          </cell>
          <cell r="H67">
            <v>11.85116521994998</v>
          </cell>
          <cell r="I67">
            <v>11.08589874813007</v>
          </cell>
          <cell r="J67">
            <v>10.780185128674601</v>
          </cell>
          <cell r="K67">
            <v>12.141353028028719</v>
          </cell>
          <cell r="L67">
            <v>0</v>
          </cell>
          <cell r="M67">
            <v>11.179631202564595</v>
          </cell>
          <cell r="N67">
            <v>9.0839999999999996</v>
          </cell>
          <cell r="O67">
            <v>11.825662260934926</v>
          </cell>
          <cell r="Q67">
            <v>11.825662260934926</v>
          </cell>
          <cell r="S67">
            <v>11.825662260934926</v>
          </cell>
          <cell r="U67" t="str">
            <v>Private Labels Netback</v>
          </cell>
          <cell r="V67">
            <v>0</v>
          </cell>
          <cell r="W67">
            <v>0</v>
          </cell>
          <cell r="X67">
            <v>13.024504692387904</v>
          </cell>
          <cell r="Y67">
            <v>12.112254368831014</v>
          </cell>
          <cell r="Z67">
            <v>12.281296135699252</v>
          </cell>
          <cell r="AA67">
            <v>12.128844671889382</v>
          </cell>
          <cell r="AB67">
            <v>11.981471878314697</v>
          </cell>
          <cell r="AC67">
            <v>11.874426524386372</v>
          </cell>
          <cell r="AD67">
            <v>11.90277270176432</v>
          </cell>
          <cell r="AE67">
            <v>11.90277270176432</v>
          </cell>
          <cell r="AF67">
            <v>11.872131112815179</v>
          </cell>
          <cell r="AG67">
            <v>11.825662260934926</v>
          </cell>
          <cell r="AI67" t="str">
            <v>Private Labels Netback</v>
          </cell>
          <cell r="AJ67">
            <v>13.024504692387904</v>
          </cell>
          <cell r="AK67">
            <v>12.081076137462794</v>
          </cell>
          <cell r="AL67">
            <v>11.377487830003146</v>
          </cell>
          <cell r="AM67">
            <v>10.580879430403284</v>
          </cell>
          <cell r="AN67">
            <v>11.825662260934926</v>
          </cell>
        </row>
        <row r="68">
          <cell r="A68" t="str">
            <v>Private Labels Unit COGS</v>
          </cell>
          <cell r="C68">
            <v>0</v>
          </cell>
          <cell r="D68">
            <v>0</v>
          </cell>
          <cell r="E68">
            <v>7.6737433620525684</v>
          </cell>
          <cell r="F68">
            <v>7.2698621324708537</v>
          </cell>
          <cell r="G68">
            <v>7.0834554111254464</v>
          </cell>
          <cell r="H68">
            <v>7.0834554111254464</v>
          </cell>
          <cell r="I68">
            <v>7.0834554111254473</v>
          </cell>
          <cell r="J68">
            <v>7.0834554111254464</v>
          </cell>
          <cell r="K68">
            <v>7.0834554111254464</v>
          </cell>
          <cell r="L68">
            <v>0</v>
          </cell>
          <cell r="M68">
            <v>7.0834554111254482</v>
          </cell>
          <cell r="N68">
            <v>7.0834554111254464</v>
          </cell>
          <cell r="O68">
            <v>7.1279859056690711</v>
          </cell>
          <cell r="Q68">
            <v>7.1279859056690711</v>
          </cell>
          <cell r="S68">
            <v>7.1279859056690711</v>
          </cell>
          <cell r="U68" t="str">
            <v>Private Labels Unit COGS</v>
          </cell>
          <cell r="V68">
            <v>0</v>
          </cell>
          <cell r="W68">
            <v>0</v>
          </cell>
          <cell r="X68">
            <v>7.6737433620525684</v>
          </cell>
          <cell r="Y68">
            <v>7.3506383783871962</v>
          </cell>
          <cell r="Z68">
            <v>7.1882330453457408</v>
          </cell>
          <cell r="AA68">
            <v>7.1510966686600659</v>
          </cell>
          <cell r="AB68">
            <v>7.1415386648780004</v>
          </cell>
          <cell r="AC68">
            <v>7.1363629293951005</v>
          </cell>
          <cell r="AD68">
            <v>7.1307444318797382</v>
          </cell>
          <cell r="AE68">
            <v>7.1307444318797382</v>
          </cell>
          <cell r="AF68">
            <v>7.1287406598138778</v>
          </cell>
          <cell r="AG68">
            <v>7.1279859056690711</v>
          </cell>
          <cell r="AI68" t="str">
            <v>Private Labels Unit COGS</v>
          </cell>
          <cell r="AJ68">
            <v>7.6737433620525684</v>
          </cell>
          <cell r="AK68">
            <v>7.1232221783457996</v>
          </cell>
          <cell r="AL68">
            <v>7.0834554111254464</v>
          </cell>
          <cell r="AM68">
            <v>7.0834554111254473</v>
          </cell>
          <cell r="AN68">
            <v>7.1279859056690711</v>
          </cell>
        </row>
        <row r="70">
          <cell r="A70" t="str">
            <v>NAS Volume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Q70">
            <v>0</v>
          </cell>
          <cell r="S70">
            <v>0</v>
          </cell>
          <cell r="U70" t="str">
            <v>NAS Volume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I70" t="str">
            <v>NAS Volume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</row>
        <row r="71">
          <cell r="A71" t="str">
            <v>NAS Netback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Q71">
            <v>0</v>
          </cell>
          <cell r="S71">
            <v>0</v>
          </cell>
          <cell r="U71" t="str">
            <v>NAS Netback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I71" t="str">
            <v>NAS Netback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</row>
        <row r="72">
          <cell r="A72" t="str">
            <v>NAS Unit COGS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Q72">
            <v>0</v>
          </cell>
          <cell r="S72">
            <v>0</v>
          </cell>
          <cell r="U72" t="str">
            <v>NAS Unit COGS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I72" t="str">
            <v>NAS Unit COGS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</row>
        <row r="74">
          <cell r="A74" t="str">
            <v>Agroisleña Volume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Q74">
            <v>0</v>
          </cell>
          <cell r="S74">
            <v>0</v>
          </cell>
          <cell r="U74" t="str">
            <v>Agroisleña Volume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I74" t="str">
            <v>Agroisleña Volume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</row>
        <row r="75">
          <cell r="A75" t="str">
            <v>Agroisleña Netback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Q75">
            <v>0</v>
          </cell>
          <cell r="S75">
            <v>0</v>
          </cell>
          <cell r="U75" t="str">
            <v>Agroisleña Netback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I75" t="str">
            <v>Agroisleña Netback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</row>
        <row r="76">
          <cell r="A76" t="str">
            <v>Agroisleña COGS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Q76">
            <v>0</v>
          </cell>
          <cell r="S76">
            <v>0</v>
          </cell>
          <cell r="U76" t="str">
            <v>Agroisleña COGS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I76" t="str">
            <v>Agroisleña COGS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</row>
        <row r="78">
          <cell r="A78" t="str">
            <v>Salt Volume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Q78">
            <v>0</v>
          </cell>
          <cell r="S78">
            <v>0</v>
          </cell>
          <cell r="U78" t="str">
            <v>Salt Volume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I78" t="str">
            <v>Salt Volume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</row>
        <row r="79">
          <cell r="A79" t="str">
            <v>Salt Netback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Q79">
            <v>0</v>
          </cell>
          <cell r="S79">
            <v>0</v>
          </cell>
          <cell r="U79" t="str">
            <v>Salt Netback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I79" t="str">
            <v>Salt Netback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</row>
        <row r="80">
          <cell r="A80" t="str">
            <v>Salt Unit COGS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Q80">
            <v>0</v>
          </cell>
          <cell r="S80">
            <v>0</v>
          </cell>
          <cell r="U80" t="str">
            <v>Salt Unit COGS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I80" t="str">
            <v>Salt Unit COGS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</row>
        <row r="82">
          <cell r="A82" t="str">
            <v>Acid Volume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Q82">
            <v>0</v>
          </cell>
          <cell r="S82">
            <v>0</v>
          </cell>
          <cell r="U82" t="str">
            <v>Acid Volume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I82" t="str">
            <v>Acid Volume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</row>
        <row r="83">
          <cell r="A83" t="str">
            <v>Acid Netback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Q83">
            <v>0</v>
          </cell>
          <cell r="S83">
            <v>0</v>
          </cell>
          <cell r="U83" t="str">
            <v>Acid Netback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I83" t="str">
            <v>Acid Netback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</row>
        <row r="84">
          <cell r="A84" t="str">
            <v>Acid Unit COGS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Q84">
            <v>0</v>
          </cell>
          <cell r="S84">
            <v>0</v>
          </cell>
          <cell r="U84" t="str">
            <v>Acid Unit COGS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I84" t="str">
            <v>Acid Unit COGS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</row>
        <row r="86">
          <cell r="A86" t="str">
            <v>Antigeneric Volume</v>
          </cell>
          <cell r="C86">
            <v>0</v>
          </cell>
          <cell r="D86">
            <v>0</v>
          </cell>
          <cell r="E86">
            <v>2</v>
          </cell>
          <cell r="F86">
            <v>39</v>
          </cell>
          <cell r="G86">
            <v>32</v>
          </cell>
          <cell r="H86">
            <v>90</v>
          </cell>
          <cell r="I86">
            <v>1.5</v>
          </cell>
          <cell r="J86">
            <v>30.75</v>
          </cell>
          <cell r="K86">
            <v>22.5</v>
          </cell>
          <cell r="L86">
            <v>0</v>
          </cell>
          <cell r="M86">
            <v>1.5</v>
          </cell>
          <cell r="N86">
            <v>0</v>
          </cell>
          <cell r="O86">
            <v>219.25</v>
          </cell>
          <cell r="P86">
            <v>0.14513263481791791</v>
          </cell>
          <cell r="Q86">
            <v>219.25</v>
          </cell>
          <cell r="R86">
            <v>0</v>
          </cell>
          <cell r="S86">
            <v>219.25</v>
          </cell>
          <cell r="U86" t="str">
            <v>Antigeneric Volume</v>
          </cell>
          <cell r="V86">
            <v>0</v>
          </cell>
          <cell r="W86">
            <v>0</v>
          </cell>
          <cell r="X86">
            <v>2</v>
          </cell>
          <cell r="Y86">
            <v>41</v>
          </cell>
          <cell r="Z86">
            <v>73</v>
          </cell>
          <cell r="AA86">
            <v>163</v>
          </cell>
          <cell r="AB86">
            <v>164.5</v>
          </cell>
          <cell r="AC86">
            <v>195.25</v>
          </cell>
          <cell r="AD86">
            <v>217.75</v>
          </cell>
          <cell r="AE86">
            <v>217.75</v>
          </cell>
          <cell r="AF86">
            <v>219.25</v>
          </cell>
          <cell r="AG86">
            <v>219.25</v>
          </cell>
          <cell r="AI86" t="str">
            <v>Antigeneric Volume</v>
          </cell>
          <cell r="AJ86">
            <v>2</v>
          </cell>
          <cell r="AK86">
            <v>161</v>
          </cell>
          <cell r="AL86">
            <v>54.75</v>
          </cell>
          <cell r="AM86">
            <v>1.5</v>
          </cell>
          <cell r="AN86">
            <v>219.25</v>
          </cell>
        </row>
        <row r="87">
          <cell r="A87" t="str">
            <v>Antigeneric Netback</v>
          </cell>
          <cell r="C87">
            <v>0</v>
          </cell>
          <cell r="D87">
            <v>0</v>
          </cell>
          <cell r="E87">
            <v>16.846806256517208</v>
          </cell>
          <cell r="F87">
            <v>15.074908028146492</v>
          </cell>
          <cell r="G87">
            <v>19.308741899222795</v>
          </cell>
          <cell r="H87">
            <v>15.870849361483005</v>
          </cell>
          <cell r="I87">
            <v>16.912252814738999</v>
          </cell>
          <cell r="J87">
            <v>19.471278444740509</v>
          </cell>
          <cell r="K87">
            <v>15.473041677487082</v>
          </cell>
          <cell r="L87">
            <v>0</v>
          </cell>
          <cell r="M87">
            <v>16.581069128969506</v>
          </cell>
          <cell r="N87">
            <v>0</v>
          </cell>
          <cell r="O87">
            <v>16.716061307886616</v>
          </cell>
          <cell r="Q87">
            <v>16.716061307886616</v>
          </cell>
          <cell r="S87">
            <v>16.716061307886616</v>
          </cell>
          <cell r="U87" t="str">
            <v>Antigeneric Netback</v>
          </cell>
          <cell r="V87">
            <v>0</v>
          </cell>
          <cell r="W87">
            <v>0</v>
          </cell>
          <cell r="X87">
            <v>16.846806256517208</v>
          </cell>
          <cell r="Y87">
            <v>15.161342088067014</v>
          </cell>
          <cell r="Z87">
            <v>16.979380361450371</v>
          </cell>
          <cell r="AA87">
            <v>16.367308030180048</v>
          </cell>
          <cell r="AB87">
            <v>16.372277131559006</v>
          </cell>
          <cell r="AC87">
            <v>16.860340078449305</v>
          </cell>
          <cell r="AD87">
            <v>16.716991219566872</v>
          </cell>
          <cell r="AE87">
            <v>16.716991219566872</v>
          </cell>
          <cell r="AF87">
            <v>16.716061307886616</v>
          </cell>
          <cell r="AG87">
            <v>16.716061307886616</v>
          </cell>
          <cell r="AI87" t="str">
            <v>Antigeneric Netback</v>
          </cell>
          <cell r="AJ87">
            <v>16.846806256517208</v>
          </cell>
          <cell r="AK87">
            <v>16.361351530473996</v>
          </cell>
          <cell r="AL87">
            <v>17.758057153266456</v>
          </cell>
          <cell r="AM87">
            <v>16.581069128969506</v>
          </cell>
          <cell r="AN87">
            <v>16.716061307886619</v>
          </cell>
        </row>
        <row r="88">
          <cell r="A88" t="str">
            <v>Antigeneric Unit COGS</v>
          </cell>
          <cell r="C88">
            <v>0</v>
          </cell>
          <cell r="D88">
            <v>0</v>
          </cell>
          <cell r="E88">
            <v>9.0974115038651391</v>
          </cell>
          <cell r="F88">
            <v>8.6784566468920232</v>
          </cell>
          <cell r="G88">
            <v>8.468203113862403</v>
          </cell>
          <cell r="H88">
            <v>8.4064792369297372</v>
          </cell>
          <cell r="I88">
            <v>9.0287409352892656</v>
          </cell>
          <cell r="J88">
            <v>8.4433155602990198</v>
          </cell>
          <cell r="K88">
            <v>8.5057140474334965</v>
          </cell>
          <cell r="L88">
            <v>0</v>
          </cell>
          <cell r="M88">
            <v>8.8385376745317448</v>
          </cell>
          <cell r="N88">
            <v>0</v>
          </cell>
          <cell r="O88">
            <v>8.492732956282655</v>
          </cell>
          <cell r="Q88">
            <v>8.492732956282655</v>
          </cell>
          <cell r="S88">
            <v>8.492732956282655</v>
          </cell>
          <cell r="U88" t="str">
            <v>Antigeneric Unit COGS</v>
          </cell>
          <cell r="V88">
            <v>0</v>
          </cell>
          <cell r="W88">
            <v>0</v>
          </cell>
          <cell r="X88">
            <v>9.0974115038651391</v>
          </cell>
          <cell r="Y88">
            <v>8.6988934691833961</v>
          </cell>
          <cell r="Z88">
            <v>8.5977689298646052</v>
          </cell>
          <cell r="AA88">
            <v>8.4921488540109973</v>
          </cell>
          <cell r="AB88">
            <v>8.4970417909223475</v>
          </cell>
          <cell r="AC88">
            <v>8.488580425536087</v>
          </cell>
          <cell r="AD88">
            <v>8.490350834228126</v>
          </cell>
          <cell r="AE88">
            <v>8.490350834228126</v>
          </cell>
          <cell r="AF88">
            <v>8.492732956282655</v>
          </cell>
          <cell r="AG88">
            <v>8.492732956282655</v>
          </cell>
          <cell r="AI88" t="str">
            <v>Antigeneric Unit COGS</v>
          </cell>
          <cell r="AJ88">
            <v>9.0974115038651391</v>
          </cell>
          <cell r="AK88">
            <v>8.484630063329579</v>
          </cell>
          <cell r="AL88">
            <v>8.4849978255594962</v>
          </cell>
          <cell r="AM88">
            <v>8.8385376745317448</v>
          </cell>
          <cell r="AN88">
            <v>8.492732956282655</v>
          </cell>
        </row>
        <row r="90">
          <cell r="A90" t="str">
            <v>Ranger Volume</v>
          </cell>
          <cell r="C90">
            <v>0</v>
          </cell>
          <cell r="D90">
            <v>0</v>
          </cell>
          <cell r="E90">
            <v>9.5400000000000009</v>
          </cell>
          <cell r="F90">
            <v>5.0030000000000001</v>
          </cell>
          <cell r="G90">
            <v>7.3500000000000005</v>
          </cell>
          <cell r="H90">
            <v>30.941000000000003</v>
          </cell>
          <cell r="I90">
            <v>0.5282</v>
          </cell>
          <cell r="J90">
            <v>8.3742000000000019</v>
          </cell>
          <cell r="K90">
            <v>3.125</v>
          </cell>
          <cell r="L90">
            <v>1.0900000000000001</v>
          </cell>
          <cell r="M90">
            <v>0</v>
          </cell>
          <cell r="N90">
            <v>0</v>
          </cell>
          <cell r="O90">
            <v>65.951400000000007</v>
          </cell>
          <cell r="P90">
            <v>4.365655850367358E-2</v>
          </cell>
          <cell r="Q90">
            <v>65.951400000000007</v>
          </cell>
          <cell r="R90">
            <v>0</v>
          </cell>
          <cell r="S90">
            <v>65.951400000000007</v>
          </cell>
          <cell r="U90" t="str">
            <v>Ranger Volume</v>
          </cell>
          <cell r="V90">
            <v>0</v>
          </cell>
          <cell r="W90">
            <v>0</v>
          </cell>
          <cell r="X90">
            <v>9.5400000000000009</v>
          </cell>
          <cell r="Y90">
            <v>14.543000000000001</v>
          </cell>
          <cell r="Z90">
            <v>21.893000000000001</v>
          </cell>
          <cell r="AA90">
            <v>52.834000000000003</v>
          </cell>
          <cell r="AB90">
            <v>53.362200000000001</v>
          </cell>
          <cell r="AC90">
            <v>61.736400000000003</v>
          </cell>
          <cell r="AD90">
            <v>64.861400000000003</v>
          </cell>
          <cell r="AE90">
            <v>65.951400000000007</v>
          </cell>
          <cell r="AF90">
            <v>65.951400000000007</v>
          </cell>
          <cell r="AG90">
            <v>65.951400000000007</v>
          </cell>
          <cell r="AI90" t="str">
            <v>Ranger Volume</v>
          </cell>
          <cell r="AJ90">
            <v>9.5400000000000009</v>
          </cell>
          <cell r="AK90">
            <v>43.294000000000004</v>
          </cell>
          <cell r="AL90">
            <v>12.027400000000002</v>
          </cell>
          <cell r="AM90">
            <v>1.0900000000000001</v>
          </cell>
          <cell r="AN90">
            <v>65.951400000000007</v>
          </cell>
        </row>
        <row r="91">
          <cell r="A91" t="str">
            <v>Ranger Netback</v>
          </cell>
          <cell r="C91">
            <v>0</v>
          </cell>
          <cell r="D91">
            <v>0</v>
          </cell>
          <cell r="E91">
            <v>26.852246826675973</v>
          </cell>
          <cell r="F91">
            <v>27.70125409766489</v>
          </cell>
          <cell r="G91">
            <v>27.708400869940469</v>
          </cell>
          <cell r="H91">
            <v>23.95304782755608</v>
          </cell>
          <cell r="I91">
            <v>30.025231930332858</v>
          </cell>
          <cell r="J91">
            <v>24.438541047120587</v>
          </cell>
          <cell r="K91">
            <v>23.356081125552443</v>
          </cell>
          <cell r="L91">
            <v>27.387966177268481</v>
          </cell>
          <cell r="M91">
            <v>0</v>
          </cell>
          <cell r="N91">
            <v>0</v>
          </cell>
          <cell r="O91">
            <v>25.214036438901289</v>
          </cell>
          <cell r="Q91">
            <v>25.214036438901289</v>
          </cell>
          <cell r="S91">
            <v>25.214036438901289</v>
          </cell>
          <cell r="U91" t="str">
            <v>Ranger Netback</v>
          </cell>
          <cell r="V91">
            <v>0</v>
          </cell>
          <cell r="W91">
            <v>0</v>
          </cell>
          <cell r="X91">
            <v>26.852246826675973</v>
          </cell>
          <cell r="Y91">
            <v>27.14431747074924</v>
          </cell>
          <cell r="Z91">
            <v>27.333693663324745</v>
          </cell>
          <cell r="AA91">
            <v>25.353897266979246</v>
          </cell>
          <cell r="AB91">
            <v>25.40013597095291</v>
          </cell>
          <cell r="AC91">
            <v>25.269700956744813</v>
          </cell>
          <cell r="AD91">
            <v>25.177503409783508</v>
          </cell>
          <cell r="AE91">
            <v>25.214036438901289</v>
          </cell>
          <cell r="AF91">
            <v>25.214036438901289</v>
          </cell>
          <cell r="AG91">
            <v>25.214036438901289</v>
          </cell>
          <cell r="AI91" t="str">
            <v>Ranger Netback</v>
          </cell>
          <cell r="AJ91">
            <v>26.852246826675973</v>
          </cell>
          <cell r="AK91">
            <v>25.02373015838436</v>
          </cell>
          <cell r="AL91">
            <v>24.40263992714555</v>
          </cell>
          <cell r="AM91">
            <v>27.387966177268481</v>
          </cell>
          <cell r="AN91">
            <v>25.214036438901285</v>
          </cell>
        </row>
        <row r="92">
          <cell r="A92" t="str">
            <v>Ranger Unit COGS</v>
          </cell>
          <cell r="C92">
            <v>0</v>
          </cell>
          <cell r="D92">
            <v>0</v>
          </cell>
          <cell r="E92">
            <v>10.759579716981358</v>
          </cell>
          <cell r="F92">
            <v>10.193286047666549</v>
          </cell>
          <cell r="G92">
            <v>9.9319197387520237</v>
          </cell>
          <cell r="H92">
            <v>9.9319197387520219</v>
          </cell>
          <cell r="I92">
            <v>9.9319197387520237</v>
          </cell>
          <cell r="J92">
            <v>9.9319197387520237</v>
          </cell>
          <cell r="K92">
            <v>9.9319197387520237</v>
          </cell>
          <cell r="L92">
            <v>9.9319197387520219</v>
          </cell>
          <cell r="M92">
            <v>0</v>
          </cell>
          <cell r="N92">
            <v>0</v>
          </cell>
          <cell r="O92">
            <v>10.071469344003878</v>
          </cell>
          <cell r="Q92">
            <v>10.071469344003878</v>
          </cell>
          <cell r="S92">
            <v>10.071469344003878</v>
          </cell>
          <cell r="U92" t="str">
            <v>Ranger Unit COGS</v>
          </cell>
          <cell r="V92">
            <v>0</v>
          </cell>
          <cell r="W92">
            <v>0</v>
          </cell>
          <cell r="X92">
            <v>10.759579716981358</v>
          </cell>
          <cell r="Y92">
            <v>10.564766595370823</v>
          </cell>
          <cell r="Z92">
            <v>10.352304877189296</v>
          </cell>
          <cell r="AA92">
            <v>10.106116124333415</v>
          </cell>
          <cell r="AB92">
            <v>10.104391860137708</v>
          </cell>
          <cell r="AC92">
            <v>10.080996974156212</v>
          </cell>
          <cell r="AD92">
            <v>10.073814484098365</v>
          </cell>
          <cell r="AE92">
            <v>10.071469344003878</v>
          </cell>
          <cell r="AF92">
            <v>10.071469344003878</v>
          </cell>
          <cell r="AG92">
            <v>10.071469344003878</v>
          </cell>
          <cell r="AI92" t="str">
            <v>Ranger Unit COGS</v>
          </cell>
          <cell r="AJ92">
            <v>10.759579716981358</v>
          </cell>
          <cell r="AK92">
            <v>9.9621228995479605</v>
          </cell>
          <cell r="AL92">
            <v>9.9319197387520237</v>
          </cell>
          <cell r="AM92">
            <v>9.9319197387520219</v>
          </cell>
          <cell r="AN92">
            <v>10.071469344003878</v>
          </cell>
        </row>
        <row r="94">
          <cell r="A94" t="str">
            <v>Latigo Volume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Q94">
            <v>0</v>
          </cell>
          <cell r="S94">
            <v>0</v>
          </cell>
          <cell r="U94" t="str">
            <v>Latigo Volume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I94" t="str">
            <v>Latigo Volume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</row>
        <row r="95">
          <cell r="A95" t="str">
            <v>Latigo Netback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Q95">
            <v>0</v>
          </cell>
          <cell r="S95">
            <v>0</v>
          </cell>
          <cell r="U95" t="str">
            <v>Latigo Netback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I95" t="str">
            <v>Latigo Netback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</row>
        <row r="96">
          <cell r="A96" t="str">
            <v>Latigo Unit COGS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Q96">
            <v>0</v>
          </cell>
          <cell r="S96">
            <v>0</v>
          </cell>
          <cell r="U96" t="str">
            <v>Latigo Unit COGS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I96" t="str">
            <v>Latigo Unit COGS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</row>
        <row r="98">
          <cell r="A98" t="str">
            <v>Rival / Rocket Volume</v>
          </cell>
          <cell r="C98">
            <v>0</v>
          </cell>
          <cell r="D98">
            <v>0</v>
          </cell>
          <cell r="E98">
            <v>14.340000000000002</v>
          </cell>
          <cell r="F98">
            <v>5.9375</v>
          </cell>
          <cell r="G98">
            <v>9.6875</v>
          </cell>
          <cell r="H98">
            <v>28.908800000000003</v>
          </cell>
          <cell r="I98">
            <v>2.5996900000000003</v>
          </cell>
          <cell r="J98">
            <v>2.2111200000000002</v>
          </cell>
          <cell r="K98">
            <v>6.8500000000000005</v>
          </cell>
          <cell r="L98">
            <v>0.52500000000000002</v>
          </cell>
          <cell r="M98">
            <v>0</v>
          </cell>
          <cell r="N98">
            <v>0</v>
          </cell>
          <cell r="O98">
            <v>71.059610000000006</v>
          </cell>
          <cell r="P98">
            <v>4.7037940380541245E-2</v>
          </cell>
          <cell r="Q98">
            <v>71.059610000000006</v>
          </cell>
          <cell r="R98">
            <v>0</v>
          </cell>
          <cell r="S98">
            <v>71.059610000000006</v>
          </cell>
          <cell r="U98" t="str">
            <v>Rival / Rocket Volume</v>
          </cell>
          <cell r="V98">
            <v>0</v>
          </cell>
          <cell r="W98">
            <v>0</v>
          </cell>
          <cell r="X98">
            <v>14.340000000000002</v>
          </cell>
          <cell r="Y98">
            <v>20.277500000000003</v>
          </cell>
          <cell r="Z98">
            <v>29.965000000000003</v>
          </cell>
          <cell r="AA98">
            <v>58.873800000000003</v>
          </cell>
          <cell r="AB98">
            <v>61.473490000000005</v>
          </cell>
          <cell r="AC98">
            <v>63.684610000000006</v>
          </cell>
          <cell r="AD98">
            <v>70.534610000000001</v>
          </cell>
          <cell r="AE98">
            <v>71.059610000000006</v>
          </cell>
          <cell r="AF98">
            <v>71.059610000000006</v>
          </cell>
          <cell r="AG98">
            <v>71.059610000000006</v>
          </cell>
          <cell r="AI98" t="str">
            <v>Rival / Rocket Volume</v>
          </cell>
          <cell r="AJ98">
            <v>14.340000000000002</v>
          </cell>
          <cell r="AK98">
            <v>44.533799999999999</v>
          </cell>
          <cell r="AL98">
            <v>11.660810000000001</v>
          </cell>
          <cell r="AM98">
            <v>0.52500000000000002</v>
          </cell>
          <cell r="AN98">
            <v>71.059610000000006</v>
          </cell>
        </row>
        <row r="99">
          <cell r="A99" t="str">
            <v>Rival / Rocket Netback</v>
          </cell>
          <cell r="C99">
            <v>0</v>
          </cell>
          <cell r="D99">
            <v>0</v>
          </cell>
          <cell r="E99">
            <v>24.197909258685605</v>
          </cell>
          <cell r="F99">
            <v>24.995641915372097</v>
          </cell>
          <cell r="G99">
            <v>26.371198395453792</v>
          </cell>
          <cell r="H99">
            <v>23.364855298278773</v>
          </cell>
          <cell r="I99">
            <v>25.93615435372374</v>
          </cell>
          <cell r="J99">
            <v>24.153405795088801</v>
          </cell>
          <cell r="K99">
            <v>23.076458528139508</v>
          </cell>
          <cell r="L99">
            <v>26.580303345923621</v>
          </cell>
          <cell r="M99">
            <v>0</v>
          </cell>
          <cell r="N99">
            <v>0</v>
          </cell>
          <cell r="O99">
            <v>24.193645248724945</v>
          </cell>
          <cell r="Q99">
            <v>24.193645248724945</v>
          </cell>
          <cell r="S99">
            <v>24.193645248724945</v>
          </cell>
          <cell r="U99" t="str">
            <v>Rival / Rocket Netback</v>
          </cell>
          <cell r="V99">
            <v>0</v>
          </cell>
          <cell r="W99">
            <v>0</v>
          </cell>
          <cell r="X99">
            <v>24.197909258685605</v>
          </cell>
          <cell r="Y99">
            <v>24.431495137076727</v>
          </cell>
          <cell r="Z99">
            <v>25.058589257401366</v>
          </cell>
          <cell r="AA99">
            <v>24.226915129393952</v>
          </cell>
          <cell r="AB99">
            <v>24.299198191883129</v>
          </cell>
          <cell r="AC99">
            <v>24.294136301979115</v>
          </cell>
          <cell r="AD99">
            <v>24.17588098376298</v>
          </cell>
          <cell r="AE99">
            <v>24.193645248724945</v>
          </cell>
          <cell r="AF99">
            <v>24.193645248724945</v>
          </cell>
          <cell r="AG99">
            <v>24.193645248724945</v>
          </cell>
          <cell r="AI99" t="str">
            <v>Rival / Rocket Netback</v>
          </cell>
          <cell r="AJ99">
            <v>24.197909258685605</v>
          </cell>
          <cell r="AK99">
            <v>24.236255095575988</v>
          </cell>
          <cell r="AL99">
            <v>23.918216714895827</v>
          </cell>
          <cell r="AM99">
            <v>26.580303345923621</v>
          </cell>
          <cell r="AN99">
            <v>24.193645248724945</v>
          </cell>
        </row>
        <row r="100">
          <cell r="A100" t="str">
            <v>Rival / Rocket Unit COGS</v>
          </cell>
          <cell r="C100">
            <v>0</v>
          </cell>
          <cell r="D100">
            <v>0</v>
          </cell>
          <cell r="E100">
            <v>12.936285939446956</v>
          </cell>
          <cell r="F100">
            <v>12.347210235685278</v>
          </cell>
          <cell r="G100">
            <v>12.058439388753241</v>
          </cell>
          <cell r="H100">
            <v>11.996715511820575</v>
          </cell>
          <cell r="I100">
            <v>12.618977210180105</v>
          </cell>
          <cell r="J100">
            <v>12.03355183518986</v>
          </cell>
          <cell r="K100">
            <v>12.095950322324336</v>
          </cell>
          <cell r="L100">
            <v>12.595801350671721</v>
          </cell>
          <cell r="M100">
            <v>0</v>
          </cell>
          <cell r="N100">
            <v>0</v>
          </cell>
          <cell r="O100">
            <v>12.261927605950818</v>
          </cell>
          <cell r="Q100">
            <v>12.261927605950818</v>
          </cell>
          <cell r="S100">
            <v>12.261927605950818</v>
          </cell>
          <cell r="U100" t="str">
            <v>Rival / Rocket Unit COGS</v>
          </cell>
          <cell r="V100">
            <v>0</v>
          </cell>
          <cell r="W100">
            <v>0</v>
          </cell>
          <cell r="X100">
            <v>12.936285939446956</v>
          </cell>
          <cell r="Y100">
            <v>12.763797368810289</v>
          </cell>
          <cell r="Z100">
            <v>12.535759476876278</v>
          </cell>
          <cell r="AA100">
            <v>12.271072737155007</v>
          </cell>
          <cell r="AB100">
            <v>12.285785482103742</v>
          </cell>
          <cell r="AC100">
            <v>12.277027968139784</v>
          </cell>
          <cell r="AD100">
            <v>12.259442532084551</v>
          </cell>
          <cell r="AE100">
            <v>12.261927605950818</v>
          </cell>
          <cell r="AF100">
            <v>12.261927605950818</v>
          </cell>
          <cell r="AG100">
            <v>12.261927605950818</v>
          </cell>
          <cell r="AI100" t="str">
            <v>Rival / Rocket Unit COGS</v>
          </cell>
          <cell r="AJ100">
            <v>12.936285939446956</v>
          </cell>
          <cell r="AK100">
            <v>12.056872347319272</v>
          </cell>
          <cell r="AL100">
            <v>12.200723252096537</v>
          </cell>
          <cell r="AM100">
            <v>12.595801350671721</v>
          </cell>
          <cell r="AN100">
            <v>12.261927605950817</v>
          </cell>
        </row>
        <row r="102">
          <cell r="A102" t="str">
            <v>Dry Faena / Rup 747 / Rup Max / Volume</v>
          </cell>
          <cell r="C102">
            <v>3.2150000000000003</v>
          </cell>
          <cell r="D102">
            <v>1.5</v>
          </cell>
          <cell r="E102">
            <v>17.083000000000002</v>
          </cell>
          <cell r="F102">
            <v>6.4550000000000001</v>
          </cell>
          <cell r="G102">
            <v>2.3275000000000001</v>
          </cell>
          <cell r="H102">
            <v>53.784000000000006</v>
          </cell>
          <cell r="I102">
            <v>0</v>
          </cell>
          <cell r="J102">
            <v>60.65</v>
          </cell>
          <cell r="K102">
            <v>27.375</v>
          </cell>
          <cell r="L102">
            <v>1.5960000000000001</v>
          </cell>
          <cell r="M102">
            <v>0</v>
          </cell>
          <cell r="N102">
            <v>0</v>
          </cell>
          <cell r="O102">
            <v>173.9855</v>
          </cell>
          <cell r="P102">
            <v>0.11516977895148395</v>
          </cell>
          <cell r="Q102">
            <v>173.9855</v>
          </cell>
          <cell r="R102">
            <v>0</v>
          </cell>
          <cell r="S102">
            <v>173.9855</v>
          </cell>
          <cell r="U102" t="str">
            <v>Dry Faena / Rup 747 / Rup Max / Volume</v>
          </cell>
          <cell r="V102">
            <v>3.2150000000000003</v>
          </cell>
          <cell r="W102">
            <v>4.7149999999999999</v>
          </cell>
          <cell r="X102">
            <v>21.798000000000002</v>
          </cell>
          <cell r="Y102">
            <v>28.253</v>
          </cell>
          <cell r="Z102">
            <v>30.580500000000001</v>
          </cell>
          <cell r="AA102">
            <v>84.364500000000007</v>
          </cell>
          <cell r="AB102">
            <v>84.364500000000007</v>
          </cell>
          <cell r="AC102">
            <v>145.0145</v>
          </cell>
          <cell r="AD102">
            <v>172.3895</v>
          </cell>
          <cell r="AE102">
            <v>173.9855</v>
          </cell>
          <cell r="AF102">
            <v>173.9855</v>
          </cell>
          <cell r="AG102">
            <v>173.9855</v>
          </cell>
          <cell r="AI102" t="str">
            <v>Dry Faena / Rup 747 / Rup Max / Volume</v>
          </cell>
          <cell r="AJ102">
            <v>21.798000000000002</v>
          </cell>
          <cell r="AK102">
            <v>62.566500000000005</v>
          </cell>
          <cell r="AL102">
            <v>88.025000000000006</v>
          </cell>
          <cell r="AM102">
            <v>1.5960000000000001</v>
          </cell>
          <cell r="AN102">
            <v>173.9855</v>
          </cell>
        </row>
        <row r="103">
          <cell r="A103" t="str">
            <v>Dry Faena / Rup 747 / Rup Max / Netback</v>
          </cell>
          <cell r="C103">
            <v>21.853820484220254</v>
          </cell>
          <cell r="D103">
            <v>24.361583158995817</v>
          </cell>
          <cell r="E103">
            <v>21.663563475892168</v>
          </cell>
          <cell r="F103">
            <v>21.578216317064641</v>
          </cell>
          <cell r="G103">
            <v>22.25495122808363</v>
          </cell>
          <cell r="H103">
            <v>22.951271980438573</v>
          </cell>
          <cell r="I103">
            <v>0</v>
          </cell>
          <cell r="J103">
            <v>23.636432024593134</v>
          </cell>
          <cell r="K103">
            <v>21.667418841245357</v>
          </cell>
          <cell r="L103">
            <v>22.409103486107224</v>
          </cell>
          <cell r="M103">
            <v>0</v>
          </cell>
          <cell r="N103">
            <v>0</v>
          </cell>
          <cell r="O103">
            <v>22.788325361563725</v>
          </cell>
          <cell r="Q103">
            <v>22.788325361563725</v>
          </cell>
          <cell r="S103">
            <v>22.788325361563725</v>
          </cell>
          <cell r="U103" t="str">
            <v>Dry Faena / Rup 747 / Rup Max / Netback</v>
          </cell>
          <cell r="V103">
            <v>21.853820484220254</v>
          </cell>
          <cell r="W103">
            <v>22.651624092314286</v>
          </cell>
          <cell r="X103">
            <v>21.87728518460078</v>
          </cell>
          <cell r="Y103">
            <v>21.80895652782289</v>
          </cell>
          <cell r="Z103">
            <v>21.84290144909157</v>
          </cell>
          <cell r="AA103">
            <v>22.549509093989212</v>
          </cell>
          <cell r="AB103">
            <v>22.549509093989212</v>
          </cell>
          <cell r="AC103">
            <v>23.004097260973396</v>
          </cell>
          <cell r="AD103">
            <v>22.791836237302839</v>
          </cell>
          <cell r="AE103">
            <v>22.788325361563722</v>
          </cell>
          <cell r="AF103">
            <v>22.788325361563722</v>
          </cell>
          <cell r="AG103">
            <v>22.788325361563722</v>
          </cell>
          <cell r="AI103" t="str">
            <v>Dry Faena / Rup 747 / Rup Max / Netback</v>
          </cell>
          <cell r="AJ103">
            <v>21.87728518460078</v>
          </cell>
          <cell r="AK103">
            <v>22.783710092556323</v>
          </cell>
          <cell r="AL103">
            <v>23.024086260388131</v>
          </cell>
          <cell r="AM103">
            <v>22.409103486107224</v>
          </cell>
          <cell r="AN103">
            <v>22.788325361563725</v>
          </cell>
        </row>
        <row r="104">
          <cell r="A104" t="str">
            <v>Dry Faena / Rup 747 / Rup Max / Unit COGS</v>
          </cell>
          <cell r="C104">
            <v>13.095367175624899</v>
          </cell>
          <cell r="D104">
            <v>11.673401265457315</v>
          </cell>
          <cell r="E104">
            <v>8.7470301879326975</v>
          </cell>
          <cell r="F104">
            <v>8.3465164528507643</v>
          </cell>
          <cell r="G104">
            <v>8.1447742068478401</v>
          </cell>
          <cell r="H104">
            <v>8.0830503299151761</v>
          </cell>
          <cell r="I104">
            <v>0</v>
          </cell>
          <cell r="J104">
            <v>8.1198866532844569</v>
          </cell>
          <cell r="K104">
            <v>8.1822851404189354</v>
          </cell>
          <cell r="L104">
            <v>8.6821361687663199</v>
          </cell>
          <cell r="M104">
            <v>0</v>
          </cell>
          <cell r="N104">
            <v>0</v>
          </cell>
          <cell r="O104">
            <v>8.3163688884880855</v>
          </cell>
          <cell r="Q104">
            <v>8.3163688884880855</v>
          </cell>
          <cell r="S104">
            <v>8.3163688884880855</v>
          </cell>
          <cell r="U104" t="str">
            <v>Dry Faena / Rup 747 / Rup Max / Unit COGS</v>
          </cell>
          <cell r="V104">
            <v>13.095367175624899</v>
          </cell>
          <cell r="W104">
            <v>12.642992018625668</v>
          </cell>
          <cell r="X104">
            <v>9.5897432823320639</v>
          </cell>
          <cell r="Y104">
            <v>9.3057016165159823</v>
          </cell>
          <cell r="Z104">
            <v>9.2173427425275722</v>
          </cell>
          <cell r="AA104">
            <v>8.4942093971044947</v>
          </cell>
          <cell r="AB104">
            <v>8.4942093971044947</v>
          </cell>
          <cell r="AC104">
            <v>8.3376548841924407</v>
          </cell>
          <cell r="AD104">
            <v>8.3129825767966885</v>
          </cell>
          <cell r="AE104">
            <v>8.3163688884880838</v>
          </cell>
          <cell r="AF104">
            <v>8.3163688884880838</v>
          </cell>
          <cell r="AG104">
            <v>8.3163688884880838</v>
          </cell>
          <cell r="AI104" t="str">
            <v>Dry Faena / Rup 747 / Rup Max / Unit COGS</v>
          </cell>
          <cell r="AJ104">
            <v>9.5897432823320639</v>
          </cell>
          <cell r="AK104">
            <v>8.1125283436623086</v>
          </cell>
          <cell r="AL104">
            <v>8.1392920334072194</v>
          </cell>
          <cell r="AM104">
            <v>8.6821361687663199</v>
          </cell>
          <cell r="AN104">
            <v>8.3163688884880855</v>
          </cell>
        </row>
        <row r="106">
          <cell r="A106" t="str">
            <v>Ranger Plus Volume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Q106">
            <v>0</v>
          </cell>
          <cell r="S106">
            <v>0</v>
          </cell>
          <cell r="U106" t="str">
            <v>Ranger Plus Volume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I106" t="str">
            <v>Ranger Plus Volume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</row>
        <row r="107">
          <cell r="A107" t="str">
            <v>Ranger Plus Netback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Q107">
            <v>0</v>
          </cell>
          <cell r="S107">
            <v>0</v>
          </cell>
          <cell r="U107" t="str">
            <v>Ranger Plus Netback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I107" t="str">
            <v>Ranger Plus Netback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</row>
        <row r="108">
          <cell r="A108" t="str">
            <v>Ranger Plus Unit COGS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Q108">
            <v>0</v>
          </cell>
          <cell r="S108">
            <v>0</v>
          </cell>
          <cell r="U108" t="str">
            <v>Ranger Plus Unit COGS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I108" t="str">
            <v>Ranger Plus Unit COGS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</row>
        <row r="110">
          <cell r="A110" t="str">
            <v>Acuamaster / Rodeo Volume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U110" t="str">
            <v>Defense / Rodeo Volume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I110" t="str">
            <v>Defense / Rodeo Volume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</row>
        <row r="111">
          <cell r="A111" t="str">
            <v>Acuamaster / Rodeo Netback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Q111">
            <v>0</v>
          </cell>
          <cell r="S111">
            <v>0</v>
          </cell>
          <cell r="U111" t="str">
            <v>Defense / Rodeo Netback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I111" t="str">
            <v>Defense / Rodeo Netback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</row>
        <row r="112">
          <cell r="A112" t="str">
            <v>Acuamaster / Rodeo Unit COGS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Q112">
            <v>0</v>
          </cell>
          <cell r="S112">
            <v>0</v>
          </cell>
          <cell r="U112" t="str">
            <v>Defense / Rodeo Unit COGS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 t="str">
            <v>Defense / Rodeo Unit COGS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</row>
        <row r="114">
          <cell r="A114" t="str">
            <v>Faena Full</v>
          </cell>
          <cell r="C114">
            <v>0</v>
          </cell>
          <cell r="D114">
            <v>0</v>
          </cell>
          <cell r="E114">
            <v>17.489000000000001</v>
          </cell>
          <cell r="F114">
            <v>12.49218309859155</v>
          </cell>
          <cell r="G114">
            <v>8.84</v>
          </cell>
          <cell r="H114">
            <v>46.376366197183103</v>
          </cell>
          <cell r="I114">
            <v>3.3900000000000006</v>
          </cell>
          <cell r="J114">
            <v>5.9205000000000005</v>
          </cell>
          <cell r="K114">
            <v>11.595000000000001</v>
          </cell>
          <cell r="L114">
            <v>2.2300000000000004</v>
          </cell>
          <cell r="M114">
            <v>1.7700000000000002</v>
          </cell>
          <cell r="N114">
            <v>0</v>
          </cell>
          <cell r="O114">
            <v>110.10304929577465</v>
          </cell>
          <cell r="P114">
            <v>7.288276235248746E-2</v>
          </cell>
          <cell r="Q114">
            <v>110.10304929577465</v>
          </cell>
          <cell r="R114">
            <v>0</v>
          </cell>
          <cell r="S114">
            <v>110.10304929577465</v>
          </cell>
          <cell r="U114" t="str">
            <v>Other 1 Volume</v>
          </cell>
          <cell r="V114">
            <v>0</v>
          </cell>
          <cell r="W114">
            <v>0</v>
          </cell>
          <cell r="X114">
            <v>17.489000000000001</v>
          </cell>
          <cell r="Y114">
            <v>29.981183098591551</v>
          </cell>
          <cell r="Z114">
            <v>38.821183098591547</v>
          </cell>
          <cell r="AA114">
            <v>85.19754929577465</v>
          </cell>
          <cell r="AB114">
            <v>88.58754929577465</v>
          </cell>
          <cell r="AC114">
            <v>94.508049295774654</v>
          </cell>
          <cell r="AD114">
            <v>106.10304929577465</v>
          </cell>
          <cell r="AE114">
            <v>108.33304929577466</v>
          </cell>
          <cell r="AF114">
            <v>110.10304929577465</v>
          </cell>
          <cell r="AG114">
            <v>110.10304929577465</v>
          </cell>
          <cell r="AI114" t="str">
            <v>Other 1 Volume</v>
          </cell>
          <cell r="AJ114">
            <v>17.489000000000001</v>
          </cell>
          <cell r="AK114">
            <v>67.708549295774645</v>
          </cell>
          <cell r="AL114">
            <v>20.905500000000004</v>
          </cell>
          <cell r="AM114">
            <v>4.0000000000000009</v>
          </cell>
          <cell r="AN114">
            <v>110.10304929577465</v>
          </cell>
        </row>
        <row r="115">
          <cell r="A115" t="str">
            <v>Faena Full Netback</v>
          </cell>
          <cell r="C115">
            <v>0</v>
          </cell>
          <cell r="D115">
            <v>0</v>
          </cell>
          <cell r="E115">
            <v>18.274495450998128</v>
          </cell>
          <cell r="F115">
            <v>20.061279772794272</v>
          </cell>
          <cell r="G115">
            <v>21.346635189967632</v>
          </cell>
          <cell r="H115">
            <v>18.77241789683853</v>
          </cell>
          <cell r="I115">
            <v>21.259423287810794</v>
          </cell>
          <cell r="J115">
            <v>19.183488381689592</v>
          </cell>
          <cell r="K115">
            <v>18.596077401002308</v>
          </cell>
          <cell r="L115">
            <v>20.868889546981968</v>
          </cell>
          <cell r="M115">
            <v>18.528130481297087</v>
          </cell>
          <cell r="N115">
            <v>0</v>
          </cell>
          <cell r="O115">
            <v>19.164880958684879</v>
          </cell>
          <cell r="Q115">
            <v>19.164880958684879</v>
          </cell>
          <cell r="S115">
            <v>19.164880958684879</v>
          </cell>
          <cell r="U115" t="str">
            <v>Other 1 Netback</v>
          </cell>
          <cell r="V115">
            <v>0</v>
          </cell>
          <cell r="W115">
            <v>0</v>
          </cell>
          <cell r="X115">
            <v>18.274495450998128</v>
          </cell>
          <cell r="Y115">
            <v>19.018990317400473</v>
          </cell>
          <cell r="Z115">
            <v>19.549020033940469</v>
          </cell>
          <cell r="AA115">
            <v>19.126285044525218</v>
          </cell>
          <cell r="AB115">
            <v>19.207914333316065</v>
          </cell>
          <cell r="AC115">
            <v>19.206384158397821</v>
          </cell>
          <cell r="AD115">
            <v>19.139689497886469</v>
          </cell>
          <cell r="AE115">
            <v>19.175284509146184</v>
          </cell>
          <cell r="AF115">
            <v>19.164880958684872</v>
          </cell>
          <cell r="AG115">
            <v>19.164880958684872</v>
          </cell>
          <cell r="AI115" t="str">
            <v>Other 1 Netback</v>
          </cell>
          <cell r="AJ115">
            <v>18.274495450998128</v>
          </cell>
          <cell r="AK115">
            <v>19.346300808503859</v>
          </cell>
          <cell r="AL115">
            <v>19.194317541991033</v>
          </cell>
          <cell r="AM115">
            <v>19.833103660416409</v>
          </cell>
          <cell r="AN115">
            <v>19.164880958684872</v>
          </cell>
        </row>
        <row r="116">
          <cell r="A116" t="str">
            <v>Faena Full Unit COGS</v>
          </cell>
          <cell r="C116">
            <v>0</v>
          </cell>
          <cell r="D116">
            <v>0</v>
          </cell>
          <cell r="E116">
            <v>8.8966694561623498</v>
          </cell>
          <cell r="F116">
            <v>8.4882799701209617</v>
          </cell>
          <cell r="G116">
            <v>8.2829027621367501</v>
          </cell>
          <cell r="H116">
            <v>8.2211788852040861</v>
          </cell>
          <cell r="I116">
            <v>8.8434405835636163</v>
          </cell>
          <cell r="J116">
            <v>8.2580152085733687</v>
          </cell>
          <cell r="K116">
            <v>8.3204136957078454</v>
          </cell>
          <cell r="L116">
            <v>8.8202647240552317</v>
          </cell>
          <cell r="M116">
            <v>8.6532373228060955</v>
          </cell>
          <cell r="N116">
            <v>0</v>
          </cell>
          <cell r="O116">
            <v>8.4144056718843334</v>
          </cell>
          <cell r="Q116">
            <v>8.4144056718843334</v>
          </cell>
          <cell r="S116">
            <v>8.4144056718843334</v>
          </cell>
          <cell r="U116" t="str">
            <v>Other 1 Unit COGS</v>
          </cell>
          <cell r="V116">
            <v>0</v>
          </cell>
          <cell r="W116">
            <v>0</v>
          </cell>
          <cell r="X116">
            <v>8.8966694561623498</v>
          </cell>
          <cell r="Y116">
            <v>8.7265068505576231</v>
          </cell>
          <cell r="Z116">
            <v>8.6254934390992091</v>
          </cell>
          <cell r="AA116">
            <v>8.4054091765202994</v>
          </cell>
          <cell r="AB116">
            <v>8.4221714245075301</v>
          </cell>
          <cell r="AC116">
            <v>8.4118877832337962</v>
          </cell>
          <cell r="AD116">
            <v>8.4018914442793253</v>
          </cell>
          <cell r="AE116">
            <v>8.410503519910586</v>
          </cell>
          <cell r="AF116">
            <v>8.4144056718843334</v>
          </cell>
          <cell r="AG116">
            <v>8.4144056718843334</v>
          </cell>
          <cell r="AI116" t="str">
            <v>Other 1 Unit COGS</v>
          </cell>
          <cell r="AJ116">
            <v>8.8966694561623498</v>
          </cell>
          <cell r="AK116">
            <v>8.278517504493351</v>
          </cell>
          <cell r="AL116">
            <v>8.3875554003669723</v>
          </cell>
          <cell r="AM116">
            <v>8.7463550990024874</v>
          </cell>
          <cell r="AN116">
            <v>8.4144056718843334</v>
          </cell>
        </row>
        <row r="118">
          <cell r="A118" t="str">
            <v>Spectra Volume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Q118">
            <v>0</v>
          </cell>
          <cell r="S118">
            <v>0</v>
          </cell>
          <cell r="U118" t="str">
            <v>Spectra Volume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I118" t="str">
            <v>Spectra Volume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</row>
        <row r="119">
          <cell r="A119" t="str">
            <v>Spectra Netback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Q119">
            <v>0</v>
          </cell>
          <cell r="S119">
            <v>0</v>
          </cell>
          <cell r="U119" t="str">
            <v>Spectra Netback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I119" t="str">
            <v>Spectra Netback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</row>
        <row r="120">
          <cell r="A120" t="str">
            <v>Spectra Unit COGS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Q120">
            <v>0</v>
          </cell>
          <cell r="S120">
            <v>0</v>
          </cell>
          <cell r="U120" t="str">
            <v>Spectra Unit COGS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I120" t="str">
            <v>Spectra Unit COGS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</row>
        <row r="122">
          <cell r="A122" t="str">
            <v>Other 1 Volume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Q122">
            <v>0</v>
          </cell>
          <cell r="S122">
            <v>0</v>
          </cell>
          <cell r="U122" t="str">
            <v>Other 1 Volume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I122" t="str">
            <v>Other 1 Volume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</row>
        <row r="123">
          <cell r="A123" t="str">
            <v>Other 1 Netback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Q123">
            <v>0</v>
          </cell>
          <cell r="S123">
            <v>0</v>
          </cell>
          <cell r="U123" t="str">
            <v>Other 1 Netback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I123" t="str">
            <v>Other 1 Netback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</row>
        <row r="124">
          <cell r="A124" t="str">
            <v>Other 1 Unit COGS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Q124">
            <v>0</v>
          </cell>
          <cell r="S124">
            <v>0</v>
          </cell>
          <cell r="U124" t="str">
            <v>Other 1 Unit COGS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I124" t="str">
            <v>Other 1 Unit COGS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</row>
        <row r="133">
          <cell r="R133">
            <v>0</v>
          </cell>
        </row>
        <row r="135">
          <cell r="A135" t="str">
            <v>Branded Volume</v>
          </cell>
          <cell r="C135">
            <v>3.2151000000000005</v>
          </cell>
          <cell r="D135">
            <v>4.9550000000000001</v>
          </cell>
          <cell r="E135">
            <v>157.61324993394985</v>
          </cell>
          <cell r="F135">
            <v>133.75268309859155</v>
          </cell>
          <cell r="G135">
            <v>151.17485819983003</v>
          </cell>
          <cell r="H135">
            <v>516.19549335342003</v>
          </cell>
          <cell r="I135">
            <v>19.927890000000001</v>
          </cell>
          <cell r="J135">
            <v>201.25567819983004</v>
          </cell>
          <cell r="K135">
            <v>112.57499999999999</v>
          </cell>
          <cell r="L135">
            <v>22.41666710700132</v>
          </cell>
          <cell r="M135">
            <v>29.085000000000004</v>
          </cell>
          <cell r="N135">
            <v>1.0000000000000001E-5</v>
          </cell>
          <cell r="O135">
            <v>1352.166629892623</v>
          </cell>
          <cell r="Q135">
            <v>1352.166629892623</v>
          </cell>
          <cell r="U135" t="str">
            <v>Branded Volume</v>
          </cell>
          <cell r="V135">
            <v>3.2151000000000005</v>
          </cell>
          <cell r="W135">
            <v>8.1701000000000015</v>
          </cell>
          <cell r="X135">
            <v>165.78334993394984</v>
          </cell>
          <cell r="Y135">
            <v>299.53603303254135</v>
          </cell>
          <cell r="Z135">
            <v>450.71089123237141</v>
          </cell>
          <cell r="AA135">
            <v>966.90638458579144</v>
          </cell>
          <cell r="AB135">
            <v>986.83427458579149</v>
          </cell>
          <cell r="AC135">
            <v>1188.0899527856216</v>
          </cell>
          <cell r="AD135">
            <v>1300.6649527856216</v>
          </cell>
          <cell r="AE135">
            <v>1323.0816198926229</v>
          </cell>
          <cell r="AF135">
            <v>1352.166619892623</v>
          </cell>
          <cell r="AG135">
            <v>1352.166629892623</v>
          </cell>
          <cell r="AI135" t="str">
            <v>Branded Volume</v>
          </cell>
          <cell r="AJ135">
            <v>165.78334993394984</v>
          </cell>
          <cell r="AK135">
            <v>801.12303465184164</v>
          </cell>
          <cell r="AL135">
            <v>333.75856819983005</v>
          </cell>
          <cell r="AM135">
            <v>51.501677107001328</v>
          </cell>
          <cell r="AN135">
            <v>1352.166629892623</v>
          </cell>
        </row>
        <row r="136">
          <cell r="A136" t="str">
            <v>Branded Netback</v>
          </cell>
          <cell r="C136">
            <v>-102.55978574328383</v>
          </cell>
          <cell r="D136">
            <v>24.808978653065878</v>
          </cell>
          <cell r="E136">
            <v>20.62099442835374</v>
          </cell>
          <cell r="F136">
            <v>19.397139558164209</v>
          </cell>
          <cell r="G136">
            <v>20.624928828976987</v>
          </cell>
          <cell r="H136">
            <v>19.867495920294694</v>
          </cell>
          <cell r="I136">
            <v>21.501029152556079</v>
          </cell>
          <cell r="J136">
            <v>21.341506362384074</v>
          </cell>
          <cell r="K136">
            <v>19.272665083793104</v>
          </cell>
          <cell r="L136">
            <v>20.737932936756547</v>
          </cell>
          <cell r="M136">
            <v>20.475140463134235</v>
          </cell>
          <cell r="N136">
            <v>0</v>
          </cell>
          <cell r="O136">
            <v>19.941933513460658</v>
          </cell>
          <cell r="Q136">
            <v>19.941933513460658</v>
          </cell>
          <cell r="U136" t="str">
            <v>Branded Netback</v>
          </cell>
          <cell r="V136">
            <v>-102.55978574328383</v>
          </cell>
          <cell r="W136">
            <v>-25.313212557654179</v>
          </cell>
          <cell r="X136">
            <v>18.357274551503004</v>
          </cell>
          <cell r="Y136">
            <v>18.821608452480323</v>
          </cell>
          <cell r="Z136">
            <v>19.426467814676641</v>
          </cell>
          <cell r="AA136">
            <v>19.661916379492727</v>
          </cell>
          <cell r="AB136">
            <v>19.699054973057066</v>
          </cell>
          <cell r="AC136">
            <v>19.977276893454793</v>
          </cell>
          <cell r="AD136">
            <v>19.916291414986429</v>
          </cell>
          <cell r="AE136">
            <v>19.930212298020315</v>
          </cell>
          <cell r="AF136">
            <v>19.941933660941991</v>
          </cell>
          <cell r="AG136">
            <v>19.941933513460658</v>
          </cell>
          <cell r="AI136" t="str">
            <v>Branded Netback</v>
          </cell>
          <cell r="AJ136">
            <v>18.357274551503004</v>
          </cell>
          <cell r="AK136">
            <v>19.931897248039448</v>
          </cell>
          <cell r="AL136">
            <v>20.653221847138916</v>
          </cell>
          <cell r="AM136">
            <v>20.58951978005965</v>
          </cell>
          <cell r="AN136">
            <v>19.941933513460654</v>
          </cell>
        </row>
        <row r="137">
          <cell r="A137" t="str">
            <v>Branded Unit COGS</v>
          </cell>
          <cell r="C137">
            <v>21.389574164546847</v>
          </cell>
          <cell r="D137">
            <v>17.312341364215591</v>
          </cell>
          <cell r="E137">
            <v>9.6562279052184579</v>
          </cell>
          <cell r="F137">
            <v>9.0635718130258542</v>
          </cell>
          <cell r="G137">
            <v>8.9300164253721448</v>
          </cell>
          <cell r="H137">
            <v>8.700294057684685</v>
          </cell>
          <cell r="I137">
            <v>10.82767995290612</v>
          </cell>
          <cell r="J137">
            <v>8.5742830207102898</v>
          </cell>
          <cell r="K137">
            <v>8.9029092864053538</v>
          </cell>
          <cell r="L137">
            <v>10.282822521636289</v>
          </cell>
          <cell r="M137">
            <v>9.7441139180975789</v>
          </cell>
          <cell r="N137">
            <v>6119225.0460673291</v>
          </cell>
          <cell r="O137">
            <v>9.058478775516658</v>
          </cell>
          <cell r="Q137">
            <v>9.058478775516658</v>
          </cell>
          <cell r="U137" t="str">
            <v>Branded Unit COGS</v>
          </cell>
          <cell r="V137">
            <v>21.389574164546847</v>
          </cell>
          <cell r="W137">
            <v>18.916815137651046</v>
          </cell>
          <cell r="X137">
            <v>10.112606207248437</v>
          </cell>
          <cell r="Y137">
            <v>9.6441778733700474</v>
          </cell>
          <cell r="Z137">
            <v>9.4046379427114672</v>
          </cell>
          <cell r="AA137">
            <v>9.0286148395259236</v>
          </cell>
          <cell r="AB137">
            <v>9.0649447204447089</v>
          </cell>
          <cell r="AC137">
            <v>8.981829420197279</v>
          </cell>
          <cell r="AD137">
            <v>8.9749987340604687</v>
          </cell>
          <cell r="AE137">
            <v>8.997156891229249</v>
          </cell>
          <cell r="AF137">
            <v>9.0132238794294093</v>
          </cell>
          <cell r="AG137">
            <v>9.058478775516658</v>
          </cell>
          <cell r="AI137" t="str">
            <v>Branded Unit COGS</v>
          </cell>
          <cell r="AJ137">
            <v>10.112606207248437</v>
          </cell>
          <cell r="AK137">
            <v>8.8042950877931307</v>
          </cell>
          <cell r="AL137">
            <v>8.8196716214988751</v>
          </cell>
          <cell r="AM137">
            <v>11.166751171259545</v>
          </cell>
          <cell r="AN137">
            <v>9.058478775516658</v>
          </cell>
        </row>
        <row r="139">
          <cell r="A139" t="str">
            <v>Non Branded Volume</v>
          </cell>
          <cell r="C139">
            <v>0</v>
          </cell>
          <cell r="D139">
            <v>0</v>
          </cell>
          <cell r="E139">
            <v>5.2840158520475562</v>
          </cell>
          <cell r="F139">
            <v>21.136063408190225</v>
          </cell>
          <cell r="G139">
            <v>40.951122853368553</v>
          </cell>
          <cell r="H139">
            <v>36.98811096433289</v>
          </cell>
          <cell r="I139">
            <v>17.173051519154555</v>
          </cell>
          <cell r="J139">
            <v>11.889035667107002</v>
          </cell>
          <cell r="K139">
            <v>15.852047556142669</v>
          </cell>
          <cell r="L139">
            <v>0</v>
          </cell>
          <cell r="M139">
            <v>6.6050198150594452</v>
          </cell>
          <cell r="N139">
            <v>2.6420079260237781</v>
          </cell>
          <cell r="O139">
            <v>158.52047556142668</v>
          </cell>
          <cell r="Q139">
            <v>158.52047556142668</v>
          </cell>
          <cell r="U139" t="str">
            <v>Non Branded Volume</v>
          </cell>
          <cell r="V139">
            <v>0</v>
          </cell>
          <cell r="W139">
            <v>0</v>
          </cell>
          <cell r="X139">
            <v>5.2840158520475562</v>
          </cell>
          <cell r="Y139">
            <v>26.420079260237781</v>
          </cell>
          <cell r="Z139">
            <v>67.37120211360633</v>
          </cell>
          <cell r="AA139">
            <v>104.35931307793922</v>
          </cell>
          <cell r="AB139">
            <v>121.53236459709377</v>
          </cell>
          <cell r="AC139">
            <v>133.42140026420077</v>
          </cell>
          <cell r="AD139">
            <v>149.27344782034345</v>
          </cell>
          <cell r="AE139">
            <v>149.27344782034345</v>
          </cell>
          <cell r="AF139">
            <v>155.8784676354029</v>
          </cell>
          <cell r="AG139">
            <v>158.52047556142668</v>
          </cell>
          <cell r="AI139" t="str">
            <v>Non Branded Volume</v>
          </cell>
          <cell r="AJ139">
            <v>5.2840158520475562</v>
          </cell>
          <cell r="AK139">
            <v>99.07529722589166</v>
          </cell>
          <cell r="AL139">
            <v>44.914134742404229</v>
          </cell>
          <cell r="AM139">
            <v>9.2470277410832225</v>
          </cell>
          <cell r="AN139">
            <v>158.52047556142668</v>
          </cell>
        </row>
        <row r="140">
          <cell r="A140" t="str">
            <v>Non Branded Netback</v>
          </cell>
          <cell r="C140">
            <v>0</v>
          </cell>
          <cell r="D140">
            <v>0</v>
          </cell>
          <cell r="E140">
            <v>13.024504692387904</v>
          </cell>
          <cell r="F140">
            <v>11.88419178794179</v>
          </cell>
          <cell r="G140">
            <v>12.390355340130371</v>
          </cell>
          <cell r="H140">
            <v>11.85116521994998</v>
          </cell>
          <cell r="I140">
            <v>11.08589874813007</v>
          </cell>
          <cell r="J140">
            <v>10.780185128674601</v>
          </cell>
          <cell r="K140">
            <v>12.141353028028719</v>
          </cell>
          <cell r="L140">
            <v>0</v>
          </cell>
          <cell r="M140">
            <v>11.179631202564595</v>
          </cell>
          <cell r="N140">
            <v>9.0839999999999996</v>
          </cell>
          <cell r="O140">
            <v>11.825662260934926</v>
          </cell>
          <cell r="Q140">
            <v>11.825662260934926</v>
          </cell>
          <cell r="U140" t="str">
            <v>Non Branded Netback</v>
          </cell>
          <cell r="V140">
            <v>0</v>
          </cell>
          <cell r="W140">
            <v>0</v>
          </cell>
          <cell r="X140">
            <v>13.024504692387904</v>
          </cell>
          <cell r="Y140">
            <v>12.112254368831014</v>
          </cell>
          <cell r="Z140">
            <v>12.281296135699252</v>
          </cell>
          <cell r="AA140">
            <v>12.128844671889382</v>
          </cell>
          <cell r="AB140">
            <v>11.981471878314697</v>
          </cell>
          <cell r="AC140">
            <v>11.874426524386372</v>
          </cell>
          <cell r="AD140">
            <v>11.90277270176432</v>
          </cell>
          <cell r="AE140">
            <v>11.90277270176432</v>
          </cell>
          <cell r="AF140">
            <v>11.872131112815179</v>
          </cell>
          <cell r="AG140">
            <v>11.825662260934926</v>
          </cell>
          <cell r="AI140" t="str">
            <v>Non Branded Netback</v>
          </cell>
          <cell r="AJ140">
            <v>13.024504692387904</v>
          </cell>
          <cell r="AK140">
            <v>12.081076137462794</v>
          </cell>
          <cell r="AL140">
            <v>11.377487830003146</v>
          </cell>
          <cell r="AM140">
            <v>10.580879430403284</v>
          </cell>
          <cell r="AN140">
            <v>11.825662260934926</v>
          </cell>
        </row>
        <row r="141">
          <cell r="A141" t="str">
            <v>Non Branded Unit COGS</v>
          </cell>
          <cell r="C141">
            <v>0</v>
          </cell>
          <cell r="D141">
            <v>0</v>
          </cell>
          <cell r="E141">
            <v>7.6737433620525684</v>
          </cell>
          <cell r="F141">
            <v>7.2698621324708537</v>
          </cell>
          <cell r="G141">
            <v>7.0834554111254464</v>
          </cell>
          <cell r="H141">
            <v>7.0834554111254464</v>
          </cell>
          <cell r="I141">
            <v>7.0834554111254473</v>
          </cell>
          <cell r="J141">
            <v>7.0834554111254464</v>
          </cell>
          <cell r="K141">
            <v>7.0834554111254464</v>
          </cell>
          <cell r="L141">
            <v>0</v>
          </cell>
          <cell r="M141">
            <v>7.0834554111254482</v>
          </cell>
          <cell r="N141">
            <v>7.0834554111254464</v>
          </cell>
          <cell r="O141">
            <v>7.1279859056690711</v>
          </cell>
          <cell r="Q141">
            <v>7.1279859056690711</v>
          </cell>
          <cell r="U141" t="str">
            <v>Non Branded Unit COGS</v>
          </cell>
          <cell r="V141">
            <v>0</v>
          </cell>
          <cell r="W141">
            <v>0</v>
          </cell>
          <cell r="X141">
            <v>7.6737433620525684</v>
          </cell>
          <cell r="Y141">
            <v>7.3506383783871962</v>
          </cell>
          <cell r="Z141">
            <v>7.1882330453457408</v>
          </cell>
          <cell r="AA141">
            <v>7.1510966686600659</v>
          </cell>
          <cell r="AB141">
            <v>7.1415386648780004</v>
          </cell>
          <cell r="AC141">
            <v>7.1363629293951005</v>
          </cell>
          <cell r="AD141">
            <v>7.1307444318797382</v>
          </cell>
          <cell r="AE141">
            <v>7.1307444318797382</v>
          </cell>
          <cell r="AF141">
            <v>7.1287406598138778</v>
          </cell>
          <cell r="AG141">
            <v>7.1279859056690711</v>
          </cell>
          <cell r="AI141" t="str">
            <v>Non Branded Unit COGS</v>
          </cell>
          <cell r="AJ141">
            <v>7.6737433620525684</v>
          </cell>
          <cell r="AK141">
            <v>7.1232221783457996</v>
          </cell>
          <cell r="AL141">
            <v>7.0834554111254464</v>
          </cell>
          <cell r="AM141">
            <v>7.0834554111254473</v>
          </cell>
          <cell r="AN141">
            <v>7.1279859056690711</v>
          </cell>
        </row>
        <row r="143">
          <cell r="Q143">
            <v>0.47118762583394502</v>
          </cell>
        </row>
        <row r="144">
          <cell r="A144" t="str">
            <v xml:space="preserve"> Volume Total</v>
          </cell>
          <cell r="C144">
            <v>3.2151000000000005</v>
          </cell>
          <cell r="D144">
            <v>4.9550000000000001</v>
          </cell>
          <cell r="E144">
            <v>162.89726578599738</v>
          </cell>
          <cell r="F144">
            <v>154.88874650678179</v>
          </cell>
          <cell r="G144">
            <v>192.12598105319856</v>
          </cell>
          <cell r="H144">
            <v>553.18360431775295</v>
          </cell>
          <cell r="I144">
            <v>37.10094151915456</v>
          </cell>
          <cell r="J144">
            <v>213.14471386693705</v>
          </cell>
          <cell r="K144">
            <v>128.42704755614267</v>
          </cell>
          <cell r="L144">
            <v>22.41666710700132</v>
          </cell>
          <cell r="M144">
            <v>35.690019815059451</v>
          </cell>
          <cell r="N144">
            <v>2.6420179260237782</v>
          </cell>
          <cell r="O144">
            <v>1510.6871054540495</v>
          </cell>
          <cell r="P144">
            <v>0</v>
          </cell>
          <cell r="Q144">
            <v>1510.6871054540493</v>
          </cell>
          <cell r="S144">
            <v>1510.6871054540495</v>
          </cell>
          <cell r="U144" t="str">
            <v xml:space="preserve"> Volume Total</v>
          </cell>
          <cell r="V144">
            <v>3.2151000000000005</v>
          </cell>
          <cell r="W144">
            <v>8.1701000000000015</v>
          </cell>
          <cell r="X144">
            <v>171.06736578599737</v>
          </cell>
          <cell r="Y144">
            <v>325.95611229277915</v>
          </cell>
          <cell r="Z144">
            <v>518.08209334597768</v>
          </cell>
          <cell r="AA144">
            <v>1071.2656976637306</v>
          </cell>
          <cell r="AB144">
            <v>1108.3666391828851</v>
          </cell>
          <cell r="AC144">
            <v>1321.5113530498222</v>
          </cell>
          <cell r="AD144">
            <v>1449.9384006059649</v>
          </cell>
          <cell r="AE144">
            <v>1472.3550677129663</v>
          </cell>
          <cell r="AF144">
            <v>1508.0450875280258</v>
          </cell>
          <cell r="AG144">
            <v>1510.6871054540495</v>
          </cell>
          <cell r="AI144" t="str">
            <v xml:space="preserve"> Volume Total</v>
          </cell>
          <cell r="AJ144">
            <v>171.06736578599737</v>
          </cell>
          <cell r="AK144">
            <v>900.19833187773327</v>
          </cell>
          <cell r="AL144">
            <v>378.67270294223431</v>
          </cell>
          <cell r="AM144">
            <v>60.74870484808455</v>
          </cell>
          <cell r="AN144">
            <v>1510.6871054540495</v>
          </cell>
          <cell r="AP144">
            <v>0</v>
          </cell>
          <cell r="AR144">
            <v>0</v>
          </cell>
        </row>
        <row r="145">
          <cell r="A145" t="str">
            <v xml:space="preserve"> Netback Avg.</v>
          </cell>
          <cell r="C145">
            <v>-102.55978574328383</v>
          </cell>
          <cell r="D145">
            <v>24.808978653065878</v>
          </cell>
          <cell r="E145">
            <v>20.374581623380742</v>
          </cell>
          <cell r="F145">
            <v>18.371925370334949</v>
          </cell>
          <cell r="G145">
            <v>18.869752206126186</v>
          </cell>
          <cell r="H145">
            <v>19.331491369261723</v>
          </cell>
          <cell r="I145">
            <v>16.680138800714769</v>
          </cell>
          <cell r="J145">
            <v>20.752404608175269</v>
          </cell>
          <cell r="K145">
            <v>18.392430740663379</v>
          </cell>
          <cell r="L145">
            <v>20.737932936756547</v>
          </cell>
          <cell r="M145">
            <v>18.754854983460039</v>
          </cell>
          <cell r="N145">
            <v>9.0839656171901382</v>
          </cell>
          <cell r="O145">
            <v>19.090271263818821</v>
          </cell>
          <cell r="P145">
            <v>0</v>
          </cell>
          <cell r="Q145">
            <v>19.090271263818821</v>
          </cell>
          <cell r="R145">
            <v>1510.6871054540493</v>
          </cell>
          <cell r="S145">
            <v>19.090271263818821</v>
          </cell>
          <cell r="U145" t="str">
            <v xml:space="preserve"> Netback Avg.</v>
          </cell>
          <cell r="V145">
            <v>-102.55978574328383</v>
          </cell>
          <cell r="W145">
            <v>-25.313212557654179</v>
          </cell>
          <cell r="X145">
            <v>18.19255324220234</v>
          </cell>
          <cell r="Y145">
            <v>18.277787796907539</v>
          </cell>
          <cell r="Z145">
            <v>18.497312355525626</v>
          </cell>
          <cell r="AA145">
            <v>18.928068380357864</v>
          </cell>
          <cell r="AB145">
            <v>18.852822247061216</v>
          </cell>
          <cell r="AC145">
            <v>19.159203223578693</v>
          </cell>
          <cell r="AD145">
            <v>19.091287009974756</v>
          </cell>
          <cell r="AE145">
            <v>19.116357262655793</v>
          </cell>
          <cell r="AF145">
            <v>19.10780179994822</v>
          </cell>
          <cell r="AG145">
            <v>19.090271263818828</v>
          </cell>
          <cell r="AI145" t="str">
            <v xml:space="preserve"> Netback Avg.</v>
          </cell>
          <cell r="AJ145">
            <v>18.19255324220234</v>
          </cell>
          <cell r="AK145">
            <v>19.067840509148123</v>
          </cell>
          <cell r="AL145">
            <v>19.55303278084677</v>
          </cell>
          <cell r="AM145">
            <v>19.066027629976134</v>
          </cell>
          <cell r="AN145">
            <v>19.090271263818821</v>
          </cell>
          <cell r="AP145">
            <v>0</v>
          </cell>
          <cell r="AR145">
            <v>0</v>
          </cell>
        </row>
        <row r="146">
          <cell r="A146" t="str">
            <v xml:space="preserve"> Unit COGS Avg</v>
          </cell>
          <cell r="C146">
            <v>21.389574164546847</v>
          </cell>
          <cell r="D146">
            <v>17.312341364215591</v>
          </cell>
          <cell r="E146">
            <v>9.591920627241862</v>
          </cell>
          <cell r="F146">
            <v>8.8188028262587306</v>
          </cell>
          <cell r="G146">
            <v>8.5364270391989194</v>
          </cell>
          <cell r="H146">
            <v>8.5921856343627176</v>
          </cell>
          <cell r="I146">
            <v>9.0945767398222799</v>
          </cell>
          <cell r="J146">
            <v>8.4911258909729455</v>
          </cell>
          <cell r="K146">
            <v>8.6783298858352627</v>
          </cell>
          <cell r="L146">
            <v>10.282822521636289</v>
          </cell>
          <cell r="M146">
            <v>9.2517157000320847</v>
          </cell>
          <cell r="N146">
            <v>30.244607734650014</v>
          </cell>
          <cell r="O146">
            <v>8.8559069479745105</v>
          </cell>
          <cell r="P146">
            <v>0</v>
          </cell>
          <cell r="Q146">
            <v>8.8559069479745123</v>
          </cell>
          <cell r="S146">
            <v>8.8559069479745105</v>
          </cell>
          <cell r="U146" t="str">
            <v xml:space="preserve"> Unit COGS Avg</v>
          </cell>
          <cell r="V146">
            <v>21.389574164546847</v>
          </cell>
          <cell r="W146">
            <v>18.916815137651046</v>
          </cell>
          <cell r="X146">
            <v>10.037273370527808</v>
          </cell>
          <cell r="Y146">
            <v>9.4582770942200476</v>
          </cell>
          <cell r="Z146">
            <v>9.1164174768358137</v>
          </cell>
          <cell r="AA146">
            <v>8.8457129627737618</v>
          </cell>
          <cell r="AB146">
            <v>8.8540433113354258</v>
          </cell>
          <cell r="AC146">
            <v>8.7955088692801482</v>
          </cell>
          <cell r="AD146">
            <v>8.7851298415413375</v>
          </cell>
          <cell r="AE146">
            <v>8.8079322748500584</v>
          </cell>
          <cell r="AF146">
            <v>8.8184350372471059</v>
          </cell>
          <cell r="AG146">
            <v>8.8559069479745141</v>
          </cell>
          <cell r="AI146" t="str">
            <v xml:space="preserve"> Unit COGS Avg</v>
          </cell>
          <cell r="AJ146">
            <v>10.037273370527808</v>
          </cell>
          <cell r="AK146">
            <v>8.6192771953310618</v>
          </cell>
          <cell r="AL146">
            <v>8.6137400922157763</v>
          </cell>
          <cell r="AM146">
            <v>10.545201308370608</v>
          </cell>
          <cell r="AN146">
            <v>8.8559069479745105</v>
          </cell>
          <cell r="AP146">
            <v>0</v>
          </cell>
          <cell r="AR146">
            <v>0</v>
          </cell>
        </row>
        <row r="147">
          <cell r="A147" t="str">
            <v xml:space="preserve"> Unit COGS Check</v>
          </cell>
          <cell r="C147">
            <v>21.389574164546843</v>
          </cell>
          <cell r="D147">
            <v>17.312341364215598</v>
          </cell>
          <cell r="E147">
            <v>9.5919206272418585</v>
          </cell>
          <cell r="F147">
            <v>8.8188028262587288</v>
          </cell>
          <cell r="G147">
            <v>8.5364270391989212</v>
          </cell>
          <cell r="H147">
            <v>8.5921856343627194</v>
          </cell>
          <cell r="I147">
            <v>9.0945767398222799</v>
          </cell>
          <cell r="J147">
            <v>8.4911258909729455</v>
          </cell>
          <cell r="K147">
            <v>8.6783298858352627</v>
          </cell>
          <cell r="L147">
            <v>10.282822521636291</v>
          </cell>
          <cell r="M147">
            <v>9.2517157000320847</v>
          </cell>
          <cell r="N147">
            <v>30.244607734650014</v>
          </cell>
          <cell r="O147">
            <v>8.8559069479745105</v>
          </cell>
          <cell r="P147" t="str">
            <v>Check</v>
          </cell>
          <cell r="Q147">
            <v>8.8559069479745123</v>
          </cell>
          <cell r="S147">
            <v>8.8559069479745105</v>
          </cell>
          <cell r="U147" t="str">
            <v xml:space="preserve"> Unit COGS Check</v>
          </cell>
          <cell r="V147">
            <v>21.389574164546843</v>
          </cell>
          <cell r="W147">
            <v>18.916815137651046</v>
          </cell>
          <cell r="X147">
            <v>10.037273370527805</v>
          </cell>
          <cell r="Y147">
            <v>9.458277094220044</v>
          </cell>
          <cell r="Z147">
            <v>9.1164174768358119</v>
          </cell>
          <cell r="AA147">
            <v>8.8457129627737618</v>
          </cell>
          <cell r="AB147">
            <v>8.8540433113354258</v>
          </cell>
          <cell r="AC147">
            <v>8.7955088692801482</v>
          </cell>
          <cell r="AD147">
            <v>8.7851298415413357</v>
          </cell>
          <cell r="AE147">
            <v>8.8079322748500566</v>
          </cell>
          <cell r="AF147">
            <v>8.8184350372471041</v>
          </cell>
          <cell r="AG147">
            <v>8.8559069479745105</v>
          </cell>
          <cell r="AI147" t="str">
            <v xml:space="preserve"> Unit COGS Check</v>
          </cell>
          <cell r="AJ147">
            <v>10.037273370527805</v>
          </cell>
          <cell r="AK147">
            <v>8.6192771953310636</v>
          </cell>
          <cell r="AL147">
            <v>8.6137400922157763</v>
          </cell>
          <cell r="AM147">
            <v>10.54520130837061</v>
          </cell>
          <cell r="AN147">
            <v>8.8559069479745105</v>
          </cell>
          <cell r="AP147">
            <v>0</v>
          </cell>
          <cell r="AR147">
            <v>0</v>
          </cell>
        </row>
        <row r="150">
          <cell r="A150" t="str">
            <v>Net Sales</v>
          </cell>
          <cell r="C150">
            <v>-329.73996714323187</v>
          </cell>
          <cell r="D150">
            <v>122.92848922594143</v>
          </cell>
          <cell r="E150">
            <v>3318.9636379823505</v>
          </cell>
          <cell r="F150">
            <v>2845.6044915273233</v>
          </cell>
          <cell r="G150">
            <v>3625.3696548327512</v>
          </cell>
          <cell r="H150">
            <v>10693.864072485734</v>
          </cell>
          <cell r="I150">
            <v>618.84885417669955</v>
          </cell>
          <cell r="J150">
            <v>4423.2653422604235</v>
          </cell>
          <cell r="K150">
            <v>2362.0855774042361</v>
          </cell>
          <cell r="L150">
            <v>464.87533913058979</v>
          </cell>
          <cell r="M150">
            <v>669.36114598825532</v>
          </cell>
          <cell r="N150">
            <v>24</v>
          </cell>
          <cell r="O150">
            <v>28839.426637871074</v>
          </cell>
          <cell r="Q150">
            <v>28839.426637871071</v>
          </cell>
          <cell r="S150">
            <v>28839.426637871074</v>
          </cell>
          <cell r="U150" t="str">
            <v>Net Sales</v>
          </cell>
          <cell r="V150">
            <v>-400</v>
          </cell>
          <cell r="W150">
            <v>-206.81147791729043</v>
          </cell>
          <cell r="X150">
            <v>3112.1521600650599</v>
          </cell>
          <cell r="Y150">
            <v>5957.7566515923827</v>
          </cell>
          <cell r="Z150">
            <v>9583.1263064251343</v>
          </cell>
          <cell r="AA150">
            <v>20276.990378910868</v>
          </cell>
          <cell r="AB150">
            <v>20895.839233087569</v>
          </cell>
          <cell r="AC150">
            <v>25319.104575347996</v>
          </cell>
          <cell r="AD150">
            <v>27681.190152752231</v>
          </cell>
          <cell r="AE150">
            <v>28146.065491882826</v>
          </cell>
          <cell r="AF150">
            <v>28815.426637871082</v>
          </cell>
          <cell r="AG150">
            <v>28839.426637871085</v>
          </cell>
          <cell r="AI150" t="str">
            <v>Net Sales</v>
          </cell>
          <cell r="AJ150">
            <v>3112.1521600650599</v>
          </cell>
          <cell r="AK150">
            <v>17164.838218845809</v>
          </cell>
          <cell r="AL150">
            <v>7404.1997738413593</v>
          </cell>
          <cell r="AM150">
            <v>1158.2364851188452</v>
          </cell>
          <cell r="AN150">
            <v>28839.426637871074</v>
          </cell>
          <cell r="AP150">
            <v>0</v>
          </cell>
          <cell r="AR150">
            <v>0</v>
          </cell>
        </row>
        <row r="152">
          <cell r="A152" t="str">
            <v>Inventory Cost</v>
          </cell>
          <cell r="C152">
            <v>27.834079626437067</v>
          </cell>
          <cell r="D152">
            <v>42.665982707704124</v>
          </cell>
          <cell r="E152">
            <v>1407.0179406216635</v>
          </cell>
          <cell r="F152">
            <v>1229.0157132000563</v>
          </cell>
          <cell r="G152">
            <v>1489.6795934896675</v>
          </cell>
          <cell r="H152">
            <v>4341.1990080188125</v>
          </cell>
          <cell r="I152">
            <v>282.40383732516307</v>
          </cell>
          <cell r="J152">
            <v>1628.58821308813</v>
          </cell>
          <cell r="K152">
            <v>989.92405747533019</v>
          </cell>
          <cell r="L152">
            <v>174.58674652615409</v>
          </cell>
          <cell r="M152">
            <v>268.92445873921923</v>
          </cell>
          <cell r="N152">
            <v>18.714621828080098</v>
          </cell>
          <cell r="O152">
            <v>11900.554252646416</v>
          </cell>
          <cell r="Q152">
            <v>11900.554252646418</v>
          </cell>
          <cell r="S152">
            <v>11900.554252646416</v>
          </cell>
          <cell r="U152" t="str">
            <v>Inventory Cost</v>
          </cell>
          <cell r="V152">
            <v>27.834079626437067</v>
          </cell>
          <cell r="W152">
            <v>70.500062334141191</v>
          </cell>
          <cell r="X152">
            <v>1477.5180029558046</v>
          </cell>
          <cell r="Y152">
            <v>2706.5337161558609</v>
          </cell>
          <cell r="Z152">
            <v>4196.2133096455282</v>
          </cell>
          <cell r="AA152">
            <v>8537.4123176643407</v>
          </cell>
          <cell r="AB152">
            <v>8819.816154989503</v>
          </cell>
          <cell r="AC152">
            <v>10448.404368077634</v>
          </cell>
          <cell r="AD152">
            <v>11438.328425552963</v>
          </cell>
          <cell r="AE152">
            <v>11612.915172079118</v>
          </cell>
          <cell r="AF152">
            <v>11881.839630818336</v>
          </cell>
          <cell r="AG152">
            <v>11900.554252646416</v>
          </cell>
          <cell r="AI152" t="str">
            <v>Inventory Cost</v>
          </cell>
          <cell r="AJ152">
            <v>1477.5180029558046</v>
          </cell>
          <cell r="AK152">
            <v>7059.8943147085365</v>
          </cell>
          <cell r="AL152">
            <v>2900.9161078886232</v>
          </cell>
          <cell r="AM152">
            <v>462.2258270934534</v>
          </cell>
          <cell r="AN152">
            <v>11900.554252646416</v>
          </cell>
          <cell r="AP152">
            <v>0</v>
          </cell>
          <cell r="AR152">
            <v>0</v>
          </cell>
        </row>
        <row r="153">
          <cell r="A153" t="str">
            <v>Non Std. Cost</v>
          </cell>
          <cell r="C153">
            <v>40.935540269997496</v>
          </cell>
          <cell r="D153">
            <v>43.116668751984157</v>
          </cell>
          <cell r="E153">
            <v>155.47970319234432</v>
          </cell>
          <cell r="F153">
            <v>136.91760224962263</v>
          </cell>
          <cell r="G153">
            <v>150.38982610547623</v>
          </cell>
          <cell r="H153">
            <v>411.85721016517493</v>
          </cell>
          <cell r="I153">
            <v>55.013522440446692</v>
          </cell>
          <cell r="J153">
            <v>181.25038535143921</v>
          </cell>
          <cell r="K153">
            <v>124.60822748072924</v>
          </cell>
          <cell r="L153">
            <v>55.919862861742544</v>
          </cell>
          <cell r="M153">
            <v>61.269457918222514</v>
          </cell>
          <cell r="N153">
            <v>61.192173972422651</v>
          </cell>
          <cell r="O153">
            <v>1477.9501807596025</v>
          </cell>
          <cell r="P153">
            <v>0.97832977816765876</v>
          </cell>
          <cell r="Q153">
            <v>1477.9501807596025</v>
          </cell>
          <cell r="R153">
            <v>0.97832977816765854</v>
          </cell>
          <cell r="S153">
            <v>1477.9501807596025</v>
          </cell>
          <cell r="U153" t="str">
            <v>Non Std. Cost</v>
          </cell>
          <cell r="V153">
            <v>40.935540269997496</v>
          </cell>
          <cell r="W153">
            <v>84.052209021981653</v>
          </cell>
          <cell r="X153">
            <v>239.53191221432598</v>
          </cell>
          <cell r="Y153">
            <v>376.44951446394862</v>
          </cell>
          <cell r="Z153">
            <v>526.83934056942485</v>
          </cell>
          <cell r="AA153">
            <v>938.69655073459978</v>
          </cell>
          <cell r="AB153">
            <v>993.71007317504643</v>
          </cell>
          <cell r="AC153">
            <v>1174.9604585264856</v>
          </cell>
          <cell r="AD153">
            <v>1299.5686860072149</v>
          </cell>
          <cell r="AE153">
            <v>1355.4885488689574</v>
          </cell>
          <cell r="AF153">
            <v>1416.75800678718</v>
          </cell>
          <cell r="AG153">
            <v>1477.9501807596025</v>
          </cell>
          <cell r="AI153" t="str">
            <v>Non Std. Cost</v>
          </cell>
          <cell r="AJ153">
            <v>239.53191221432598</v>
          </cell>
          <cell r="AK153">
            <v>699.1646385202738</v>
          </cell>
          <cell r="AL153">
            <v>360.87213527261514</v>
          </cell>
          <cell r="AM153">
            <v>178.38149475238771</v>
          </cell>
          <cell r="AN153">
            <v>1477.9501807596025</v>
          </cell>
        </row>
        <row r="154">
          <cell r="A154" t="str">
            <v>Alloc. NSC (STL)</v>
          </cell>
          <cell r="C154">
            <v>116.16666666666669</v>
          </cell>
          <cell r="D154">
            <v>116.16666666666669</v>
          </cell>
          <cell r="E154">
            <v>116.16666666666669</v>
          </cell>
          <cell r="F154">
            <v>116.16666666666669</v>
          </cell>
          <cell r="G154">
            <v>116.16666666666669</v>
          </cell>
          <cell r="H154">
            <v>116.16666666666669</v>
          </cell>
          <cell r="I154">
            <v>116.16666666666669</v>
          </cell>
          <cell r="J154">
            <v>116.16666666666669</v>
          </cell>
          <cell r="K154">
            <v>116.16666666666669</v>
          </cell>
          <cell r="L154">
            <v>116.16666666666669</v>
          </cell>
          <cell r="M154">
            <v>116.16666666666669</v>
          </cell>
          <cell r="N154">
            <v>116.16666666666669</v>
          </cell>
          <cell r="O154">
            <v>1394.0000000000007</v>
          </cell>
          <cell r="Q154">
            <v>1394.0000000000007</v>
          </cell>
          <cell r="S154">
            <v>1394.0000000000007</v>
          </cell>
          <cell r="U154" t="str">
            <v>Alloc. NSC (STL)</v>
          </cell>
          <cell r="V154">
            <v>116.16666666666669</v>
          </cell>
          <cell r="W154">
            <v>232.33333333333337</v>
          </cell>
          <cell r="X154">
            <v>348.50000000000006</v>
          </cell>
          <cell r="Y154">
            <v>464.66666666666674</v>
          </cell>
          <cell r="Z154">
            <v>580.83333333333348</v>
          </cell>
          <cell r="AA154">
            <v>697.00000000000023</v>
          </cell>
          <cell r="AB154">
            <v>813.16666666666697</v>
          </cell>
          <cell r="AC154">
            <v>929.33333333333371</v>
          </cell>
          <cell r="AD154">
            <v>1045.5000000000005</v>
          </cell>
          <cell r="AE154">
            <v>1161.6666666666672</v>
          </cell>
          <cell r="AF154">
            <v>1277.8333333333339</v>
          </cell>
          <cell r="AG154">
            <v>1394.0000000000007</v>
          </cell>
          <cell r="AI154" t="str">
            <v>Alloc. NSC (STL)</v>
          </cell>
          <cell r="AJ154">
            <v>348.50000000000006</v>
          </cell>
          <cell r="AK154">
            <v>348.50000000000006</v>
          </cell>
          <cell r="AL154">
            <v>348.50000000000006</v>
          </cell>
          <cell r="AM154">
            <v>348.50000000000006</v>
          </cell>
          <cell r="AN154">
            <v>1394.0000000000002</v>
          </cell>
          <cell r="AP154">
            <v>0</v>
          </cell>
          <cell r="AR154">
            <v>0</v>
          </cell>
        </row>
        <row r="155">
          <cell r="A155" t="str">
            <v>COGS</v>
          </cell>
          <cell r="C155">
            <v>184.93628656310125</v>
          </cell>
          <cell r="D155">
            <v>201.94931812635497</v>
          </cell>
          <cell r="E155">
            <v>1678.6643104806744</v>
          </cell>
          <cell r="F155">
            <v>1482.0999821163457</v>
          </cell>
          <cell r="G155">
            <v>1756.2360862618104</v>
          </cell>
          <cell r="H155">
            <v>4869.2228848506547</v>
          </cell>
          <cell r="I155">
            <v>453.58402643227646</v>
          </cell>
          <cell r="J155">
            <v>1926.005265106236</v>
          </cell>
          <cell r="K155">
            <v>1230.6989516227261</v>
          </cell>
          <cell r="L155">
            <v>346.6732760545633</v>
          </cell>
          <cell r="M155">
            <v>446.3605833241084</v>
          </cell>
          <cell r="N155">
            <v>196.07346246716943</v>
          </cell>
          <cell r="O155">
            <v>14772.504433406019</v>
          </cell>
          <cell r="Q155">
            <v>14772.50443340602</v>
          </cell>
          <cell r="S155">
            <v>14772.504433406019</v>
          </cell>
          <cell r="U155" t="str">
            <v>COGS</v>
          </cell>
          <cell r="V155">
            <v>184.93628656310125</v>
          </cell>
          <cell r="W155">
            <v>386.88560468945622</v>
          </cell>
          <cell r="X155">
            <v>2065.5499151701306</v>
          </cell>
          <cell r="Y155">
            <v>3547.6498972864765</v>
          </cell>
          <cell r="Z155">
            <v>5303.8859835482872</v>
          </cell>
          <cell r="AA155">
            <v>10173.10886839894</v>
          </cell>
          <cell r="AB155">
            <v>10626.692894831216</v>
          </cell>
          <cell r="AC155">
            <v>12552.698159937454</v>
          </cell>
          <cell r="AD155">
            <v>13783.397111560178</v>
          </cell>
          <cell r="AE155">
            <v>14130.070387614744</v>
          </cell>
          <cell r="AF155">
            <v>14576.430970938851</v>
          </cell>
          <cell r="AG155">
            <v>14772.504433406019</v>
          </cell>
          <cell r="AI155" t="str">
            <v>COGS</v>
          </cell>
          <cell r="AJ155">
            <v>2065.5499151701306</v>
          </cell>
          <cell r="AK155">
            <v>8107.5589532288104</v>
          </cell>
          <cell r="AL155">
            <v>3610.2882431612384</v>
          </cell>
          <cell r="AM155">
            <v>989.10732184584117</v>
          </cell>
          <cell r="AN155">
            <v>14772.504433406019</v>
          </cell>
          <cell r="AP155">
            <v>0</v>
          </cell>
          <cell r="AR155">
            <v>0</v>
          </cell>
        </row>
        <row r="157">
          <cell r="A157" t="str">
            <v>Gross Profit</v>
          </cell>
          <cell r="C157">
            <v>-514.67625370633311</v>
          </cell>
          <cell r="D157">
            <v>-79.020828900413534</v>
          </cell>
          <cell r="E157">
            <v>1640.2993275016761</v>
          </cell>
          <cell r="F157">
            <v>1363.5045094109776</v>
          </cell>
          <cell r="G157">
            <v>1869.1335685709407</v>
          </cell>
          <cell r="H157">
            <v>5824.6411876350794</v>
          </cell>
          <cell r="I157">
            <v>165.26482774442309</v>
          </cell>
          <cell r="J157">
            <v>2497.2600771541875</v>
          </cell>
          <cell r="K157">
            <v>1131.38662578151</v>
          </cell>
          <cell r="L157">
            <v>118.20206307602649</v>
          </cell>
          <cell r="M157">
            <v>223.00056266414691</v>
          </cell>
          <cell r="N157">
            <v>-172.07346246716943</v>
          </cell>
          <cell r="O157">
            <v>14066.922204465056</v>
          </cell>
          <cell r="Q157">
            <v>14066.922204465051</v>
          </cell>
          <cell r="S157">
            <v>14066.922204465056</v>
          </cell>
          <cell r="U157" t="str">
            <v>Gross Profit</v>
          </cell>
          <cell r="V157">
            <v>-584.93628656310125</v>
          </cell>
          <cell r="W157">
            <v>-593.69708260674668</v>
          </cell>
          <cell r="X157">
            <v>1046.6022448949293</v>
          </cell>
          <cell r="Y157">
            <v>2410.1067543059062</v>
          </cell>
          <cell r="Z157">
            <v>4279.2403228768471</v>
          </cell>
          <cell r="AA157">
            <v>10103.881510511928</v>
          </cell>
          <cell r="AB157">
            <v>10269.146338256352</v>
          </cell>
          <cell r="AC157">
            <v>12766.406415410542</v>
          </cell>
          <cell r="AD157">
            <v>13897.793041192053</v>
          </cell>
          <cell r="AE157">
            <v>14015.995104268082</v>
          </cell>
          <cell r="AF157">
            <v>14238.995666932231</v>
          </cell>
          <cell r="AG157">
            <v>14066.922204465067</v>
          </cell>
          <cell r="AI157" t="str">
            <v>Gross Profit</v>
          </cell>
          <cell r="AJ157">
            <v>1046.6022448949293</v>
          </cell>
          <cell r="AK157">
            <v>9057.2792656169986</v>
          </cell>
          <cell r="AL157">
            <v>3793.9115306801209</v>
          </cell>
          <cell r="AM157">
            <v>169.129163273004</v>
          </cell>
          <cell r="AN157">
            <v>14066.922204465056</v>
          </cell>
          <cell r="AP157">
            <v>0</v>
          </cell>
          <cell r="AR157">
            <v>0</v>
          </cell>
        </row>
        <row r="158">
          <cell r="A158" t="str">
            <v>% of Sales</v>
          </cell>
          <cell r="C158">
            <v>1.5608549311305322</v>
          </cell>
          <cell r="D158">
            <v>-0.64281949121797122</v>
          </cell>
          <cell r="E158">
            <v>0.49422033695398948</v>
          </cell>
          <cell r="F158">
            <v>0.47916163805291961</v>
          </cell>
          <cell r="G158">
            <v>0.51557047874533757</v>
          </cell>
          <cell r="H158">
            <v>0.54467133191091432</v>
          </cell>
          <cell r="I158">
            <v>0.26705200571840298</v>
          </cell>
          <cell r="J158">
            <v>0.56457388013670717</v>
          </cell>
          <cell r="K158">
            <v>0.47897783069520428</v>
          </cell>
          <cell r="L158">
            <v>0.25426615078590331</v>
          </cell>
          <cell r="M158">
            <v>0.33315432782538545</v>
          </cell>
          <cell r="N158">
            <v>-7.1697276027987265</v>
          </cell>
          <cell r="O158">
            <v>0.48776705518801106</v>
          </cell>
          <cell r="Q158">
            <v>0.48776705518801089</v>
          </cell>
          <cell r="S158">
            <v>0.48776705518801106</v>
          </cell>
          <cell r="U158" t="str">
            <v>% of Sales</v>
          </cell>
          <cell r="V158">
            <v>1.4623407164077531</v>
          </cell>
          <cell r="W158">
            <v>2.8707163092958621</v>
          </cell>
          <cell r="X158">
            <v>0.33629533231853609</v>
          </cell>
          <cell r="Y158">
            <v>0.40453259427132449</v>
          </cell>
          <cell r="Z158">
            <v>0.44653907149358696</v>
          </cell>
          <cell r="AA158">
            <v>0.49829295776657734</v>
          </cell>
          <cell r="AB158">
            <v>0.49144455141077309</v>
          </cell>
          <cell r="AC158">
            <v>0.50422029647290856</v>
          </cell>
          <cell r="AD158">
            <v>0.50206631161811699</v>
          </cell>
          <cell r="AE158">
            <v>0.49797351279205332</v>
          </cell>
          <cell r="AF158">
            <v>0.494144884470266</v>
          </cell>
          <cell r="AG158">
            <v>0.48776705518801122</v>
          </cell>
          <cell r="AI158" t="str">
            <v>% of Sales</v>
          </cell>
          <cell r="AJ158">
            <v>0.33629533231853609</v>
          </cell>
          <cell r="AK158">
            <v>0.52766470328119552</v>
          </cell>
          <cell r="AL158">
            <v>0.51239994146076484</v>
          </cell>
          <cell r="AM158">
            <v>0.14602299741546293</v>
          </cell>
          <cell r="AN158">
            <v>0.48776705518801106</v>
          </cell>
          <cell r="AP158">
            <v>0</v>
          </cell>
          <cell r="AR158">
            <v>0</v>
          </cell>
        </row>
        <row r="160">
          <cell r="A160" t="str">
            <v>Marketing</v>
          </cell>
          <cell r="C160">
            <v>248.76370727136114</v>
          </cell>
          <cell r="D160">
            <v>314.02074106055682</v>
          </cell>
          <cell r="E160">
            <v>392.60319846462119</v>
          </cell>
          <cell r="F160">
            <v>375.50543493060235</v>
          </cell>
          <cell r="G160">
            <v>503.29297582575811</v>
          </cell>
          <cell r="H160">
            <v>457.77869872318604</v>
          </cell>
          <cell r="I160">
            <v>399.44404553019223</v>
          </cell>
          <cell r="J160">
            <v>245.77458813065726</v>
          </cell>
          <cell r="K160">
            <v>362.3749558671314</v>
          </cell>
          <cell r="L160">
            <v>264.63061275684493</v>
          </cell>
          <cell r="M160">
            <v>264.63061275684493</v>
          </cell>
          <cell r="N160">
            <v>264.63061275684493</v>
          </cell>
          <cell r="O160">
            <v>4093.450184074602</v>
          </cell>
          <cell r="Q160">
            <v>4093.450184074602</v>
          </cell>
          <cell r="S160">
            <v>4093.450184074602</v>
          </cell>
          <cell r="U160" t="str">
            <v>Marketing</v>
          </cell>
          <cell r="V160">
            <v>248.76370727136114</v>
          </cell>
          <cell r="W160">
            <v>562.78444833191793</v>
          </cell>
          <cell r="X160">
            <v>955.38764679653912</v>
          </cell>
          <cell r="Y160">
            <v>1330.8930817271414</v>
          </cell>
          <cell r="Z160">
            <v>1834.1860575528995</v>
          </cell>
          <cell r="AA160">
            <v>2291.9647562760856</v>
          </cell>
          <cell r="AB160">
            <v>2691.408801806278</v>
          </cell>
          <cell r="AC160">
            <v>2937.1833899369353</v>
          </cell>
          <cell r="AD160">
            <v>3299.5583458040669</v>
          </cell>
          <cell r="AE160">
            <v>3564.1889585609119</v>
          </cell>
          <cell r="AF160">
            <v>3828.819571317757</v>
          </cell>
          <cell r="AG160">
            <v>4093.450184074602</v>
          </cell>
          <cell r="AI160" t="str">
            <v>Marketing</v>
          </cell>
          <cell r="AJ160">
            <v>955.38764679653912</v>
          </cell>
          <cell r="AK160">
            <v>1336.5771094795464</v>
          </cell>
          <cell r="AL160">
            <v>1007.5935895279808</v>
          </cell>
          <cell r="AM160">
            <v>793.89183827053478</v>
          </cell>
          <cell r="AN160">
            <v>4093.4501840746011</v>
          </cell>
        </row>
        <row r="161">
          <cell r="A161" t="str">
            <v>Administration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Q161">
            <v>0</v>
          </cell>
          <cell r="S161">
            <v>0</v>
          </cell>
          <cell r="U161" t="str">
            <v>Administration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I161" t="str">
            <v>Administration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</row>
        <row r="162">
          <cell r="A162" t="str">
            <v>Technology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Q162">
            <v>0</v>
          </cell>
          <cell r="S162">
            <v>0</v>
          </cell>
          <cell r="U162" t="str">
            <v>Technology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I162" t="str">
            <v>Technology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</row>
        <row r="163">
          <cell r="A163" t="str">
            <v>Bad Debt Reserve</v>
          </cell>
          <cell r="C163">
            <v>18.454166666666669</v>
          </cell>
          <cell r="D163">
            <v>18.454166666666669</v>
          </cell>
          <cell r="E163">
            <v>18.454166666666669</v>
          </cell>
          <cell r="F163">
            <v>18.454166666666669</v>
          </cell>
          <cell r="G163">
            <v>18.454166666666669</v>
          </cell>
          <cell r="H163">
            <v>18.454166666666669</v>
          </cell>
          <cell r="I163">
            <v>18.454166666666669</v>
          </cell>
          <cell r="J163">
            <v>18.454166666666669</v>
          </cell>
          <cell r="K163">
            <v>18.454166666666669</v>
          </cell>
          <cell r="L163">
            <v>18.454166666666669</v>
          </cell>
          <cell r="M163">
            <v>18.454166666666669</v>
          </cell>
          <cell r="N163">
            <v>18.454166666666669</v>
          </cell>
          <cell r="O163">
            <v>221.45000000000007</v>
          </cell>
          <cell r="Q163">
            <v>221.45000000000007</v>
          </cell>
          <cell r="S163">
            <v>221.45000000000007</v>
          </cell>
          <cell r="U163" t="str">
            <v>Bad Debt Reserve</v>
          </cell>
          <cell r="V163">
            <v>18.454166666666669</v>
          </cell>
          <cell r="W163">
            <v>36.908333333333339</v>
          </cell>
          <cell r="X163">
            <v>55.362500000000011</v>
          </cell>
          <cell r="Y163">
            <v>73.816666666666677</v>
          </cell>
          <cell r="Z163">
            <v>92.270833333333343</v>
          </cell>
          <cell r="AA163">
            <v>110.72500000000001</v>
          </cell>
          <cell r="AB163">
            <v>129.17916666666667</v>
          </cell>
          <cell r="AC163">
            <v>147.63333333333335</v>
          </cell>
          <cell r="AD163">
            <v>166.08750000000003</v>
          </cell>
          <cell r="AE163">
            <v>184.54166666666671</v>
          </cell>
          <cell r="AF163">
            <v>202.99583333333339</v>
          </cell>
          <cell r="AG163">
            <v>221.45000000000007</v>
          </cell>
          <cell r="AI163" t="str">
            <v>Bad Debt Reserve</v>
          </cell>
          <cell r="AJ163">
            <v>55.362500000000011</v>
          </cell>
          <cell r="AK163">
            <v>55.362500000000011</v>
          </cell>
          <cell r="AL163">
            <v>55.362500000000011</v>
          </cell>
          <cell r="AM163">
            <v>55.362500000000011</v>
          </cell>
          <cell r="AN163">
            <v>221.45000000000005</v>
          </cell>
        </row>
        <row r="164">
          <cell r="A164" t="str">
            <v>Total Direct MAT</v>
          </cell>
          <cell r="C164">
            <v>267.21787393802782</v>
          </cell>
          <cell r="D164">
            <v>332.47490772722347</v>
          </cell>
          <cell r="E164">
            <v>411.05736513128784</v>
          </cell>
          <cell r="F164">
            <v>393.959601597269</v>
          </cell>
          <cell r="G164">
            <v>521.74714249242481</v>
          </cell>
          <cell r="H164">
            <v>476.23286538985269</v>
          </cell>
          <cell r="I164">
            <v>417.89821219685888</v>
          </cell>
          <cell r="J164">
            <v>264.22875479732392</v>
          </cell>
          <cell r="K164">
            <v>380.82912253379806</v>
          </cell>
          <cell r="L164">
            <v>283.08477942351158</v>
          </cell>
          <cell r="M164">
            <v>283.08477942351158</v>
          </cell>
          <cell r="N164">
            <v>283.08477942351158</v>
          </cell>
          <cell r="O164">
            <v>4314.9001840746023</v>
          </cell>
          <cell r="Q164">
            <v>4314.9001840746023</v>
          </cell>
          <cell r="S164">
            <v>4314.9001840746023</v>
          </cell>
          <cell r="U164" t="str">
            <v>Total Direct MAT</v>
          </cell>
          <cell r="V164">
            <v>267.21787393802782</v>
          </cell>
          <cell r="W164">
            <v>599.69278166525123</v>
          </cell>
          <cell r="X164">
            <v>1010.7501467965392</v>
          </cell>
          <cell r="Y164">
            <v>1404.709748393808</v>
          </cell>
          <cell r="Z164">
            <v>1926.4568908862327</v>
          </cell>
          <cell r="AA164">
            <v>2402.6897562760855</v>
          </cell>
          <cell r="AB164">
            <v>2820.5879684729448</v>
          </cell>
          <cell r="AC164">
            <v>3084.8167232702685</v>
          </cell>
          <cell r="AD164">
            <v>3465.645845804067</v>
          </cell>
          <cell r="AE164">
            <v>3748.7306252275785</v>
          </cell>
          <cell r="AF164">
            <v>4031.8154046510904</v>
          </cell>
          <cell r="AG164">
            <v>4314.9001840746023</v>
          </cell>
          <cell r="AI164" t="str">
            <v>Total Direct MAT</v>
          </cell>
          <cell r="AJ164">
            <v>1010.7501467965392</v>
          </cell>
          <cell r="AK164">
            <v>1391.9396094795463</v>
          </cell>
          <cell r="AL164">
            <v>1062.9560895279808</v>
          </cell>
          <cell r="AM164">
            <v>849.25433827053484</v>
          </cell>
          <cell r="AN164">
            <v>4314.9001840746014</v>
          </cell>
          <cell r="AP164">
            <v>0</v>
          </cell>
          <cell r="AR164">
            <v>0</v>
          </cell>
        </row>
        <row r="166">
          <cell r="A166" t="str">
            <v>Marketing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Q166">
            <v>0</v>
          </cell>
          <cell r="S166">
            <v>0</v>
          </cell>
          <cell r="U166" t="str">
            <v>Marketing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I166" t="str">
            <v>Marketing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</row>
        <row r="167">
          <cell r="A167" t="str">
            <v>Administration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Q167">
            <v>0</v>
          </cell>
          <cell r="S167">
            <v>0</v>
          </cell>
          <cell r="U167" t="str">
            <v>Administration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I167" t="str">
            <v>Administration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</row>
        <row r="168">
          <cell r="A168" t="str">
            <v>Technology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Q168">
            <v>0</v>
          </cell>
          <cell r="S168">
            <v>0</v>
          </cell>
          <cell r="U168" t="str">
            <v>Technology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I168" t="str">
            <v>Technology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0</v>
          </cell>
          <cell r="AR168">
            <v>0</v>
          </cell>
        </row>
        <row r="169">
          <cell r="A169" t="str">
            <v>Total Foundation MAT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Q169">
            <v>0</v>
          </cell>
          <cell r="S169">
            <v>0</v>
          </cell>
          <cell r="U169" t="str">
            <v>Total Foundation MAT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I169" t="str">
            <v>Total Foundation MAT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P169">
            <v>0</v>
          </cell>
          <cell r="AR169">
            <v>0</v>
          </cell>
        </row>
        <row r="171">
          <cell r="A171" t="str">
            <v>Amort of Intangible  Assets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Q171">
            <v>0</v>
          </cell>
          <cell r="S171">
            <v>0</v>
          </cell>
          <cell r="U171" t="str">
            <v>Amort of Intangible  Assets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I171" t="str">
            <v>Amort of Intangible  Assets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</row>
        <row r="173">
          <cell r="A173" t="str">
            <v>Interest (Expense)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Q173">
            <v>0</v>
          </cell>
          <cell r="S173">
            <v>0</v>
          </cell>
          <cell r="U173" t="str">
            <v>Interest (Expense)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I173" t="str">
            <v>Interest Expense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</row>
        <row r="174">
          <cell r="A174" t="str">
            <v>Interest Income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Q174">
            <v>0</v>
          </cell>
          <cell r="S174">
            <v>0</v>
          </cell>
          <cell r="U174" t="str">
            <v>Interest Income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I174" t="str">
            <v>Interest Income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</row>
        <row r="175">
          <cell r="A175" t="str">
            <v>Other Income/Exp.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Q175">
            <v>0</v>
          </cell>
          <cell r="S175">
            <v>0</v>
          </cell>
          <cell r="U175" t="str">
            <v>Other Income/Exp.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I175" t="str">
            <v>Other Income/Exp.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</row>
        <row r="177">
          <cell r="A177" t="str">
            <v>Income Before Tax</v>
          </cell>
          <cell r="C177">
            <v>-781.89412764436088</v>
          </cell>
          <cell r="D177">
            <v>-411.49573662763703</v>
          </cell>
          <cell r="E177">
            <v>1229.2419623703881</v>
          </cell>
          <cell r="F177">
            <v>969.54490781370851</v>
          </cell>
          <cell r="G177">
            <v>1347.3864260785158</v>
          </cell>
          <cell r="H177">
            <v>5348.4083222452264</v>
          </cell>
          <cell r="I177">
            <v>-252.63338445243579</v>
          </cell>
          <cell r="J177">
            <v>2233.0313223568637</v>
          </cell>
          <cell r="K177">
            <v>750.55750324771202</v>
          </cell>
          <cell r="L177">
            <v>-164.88271634748509</v>
          </cell>
          <cell r="M177">
            <v>-60.084216759364665</v>
          </cell>
          <cell r="N177">
            <v>-455.15824189068098</v>
          </cell>
          <cell r="O177">
            <v>9752.0220203904537</v>
          </cell>
          <cell r="Q177">
            <v>9752.0220203904482</v>
          </cell>
          <cell r="S177">
            <v>9752.0220203904537</v>
          </cell>
          <cell r="U177" t="str">
            <v>Income Before Tax</v>
          </cell>
          <cell r="V177">
            <v>-852.15416050112913</v>
          </cell>
          <cell r="W177">
            <v>-1193.3898642719978</v>
          </cell>
          <cell r="X177">
            <v>35.852098098390115</v>
          </cell>
          <cell r="Y177">
            <v>1005.3970059120982</v>
          </cell>
          <cell r="Z177">
            <v>2352.7834319906142</v>
          </cell>
          <cell r="AA177">
            <v>7701.1917542358424</v>
          </cell>
          <cell r="AB177">
            <v>7448.5583697834081</v>
          </cell>
          <cell r="AC177">
            <v>9681.5896921402727</v>
          </cell>
          <cell r="AD177">
            <v>10432.147195387986</v>
          </cell>
          <cell r="AE177">
            <v>10267.264479040503</v>
          </cell>
          <cell r="AF177">
            <v>10207.180262281141</v>
          </cell>
          <cell r="AG177">
            <v>9752.0220203904646</v>
          </cell>
          <cell r="AI177" t="str">
            <v>Income Before Tax</v>
          </cell>
          <cell r="AJ177">
            <v>35.852098098390115</v>
          </cell>
          <cell r="AK177">
            <v>7665.339656137452</v>
          </cell>
          <cell r="AL177">
            <v>2730.9554411521403</v>
          </cell>
          <cell r="AM177">
            <v>-680.12517499753085</v>
          </cell>
          <cell r="AN177">
            <v>9752.0220203904537</v>
          </cell>
          <cell r="AP177">
            <v>0</v>
          </cell>
          <cell r="AR177">
            <v>0</v>
          </cell>
        </row>
        <row r="178">
          <cell r="A178" t="str">
            <v>Privision for Taxes</v>
          </cell>
          <cell r="C178">
            <v>-242.38717956975191</v>
          </cell>
          <cell r="D178">
            <v>-127.56367835456749</v>
          </cell>
          <cell r="E178">
            <v>381.06500833482028</v>
          </cell>
          <cell r="F178">
            <v>300.55892142224951</v>
          </cell>
          <cell r="G178">
            <v>417.6897920843403</v>
          </cell>
          <cell r="H178">
            <v>1658.00657989602</v>
          </cell>
          <cell r="I178">
            <v>-78.316349180255102</v>
          </cell>
          <cell r="J178">
            <v>692.23970993062733</v>
          </cell>
          <cell r="K178">
            <v>232.67282600679079</v>
          </cell>
          <cell r="L178">
            <v>-51.113642067720392</v>
          </cell>
          <cell r="M178">
            <v>-18.626107195403065</v>
          </cell>
          <cell r="N178">
            <v>-141.09905498611113</v>
          </cell>
          <cell r="O178">
            <v>3023.1268263210386</v>
          </cell>
          <cell r="Q178">
            <v>3023.1268263210368</v>
          </cell>
          <cell r="S178">
            <v>3023.1268263210386</v>
          </cell>
          <cell r="U178" t="str">
            <v>Privision for Taxes</v>
          </cell>
          <cell r="V178">
            <v>-242.38717956975191</v>
          </cell>
          <cell r="W178">
            <v>-369.95085792431939</v>
          </cell>
          <cell r="X178">
            <v>11.114150410500883</v>
          </cell>
          <cell r="Y178">
            <v>311.6730718327504</v>
          </cell>
          <cell r="Z178">
            <v>729.36286391709064</v>
          </cell>
          <cell r="AA178">
            <v>2387.3694438131106</v>
          </cell>
          <cell r="AB178">
            <v>2309.0530946328554</v>
          </cell>
          <cell r="AC178">
            <v>3001.2928045634826</v>
          </cell>
          <cell r="AD178">
            <v>3233.9656305702733</v>
          </cell>
          <cell r="AE178">
            <v>3182.851988502553</v>
          </cell>
          <cell r="AF178">
            <v>3164.2258813071498</v>
          </cell>
          <cell r="AG178">
            <v>3023.1268263210386</v>
          </cell>
          <cell r="AI178" t="str">
            <v>Privision for Taxes</v>
          </cell>
          <cell r="AJ178">
            <v>11.114150410500883</v>
          </cell>
          <cell r="AK178">
            <v>2376.2552934026098</v>
          </cell>
          <cell r="AL178">
            <v>846.59618675716297</v>
          </cell>
          <cell r="AM178">
            <v>-210.83880424923458</v>
          </cell>
          <cell r="AN178">
            <v>3023.1268263210391</v>
          </cell>
        </row>
        <row r="179">
          <cell r="A179" t="str">
            <v>Tax rate %</v>
          </cell>
          <cell r="C179">
            <v>0.31000000000000005</v>
          </cell>
          <cell r="D179">
            <v>0.31</v>
          </cell>
          <cell r="E179">
            <v>0.30999999999999994</v>
          </cell>
          <cell r="F179">
            <v>0.30999999999999989</v>
          </cell>
          <cell r="G179">
            <v>0.31000000000000028</v>
          </cell>
          <cell r="H179">
            <v>0.30999999999999994</v>
          </cell>
          <cell r="I179">
            <v>0.31000000000000005</v>
          </cell>
          <cell r="J179">
            <v>0.30999999999999983</v>
          </cell>
          <cell r="K179">
            <v>0.31000000000000005</v>
          </cell>
          <cell r="L179">
            <v>0.31000000000000011</v>
          </cell>
          <cell r="M179">
            <v>0.31000000000000033</v>
          </cell>
          <cell r="N179">
            <v>0.31000000000000005</v>
          </cell>
          <cell r="O179">
            <v>0.30999999999999978</v>
          </cell>
          <cell r="Q179">
            <v>0.30999999999999978</v>
          </cell>
          <cell r="S179">
            <v>0.30999999999999978</v>
          </cell>
          <cell r="U179" t="str">
            <v>Tax rate %</v>
          </cell>
          <cell r="V179">
            <v>0.28444052825748156</v>
          </cell>
          <cell r="W179">
            <v>0.31000000000000005</v>
          </cell>
          <cell r="X179">
            <v>0.30999999999999855</v>
          </cell>
          <cell r="Y179">
            <v>0.30999999999999994</v>
          </cell>
          <cell r="Z179">
            <v>0.31000000000000011</v>
          </cell>
          <cell r="AA179">
            <v>0.30999999999999994</v>
          </cell>
          <cell r="AB179">
            <v>0.30999999999999983</v>
          </cell>
          <cell r="AC179">
            <v>0.30999999999999978</v>
          </cell>
          <cell r="AD179">
            <v>0.30999999999999978</v>
          </cell>
          <cell r="AE179">
            <v>0.30999999999999972</v>
          </cell>
          <cell r="AF179">
            <v>0.30999999999999961</v>
          </cell>
          <cell r="AG179">
            <v>0.30999999999999944</v>
          </cell>
          <cell r="AI179" t="str">
            <v>Tax rate %</v>
          </cell>
          <cell r="AJ179">
            <v>0.30999999999999855</v>
          </cell>
          <cell r="AK179">
            <v>0.30999999999999994</v>
          </cell>
          <cell r="AL179">
            <v>0.30999999999999983</v>
          </cell>
          <cell r="AM179">
            <v>0.31000000000000005</v>
          </cell>
          <cell r="AN179">
            <v>0.30999999999999983</v>
          </cell>
          <cell r="AP179">
            <v>0</v>
          </cell>
          <cell r="AR179">
            <v>0</v>
          </cell>
        </row>
        <row r="181">
          <cell r="A181" t="str">
            <v>Net Income</v>
          </cell>
          <cell r="C181">
            <v>-539.506948074609</v>
          </cell>
          <cell r="D181">
            <v>-283.93205827306952</v>
          </cell>
          <cell r="E181">
            <v>848.17695403556786</v>
          </cell>
          <cell r="F181">
            <v>668.98598639145894</v>
          </cell>
          <cell r="G181">
            <v>929.6966339941755</v>
          </cell>
          <cell r="H181">
            <v>3690.4017423492064</v>
          </cell>
          <cell r="I181">
            <v>-174.3170352721807</v>
          </cell>
          <cell r="J181">
            <v>1540.7916124262365</v>
          </cell>
          <cell r="K181">
            <v>517.88467724092129</v>
          </cell>
          <cell r="L181">
            <v>-113.76907427976469</v>
          </cell>
          <cell r="M181">
            <v>-41.4581095639616</v>
          </cell>
          <cell r="N181">
            <v>-314.05918690456986</v>
          </cell>
          <cell r="O181">
            <v>6728.8951940694151</v>
          </cell>
          <cell r="Q181">
            <v>6728.8951940694114</v>
          </cell>
          <cell r="S181">
            <v>6728.8951940694151</v>
          </cell>
          <cell r="U181" t="str">
            <v>Net Income</v>
          </cell>
          <cell r="V181">
            <v>-609.76698093137725</v>
          </cell>
          <cell r="W181">
            <v>-823.4390063476784</v>
          </cell>
          <cell r="X181">
            <v>24.737947687889232</v>
          </cell>
          <cell r="Y181">
            <v>693.72393407934783</v>
          </cell>
          <cell r="Z181">
            <v>1623.4205680735236</v>
          </cell>
          <cell r="AA181">
            <v>5313.8223104227318</v>
          </cell>
          <cell r="AB181">
            <v>5139.5052751505527</v>
          </cell>
          <cell r="AC181">
            <v>6680.2968875767901</v>
          </cell>
          <cell r="AD181">
            <v>7198.1815648177126</v>
          </cell>
          <cell r="AE181">
            <v>7084.4124905379504</v>
          </cell>
          <cell r="AF181">
            <v>7042.9543809739916</v>
          </cell>
          <cell r="AG181">
            <v>6728.895194069426</v>
          </cell>
          <cell r="AI181" t="str">
            <v>Net Income</v>
          </cell>
          <cell r="AJ181">
            <v>24.737947687889232</v>
          </cell>
          <cell r="AK181">
            <v>5289.0843627348422</v>
          </cell>
          <cell r="AL181">
            <v>1884.3592543949774</v>
          </cell>
          <cell r="AM181">
            <v>-469.28637074829624</v>
          </cell>
          <cell r="AN181">
            <v>6728.8951940694151</v>
          </cell>
          <cell r="AP181">
            <v>0</v>
          </cell>
          <cell r="AR181">
            <v>0</v>
          </cell>
        </row>
        <row r="182">
          <cell r="A182" t="str">
            <v>% Sales</v>
          </cell>
          <cell r="C182">
            <v>1.6361587973357774</v>
          </cell>
          <cell r="D182">
            <v>-2.3097335699880359</v>
          </cell>
          <cell r="E182">
            <v>0.25555475942218753</v>
          </cell>
          <cell r="F182">
            <v>0.23509450747050009</v>
          </cell>
          <cell r="G182">
            <v>0.25644188662385248</v>
          </cell>
          <cell r="H182">
            <v>0.34509525437528693</v>
          </cell>
          <cell r="I182">
            <v>-0.28167949911467083</v>
          </cell>
          <cell r="J182">
            <v>0.34833804739347718</v>
          </cell>
          <cell r="K182">
            <v>0.21924890537202285</v>
          </cell>
          <cell r="L182">
            <v>-0.24473028509650716</v>
          </cell>
          <cell r="M182">
            <v>-6.1936833072006585E-2</v>
          </cell>
          <cell r="N182">
            <v>-13.085799454357078</v>
          </cell>
          <cell r="O182">
            <v>0.23332277990690808</v>
          </cell>
          <cell r="Q182">
            <v>0.233322779906908</v>
          </cell>
          <cell r="S182">
            <v>0.23332277990690808</v>
          </cell>
          <cell r="U182" t="str">
            <v>% Sales</v>
          </cell>
          <cell r="V182">
            <v>1.5244174523284431</v>
          </cell>
          <cell r="W182">
            <v>3.9815923885858706</v>
          </cell>
          <cell r="X182">
            <v>7.9488233272540509E-3</v>
          </cell>
          <cell r="Y182">
            <v>0.11644046151061407</v>
          </cell>
          <cell r="Z182">
            <v>0.16940406670681984</v>
          </cell>
          <cell r="AA182">
            <v>0.26206168721909467</v>
          </cell>
          <cell r="AB182">
            <v>0.24595830862884849</v>
          </cell>
          <cell r="AC182">
            <v>0.26384412085730224</v>
          </cell>
          <cell r="AD182">
            <v>0.26003873117796655</v>
          </cell>
          <cell r="AE182">
            <v>0.25170169850493163</v>
          </cell>
          <cell r="AF182">
            <v>0.24441610632679958</v>
          </cell>
          <cell r="AG182">
            <v>0.23332277990690839</v>
          </cell>
          <cell r="AI182" t="str">
            <v>% Sales</v>
          </cell>
          <cell r="AJ182">
            <v>7.9488233272540509E-3</v>
          </cell>
          <cell r="AK182">
            <v>0.3081348216220175</v>
          </cell>
          <cell r="AL182">
            <v>0.2544987050528158</v>
          </cell>
          <cell r="AM182">
            <v>-0.40517318939417052</v>
          </cell>
          <cell r="AN182">
            <v>0.23332277990690808</v>
          </cell>
          <cell r="AP182">
            <v>0</v>
          </cell>
          <cell r="AR182">
            <v>0</v>
          </cell>
        </row>
        <row r="188">
          <cell r="A188" t="str">
            <v>MEX Budget '02</v>
          </cell>
          <cell r="U188" t="str">
            <v>MEX Forecast YTD '00</v>
          </cell>
          <cell r="AI188" t="str">
            <v>MEX Forecast Qtr.'00</v>
          </cell>
        </row>
        <row r="189">
          <cell r="A189" t="str">
            <v>Acetanilides</v>
          </cell>
          <cell r="C189" t="str">
            <v>Jan</v>
          </cell>
          <cell r="D189" t="str">
            <v>Feb</v>
          </cell>
          <cell r="E189" t="str">
            <v>Mar</v>
          </cell>
          <cell r="F189" t="str">
            <v>Apr</v>
          </cell>
          <cell r="G189" t="str">
            <v>May</v>
          </cell>
          <cell r="H189" t="str">
            <v>Jun</v>
          </cell>
          <cell r="I189" t="str">
            <v>Jul</v>
          </cell>
          <cell r="J189" t="str">
            <v>Aug</v>
          </cell>
          <cell r="K189" t="str">
            <v>Sep</v>
          </cell>
          <cell r="L189" t="str">
            <v>Oct</v>
          </cell>
          <cell r="M189" t="str">
            <v>Nov</v>
          </cell>
          <cell r="N189" t="str">
            <v>Dec</v>
          </cell>
          <cell r="O189" t="str">
            <v>Total</v>
          </cell>
          <cell r="Q189" t="str">
            <v>Changes</v>
          </cell>
          <cell r="S189" t="str">
            <v>Changes</v>
          </cell>
          <cell r="U189" t="str">
            <v>Acetanilides</v>
          </cell>
          <cell r="V189" t="str">
            <v>Jan</v>
          </cell>
          <cell r="W189" t="str">
            <v>Feb</v>
          </cell>
          <cell r="X189" t="str">
            <v>Mar</v>
          </cell>
          <cell r="Y189" t="str">
            <v>Apr</v>
          </cell>
          <cell r="Z189" t="str">
            <v>May</v>
          </cell>
          <cell r="AA189" t="str">
            <v>Jun</v>
          </cell>
          <cell r="AB189" t="str">
            <v>Jul</v>
          </cell>
          <cell r="AC189" t="str">
            <v>Aug</v>
          </cell>
          <cell r="AD189" t="str">
            <v>Sep</v>
          </cell>
          <cell r="AE189" t="str">
            <v>Oct</v>
          </cell>
          <cell r="AF189" t="str">
            <v>Nov</v>
          </cell>
          <cell r="AG189" t="str">
            <v>Dec</v>
          </cell>
          <cell r="AI189" t="str">
            <v>Acetanilides</v>
          </cell>
          <cell r="AJ189" t="str">
            <v>1st Qtr.</v>
          </cell>
          <cell r="AK189" t="str">
            <v>2nd Qtr.</v>
          </cell>
          <cell r="AL189" t="str">
            <v>3er Qtr.</v>
          </cell>
          <cell r="AM189" t="str">
            <v>4 Qtr.</v>
          </cell>
          <cell r="AN189" t="str">
            <v>Total</v>
          </cell>
          <cell r="AP189">
            <v>2003</v>
          </cell>
          <cell r="AQ189">
            <v>0</v>
          </cell>
          <cell r="AR189">
            <v>2004</v>
          </cell>
        </row>
        <row r="191">
          <cell r="A191" t="str">
            <v>Harness Volume (K Galls)</v>
          </cell>
          <cell r="B191">
            <v>1</v>
          </cell>
          <cell r="C191">
            <v>0.32999999999999996</v>
          </cell>
          <cell r="D191">
            <v>0.11000000000000001</v>
          </cell>
          <cell r="E191">
            <v>11</v>
          </cell>
          <cell r="F191">
            <v>3.355</v>
          </cell>
          <cell r="G191">
            <v>11.055000000000001</v>
          </cell>
          <cell r="H191">
            <v>3.2890000000000001</v>
          </cell>
          <cell r="I191">
            <v>0.22000000000000003</v>
          </cell>
          <cell r="J191">
            <v>0.55000000000000004</v>
          </cell>
          <cell r="K191">
            <v>0.65999999999999992</v>
          </cell>
          <cell r="L191">
            <v>0.55000000000000004</v>
          </cell>
          <cell r="M191">
            <v>1.1000000000000001</v>
          </cell>
          <cell r="N191">
            <v>0</v>
          </cell>
          <cell r="O191">
            <v>32.219000000000001</v>
          </cell>
          <cell r="Q191">
            <v>32.219000000000001</v>
          </cell>
          <cell r="S191">
            <v>32.219000000000001</v>
          </cell>
          <cell r="U191" t="str">
            <v>Harness Volume (K Galls)</v>
          </cell>
          <cell r="V191">
            <v>0.32999999999999996</v>
          </cell>
          <cell r="W191">
            <v>0.43999999999999995</v>
          </cell>
          <cell r="X191">
            <v>11.44</v>
          </cell>
          <cell r="Y191">
            <v>14.795</v>
          </cell>
          <cell r="Z191">
            <v>25.85</v>
          </cell>
          <cell r="AA191">
            <v>29.139000000000003</v>
          </cell>
          <cell r="AB191">
            <v>29.359000000000002</v>
          </cell>
          <cell r="AC191">
            <v>29.909000000000002</v>
          </cell>
          <cell r="AD191">
            <v>30.569000000000003</v>
          </cell>
          <cell r="AE191">
            <v>31.119000000000003</v>
          </cell>
          <cell r="AF191">
            <v>32.219000000000001</v>
          </cell>
          <cell r="AG191">
            <v>32.219000000000001</v>
          </cell>
          <cell r="AI191" t="str">
            <v>Harness Volume (K Galls)</v>
          </cell>
          <cell r="AJ191">
            <v>11.44</v>
          </cell>
          <cell r="AK191">
            <v>17.699000000000002</v>
          </cell>
          <cell r="AL191">
            <v>1.43</v>
          </cell>
          <cell r="AM191">
            <v>1.6500000000000001</v>
          </cell>
          <cell r="AN191">
            <v>32.219000000000001</v>
          </cell>
        </row>
        <row r="192">
          <cell r="A192" t="str">
            <v>Harness Netback (K Galls)</v>
          </cell>
          <cell r="C192">
            <v>35.408041591147573</v>
          </cell>
          <cell r="D192">
            <v>35.296928489920113</v>
          </cell>
          <cell r="E192">
            <v>35.186510569722252</v>
          </cell>
          <cell r="F192">
            <v>35.07678132678133</v>
          </cell>
          <cell r="G192">
            <v>34.967734338200643</v>
          </cell>
          <cell r="H192">
            <v>34.751661829416719</v>
          </cell>
          <cell r="I192">
            <v>34.538243230669025</v>
          </cell>
          <cell r="J192">
            <v>34.323938191805134</v>
          </cell>
          <cell r="K192">
            <v>34.181700140895657</v>
          </cell>
          <cell r="L192">
            <v>34.040636091011628</v>
          </cell>
          <cell r="M192">
            <v>33.900731566978102</v>
          </cell>
          <cell r="N192">
            <v>0</v>
          </cell>
          <cell r="O192">
            <v>34.955079565659673</v>
          </cell>
          <cell r="Q192">
            <v>34.955079565659673</v>
          </cell>
          <cell r="S192">
            <v>34.955079565659673</v>
          </cell>
          <cell r="U192" t="str">
            <v>Harness Netback (K Galls)</v>
          </cell>
          <cell r="V192">
            <v>35.408041591147573</v>
          </cell>
          <cell r="W192">
            <v>35.380263315840708</v>
          </cell>
          <cell r="X192">
            <v>35.19396259841912</v>
          </cell>
          <cell r="Y192">
            <v>35.167389893698278</v>
          </cell>
          <cell r="Z192">
            <v>35.082005283793968</v>
          </cell>
          <cell r="AA192">
            <v>35.044718499022807</v>
          </cell>
          <cell r="AB192">
            <v>35.040923255348368</v>
          </cell>
          <cell r="AC192">
            <v>35.027738535533302</v>
          </cell>
          <cell r="AD192">
            <v>35.009472143421661</v>
          </cell>
          <cell r="AE192">
            <v>34.992348848045026</v>
          </cell>
          <cell r="AF192">
            <v>34.955079565659673</v>
          </cell>
          <cell r="AG192">
            <v>34.955079565659673</v>
          </cell>
          <cell r="AI192" t="str">
            <v>Harness Netback (K Galls)</v>
          </cell>
          <cell r="AJ192">
            <v>35.19396259841912</v>
          </cell>
          <cell r="AK192">
            <v>34.948252455907735</v>
          </cell>
          <cell r="AL192">
            <v>34.291259866595205</v>
          </cell>
          <cell r="AM192">
            <v>33.947366408322615</v>
          </cell>
          <cell r="AN192">
            <v>34.955079565659673</v>
          </cell>
        </row>
        <row r="193">
          <cell r="A193" t="str">
            <v>Harness Unit COGS (K Galls)</v>
          </cell>
          <cell r="C193">
            <v>12.809298157638571</v>
          </cell>
          <cell r="D193">
            <v>12.359849099475808</v>
          </cell>
          <cell r="E193">
            <v>11.74185664450202</v>
          </cell>
          <cell r="F193">
            <v>11.123864189528232</v>
          </cell>
          <cell r="G193">
            <v>10.838636902617251</v>
          </cell>
          <cell r="H193">
            <v>10.838636902617251</v>
          </cell>
          <cell r="I193">
            <v>10.83863690261725</v>
          </cell>
          <cell r="J193">
            <v>10.83863690261725</v>
          </cell>
          <cell r="K193">
            <v>10.83863690261725</v>
          </cell>
          <cell r="L193">
            <v>10.83863690261725</v>
          </cell>
          <cell r="M193">
            <v>10.83863690261725</v>
          </cell>
          <cell r="N193">
            <v>0</v>
          </cell>
          <cell r="O193">
            <v>11.202087235157997</v>
          </cell>
          <cell r="Q193">
            <v>11.202087235157997</v>
          </cell>
          <cell r="S193">
            <v>11.202087235157997</v>
          </cell>
          <cell r="U193" t="str">
            <v>Harness Unit COGS (K Galls)</v>
          </cell>
          <cell r="V193">
            <v>12.809298157638571</v>
          </cell>
          <cell r="W193">
            <v>12.696935893097882</v>
          </cell>
          <cell r="X193">
            <v>11.778590461755709</v>
          </cell>
          <cell r="Y193">
            <v>11.630120935339813</v>
          </cell>
          <cell r="Z193">
            <v>11.291635210707398</v>
          </cell>
          <cell r="AA193">
            <v>11.240504031349543</v>
          </cell>
          <cell r="AB193">
            <v>11.237492662831505</v>
          </cell>
          <cell r="AC193">
            <v>11.230158058929073</v>
          </cell>
          <cell r="AD193">
            <v>11.221704921333279</v>
          </cell>
          <cell r="AE193">
            <v>11.21493454277697</v>
          </cell>
          <cell r="AF193">
            <v>11.202087235157997</v>
          </cell>
          <cell r="AG193">
            <v>11.202087235157997</v>
          </cell>
          <cell r="AI193" t="str">
            <v>Harness Unit COGS (K Galls)</v>
          </cell>
          <cell r="AJ193">
            <v>11.778590461755709</v>
          </cell>
          <cell r="AK193">
            <v>10.892704225493476</v>
          </cell>
          <cell r="AL193">
            <v>10.83863690261725</v>
          </cell>
          <cell r="AM193">
            <v>10.83863690261725</v>
          </cell>
          <cell r="AN193">
            <v>11.202087235157995</v>
          </cell>
        </row>
        <row r="194">
          <cell r="A194" t="str">
            <v xml:space="preserve">Factor de conversión </v>
          </cell>
          <cell r="B194">
            <v>7.0010326672823</v>
          </cell>
        </row>
        <row r="195">
          <cell r="A195" t="str">
            <v>Harness Volume (K Te Lbs)</v>
          </cell>
          <cell r="C195">
            <v>2.3103407802031586</v>
          </cell>
          <cell r="D195">
            <v>0.77011359340105312</v>
          </cell>
          <cell r="E195">
            <v>77.011359340105301</v>
          </cell>
          <cell r="F195">
            <v>23.488464598732115</v>
          </cell>
          <cell r="G195">
            <v>77.39641613680584</v>
          </cell>
          <cell r="H195">
            <v>23.026396442691485</v>
          </cell>
          <cell r="I195">
            <v>1.5402271868021062</v>
          </cell>
          <cell r="J195">
            <v>3.8505679670052655</v>
          </cell>
          <cell r="K195">
            <v>4.6206815604063172</v>
          </cell>
          <cell r="L195">
            <v>3.8505679670052655</v>
          </cell>
          <cell r="M195">
            <v>7.701135934010531</v>
          </cell>
          <cell r="N195">
            <v>0</v>
          </cell>
          <cell r="O195">
            <v>225.56627150716847</v>
          </cell>
          <cell r="Q195">
            <v>225.56627150716844</v>
          </cell>
          <cell r="S195">
            <v>225.56627150716844</v>
          </cell>
          <cell r="U195" t="str">
            <v>Harness Volume (K Te Lbs)</v>
          </cell>
          <cell r="V195">
            <v>2.3103407802031586</v>
          </cell>
          <cell r="W195">
            <v>3.0804543736042116</v>
          </cell>
          <cell r="X195">
            <v>80.091813713709513</v>
          </cell>
          <cell r="Y195">
            <v>103.58027831244164</v>
          </cell>
          <cell r="Z195">
            <v>180.97669444924747</v>
          </cell>
          <cell r="AA195">
            <v>204.00309089193897</v>
          </cell>
          <cell r="AB195">
            <v>205.54331807874107</v>
          </cell>
          <cell r="AC195">
            <v>209.39388604574634</v>
          </cell>
          <cell r="AD195">
            <v>214.01456760615267</v>
          </cell>
          <cell r="AE195">
            <v>217.86513557315794</v>
          </cell>
          <cell r="AF195">
            <v>225.56627150716847</v>
          </cell>
          <cell r="AG195">
            <v>225.56627150716847</v>
          </cell>
          <cell r="AI195" t="str">
            <v>Harness Volume (K Te Lbs)</v>
          </cell>
          <cell r="AJ195">
            <v>80.091813713709513</v>
          </cell>
          <cell r="AK195">
            <v>123.91127717822945</v>
          </cell>
          <cell r="AL195">
            <v>10.011476714213689</v>
          </cell>
          <cell r="AM195">
            <v>11.551703901015797</v>
          </cell>
          <cell r="AN195">
            <v>225.56627150716847</v>
          </cell>
          <cell r="AP195">
            <v>0</v>
          </cell>
          <cell r="AR195">
            <v>0</v>
          </cell>
        </row>
        <row r="196">
          <cell r="A196" t="str">
            <v>Harness Netback (K TE Lbs)</v>
          </cell>
          <cell r="C196">
            <v>5.0575455470474848</v>
          </cell>
          <cell r="D196">
            <v>5.0416745882178367</v>
          </cell>
          <cell r="E196">
            <v>5.025902926315176</v>
          </cell>
          <cell r="F196">
            <v>5.0102296323661681</v>
          </cell>
          <cell r="G196">
            <v>4.9946537889494831</v>
          </cell>
          <cell r="H196">
            <v>4.9637908407170475</v>
          </cell>
          <cell r="I196">
            <v>4.9333069665673008</v>
          </cell>
          <cell r="J196">
            <v>4.9026964767940715</v>
          </cell>
          <cell r="K196">
            <v>4.8823797524379362</v>
          </cell>
          <cell r="L196">
            <v>4.8622307177757698</v>
          </cell>
          <cell r="M196">
            <v>4.8422473052304547</v>
          </cell>
          <cell r="N196">
            <v>0</v>
          </cell>
          <cell r="O196">
            <v>4.9928462309587731</v>
          </cell>
          <cell r="Q196">
            <v>4.9928462309587722</v>
          </cell>
          <cell r="S196">
            <v>4.9928462309587722</v>
          </cell>
          <cell r="U196" t="str">
            <v>Harness Netback (K TE Lbs)</v>
          </cell>
          <cell r="V196">
            <v>5.0575455470474848</v>
          </cell>
          <cell r="W196">
            <v>5.0535778073400728</v>
          </cell>
          <cell r="X196">
            <v>5.0269673448161329</v>
          </cell>
          <cell r="Y196">
            <v>5.0231718040746909</v>
          </cell>
          <cell r="Z196">
            <v>5.0109758018615702</v>
          </cell>
          <cell r="AA196">
            <v>5.0056499040200402</v>
          </cell>
          <cell r="AB196">
            <v>5.0051078063246282</v>
          </cell>
          <cell r="AC196">
            <v>5.0032245527473842</v>
          </cell>
          <cell r="AD196">
            <v>5.0006154530645608</v>
          </cell>
          <cell r="AE196">
            <v>4.9981696288282791</v>
          </cell>
          <cell r="AF196">
            <v>4.9928462309587731</v>
          </cell>
          <cell r="AG196">
            <v>4.9928462309587731</v>
          </cell>
          <cell r="AI196" t="str">
            <v>Harness Netback (K TE Lbs)</v>
          </cell>
          <cell r="AJ196">
            <v>5.0269673448161329</v>
          </cell>
          <cell r="AK196">
            <v>4.9918710734246785</v>
          </cell>
          <cell r="AL196">
            <v>4.8980288332101987</v>
          </cell>
          <cell r="AM196">
            <v>4.8489084427455591</v>
          </cell>
          <cell r="AN196">
            <v>4.9928462309587731</v>
          </cell>
          <cell r="AP196">
            <v>0</v>
          </cell>
          <cell r="AR196">
            <v>0</v>
          </cell>
        </row>
        <row r="197">
          <cell r="A197" t="str">
            <v>Harness Unit COGS (K TE Lbs)</v>
          </cell>
          <cell r="C197">
            <v>1.829629822683138</v>
          </cell>
          <cell r="D197">
            <v>1.7654322850451323</v>
          </cell>
          <cell r="E197">
            <v>1.6771606707928759</v>
          </cell>
          <cell r="F197">
            <v>1.5888890565406197</v>
          </cell>
          <cell r="G197">
            <v>1.5481483115011165</v>
          </cell>
          <cell r="H197">
            <v>1.5481483115011165</v>
          </cell>
          <cell r="I197">
            <v>1.5481483115011163</v>
          </cell>
          <cell r="J197">
            <v>1.5481483115011163</v>
          </cell>
          <cell r="K197">
            <v>1.5481483115011163</v>
          </cell>
          <cell r="L197">
            <v>1.5481483115011163</v>
          </cell>
          <cell r="M197">
            <v>1.5481483115011163</v>
          </cell>
          <cell r="N197">
            <v>0</v>
          </cell>
          <cell r="O197">
            <v>1.6000621290496684</v>
          </cell>
          <cell r="Q197">
            <v>1.6000621290496686</v>
          </cell>
          <cell r="S197">
            <v>1.6000621290496686</v>
          </cell>
          <cell r="U197" t="str">
            <v>Harness Unit COGS (K TE Lbs)</v>
          </cell>
          <cell r="V197">
            <v>1.829629822683138</v>
          </cell>
          <cell r="W197">
            <v>1.8135804382736369</v>
          </cell>
          <cell r="X197">
            <v>1.6824075849267515</v>
          </cell>
          <cell r="Y197">
            <v>1.661200781091978</v>
          </cell>
          <cell r="Z197">
            <v>1.6128528100541841</v>
          </cell>
          <cell r="AA197">
            <v>1.6055494332828109</v>
          </cell>
          <cell r="AB197">
            <v>1.60511930123499</v>
          </cell>
          <cell r="AC197">
            <v>1.6040716552303216</v>
          </cell>
          <cell r="AD197">
            <v>1.6028642422674744</v>
          </cell>
          <cell r="AE197">
            <v>1.6018971879944741</v>
          </cell>
          <cell r="AF197">
            <v>1.6000621290496684</v>
          </cell>
          <cell r="AG197">
            <v>1.6000621290496684</v>
          </cell>
          <cell r="AI197" t="str">
            <v>Harness Unit COGS (K TE Lbs)</v>
          </cell>
          <cell r="AJ197">
            <v>1.6824075849267515</v>
          </cell>
          <cell r="AK197">
            <v>1.5558710754769076</v>
          </cell>
          <cell r="AL197">
            <v>1.5481483115011163</v>
          </cell>
          <cell r="AM197">
            <v>1.5481483115011163</v>
          </cell>
          <cell r="AN197">
            <v>1.6000621290496682</v>
          </cell>
          <cell r="AP197">
            <v>0</v>
          </cell>
          <cell r="AR197">
            <v>0</v>
          </cell>
        </row>
        <row r="199">
          <cell r="A199" t="str">
            <v>Net Sales</v>
          </cell>
          <cell r="C199">
            <v>11.684653725078698</v>
          </cell>
          <cell r="D199">
            <v>3.8826621338912131</v>
          </cell>
          <cell r="E199">
            <v>387.05161626694479</v>
          </cell>
          <cell r="F199">
            <v>117.68260135135137</v>
          </cell>
          <cell r="G199">
            <v>386.56830310880815</v>
          </cell>
          <cell r="H199">
            <v>114.29821575695159</v>
          </cell>
          <cell r="I199">
            <v>7.5984135107471866</v>
          </cell>
          <cell r="J199">
            <v>18.878166005492826</v>
          </cell>
          <cell r="K199">
            <v>22.55992209299113</v>
          </cell>
          <cell r="L199">
            <v>18.722349850056396</v>
          </cell>
          <cell r="M199">
            <v>37.290804723675919</v>
          </cell>
          <cell r="N199">
            <v>0</v>
          </cell>
          <cell r="O199">
            <v>1126.2177085259891</v>
          </cell>
          <cell r="Q199">
            <v>1126.2177085259891</v>
          </cell>
          <cell r="S199">
            <v>1126.2177085259891</v>
          </cell>
          <cell r="U199" t="str">
            <v>Net Sales</v>
          </cell>
          <cell r="V199">
            <v>11.684653725078698</v>
          </cell>
          <cell r="W199">
            <v>15.567315858969911</v>
          </cell>
          <cell r="X199">
            <v>402.61893212591468</v>
          </cell>
          <cell r="Y199">
            <v>520.30153347726605</v>
          </cell>
          <cell r="Z199">
            <v>906.86983658607414</v>
          </cell>
          <cell r="AA199">
            <v>1021.1680523430257</v>
          </cell>
          <cell r="AB199">
            <v>1028.7664658537728</v>
          </cell>
          <cell r="AC199">
            <v>1047.6446318592657</v>
          </cell>
          <cell r="AD199">
            <v>1070.2045539522569</v>
          </cell>
          <cell r="AE199">
            <v>1088.9269038023133</v>
          </cell>
          <cell r="AF199">
            <v>1126.2177085259891</v>
          </cell>
          <cell r="AG199">
            <v>1126.2177085259891</v>
          </cell>
          <cell r="AI199" t="str">
            <v>Net Sales</v>
          </cell>
          <cell r="AJ199">
            <v>402.61893212591468</v>
          </cell>
          <cell r="AK199">
            <v>618.54912021711107</v>
          </cell>
          <cell r="AL199">
            <v>49.036501609231138</v>
          </cell>
          <cell r="AM199">
            <v>56.013154573732315</v>
          </cell>
          <cell r="AN199">
            <v>1126.2177085259891</v>
          </cell>
          <cell r="AP199">
            <v>0</v>
          </cell>
          <cell r="AR199">
            <v>0</v>
          </cell>
        </row>
        <row r="201">
          <cell r="A201" t="str">
            <v>Inventory Cost</v>
          </cell>
          <cell r="C201">
            <v>4.2270683920207279</v>
          </cell>
          <cell r="D201">
            <v>1.3595834009423391</v>
          </cell>
          <cell r="E201">
            <v>129.16042308952223</v>
          </cell>
          <cell r="F201">
            <v>37.320564355867219</v>
          </cell>
          <cell r="G201">
            <v>119.82113095843373</v>
          </cell>
          <cell r="H201">
            <v>35.648276772708144</v>
          </cell>
          <cell r="I201">
            <v>2.384500118575795</v>
          </cell>
          <cell r="J201">
            <v>5.9612502964394878</v>
          </cell>
          <cell r="K201">
            <v>7.1535003557273837</v>
          </cell>
          <cell r="L201">
            <v>5.9612502964394878</v>
          </cell>
          <cell r="M201">
            <v>11.922500592878976</v>
          </cell>
          <cell r="N201">
            <v>0</v>
          </cell>
          <cell r="O201">
            <v>360.92004862955554</v>
          </cell>
          <cell r="Q201">
            <v>360.92004862955554</v>
          </cell>
          <cell r="S201">
            <v>360.92004862955554</v>
          </cell>
          <cell r="U201" t="str">
            <v>Inventory Cost</v>
          </cell>
          <cell r="V201">
            <v>4.2270683920207279</v>
          </cell>
          <cell r="W201">
            <v>5.5866517929630675</v>
          </cell>
          <cell r="X201">
            <v>134.74707488248529</v>
          </cell>
          <cell r="Y201">
            <v>172.06763923835251</v>
          </cell>
          <cell r="Z201">
            <v>291.88877019678625</v>
          </cell>
          <cell r="AA201">
            <v>327.53704696949438</v>
          </cell>
          <cell r="AB201">
            <v>329.92154708807016</v>
          </cell>
          <cell r="AC201">
            <v>335.88279738450967</v>
          </cell>
          <cell r="AD201">
            <v>343.03629774023705</v>
          </cell>
          <cell r="AE201">
            <v>348.99754803667656</v>
          </cell>
          <cell r="AF201">
            <v>360.92004862955554</v>
          </cell>
          <cell r="AG201">
            <v>360.92004862955554</v>
          </cell>
          <cell r="AI201" t="str">
            <v>Inventory Cost</v>
          </cell>
          <cell r="AJ201">
            <v>134.74707488248529</v>
          </cell>
          <cell r="AK201">
            <v>192.78997208700906</v>
          </cell>
          <cell r="AL201">
            <v>15.499250770742666</v>
          </cell>
          <cell r="AM201">
            <v>17.883750889318463</v>
          </cell>
          <cell r="AN201">
            <v>360.92004862955548</v>
          </cell>
        </row>
        <row r="202">
          <cell r="A202" t="str">
            <v>Non Std. Cost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Q202">
            <v>0</v>
          </cell>
          <cell r="S202">
            <v>0</v>
          </cell>
          <cell r="U202" t="str">
            <v>Non Std. Cost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I202" t="str">
            <v>Non Std. Cost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</row>
        <row r="203">
          <cell r="A203" t="str">
            <v>Alloc. NSC (STL)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Q203">
            <v>0</v>
          </cell>
          <cell r="S203">
            <v>0</v>
          </cell>
          <cell r="U203" t="str">
            <v>Alloc. NSC (STL)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I203" t="str">
            <v>Alloc. NSC (STL)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P203">
            <v>0</v>
          </cell>
          <cell r="AR203">
            <v>0</v>
          </cell>
        </row>
        <row r="204">
          <cell r="A204" t="str">
            <v>COGS</v>
          </cell>
          <cell r="C204">
            <v>4.2270683920207279</v>
          </cell>
          <cell r="D204">
            <v>1.3595834009423391</v>
          </cell>
          <cell r="E204">
            <v>129.16042308952223</v>
          </cell>
          <cell r="F204">
            <v>37.320564355867219</v>
          </cell>
          <cell r="G204">
            <v>119.82113095843373</v>
          </cell>
          <cell r="H204">
            <v>35.648276772708144</v>
          </cell>
          <cell r="I204">
            <v>2.384500118575795</v>
          </cell>
          <cell r="J204">
            <v>5.9612502964394878</v>
          </cell>
          <cell r="K204">
            <v>7.1535003557273837</v>
          </cell>
          <cell r="L204">
            <v>5.9612502964394878</v>
          </cell>
          <cell r="M204">
            <v>11.922500592878976</v>
          </cell>
          <cell r="N204">
            <v>0</v>
          </cell>
          <cell r="O204">
            <v>360.92004862955554</v>
          </cell>
          <cell r="Q204">
            <v>360.92004862955554</v>
          </cell>
          <cell r="S204">
            <v>360.92004862955554</v>
          </cell>
          <cell r="U204" t="str">
            <v>COGS</v>
          </cell>
          <cell r="V204">
            <v>4.2270683920207279</v>
          </cell>
          <cell r="W204">
            <v>5.5866517929630675</v>
          </cell>
          <cell r="X204">
            <v>134.74707488248529</v>
          </cell>
          <cell r="Y204">
            <v>172.06763923835251</v>
          </cell>
          <cell r="Z204">
            <v>291.88877019678625</v>
          </cell>
          <cell r="AA204">
            <v>327.53704696949438</v>
          </cell>
          <cell r="AB204">
            <v>329.92154708807016</v>
          </cell>
          <cell r="AC204">
            <v>335.88279738450967</v>
          </cell>
          <cell r="AD204">
            <v>343.03629774023705</v>
          </cell>
          <cell r="AE204">
            <v>348.99754803667656</v>
          </cell>
          <cell r="AF204">
            <v>360.92004862955554</v>
          </cell>
          <cell r="AG204">
            <v>360.92004862955554</v>
          </cell>
          <cell r="AI204" t="str">
            <v>COGS</v>
          </cell>
          <cell r="AJ204">
            <v>134.74707488248529</v>
          </cell>
          <cell r="AK204">
            <v>192.78997208700906</v>
          </cell>
          <cell r="AL204">
            <v>15.499250770742666</v>
          </cell>
          <cell r="AM204">
            <v>17.883750889318463</v>
          </cell>
          <cell r="AN204">
            <v>360.92004862955548</v>
          </cell>
          <cell r="AP204">
            <v>0</v>
          </cell>
          <cell r="AR204">
            <v>0</v>
          </cell>
        </row>
        <row r="206">
          <cell r="A206" t="str">
            <v>Gross Profit</v>
          </cell>
          <cell r="C206">
            <v>7.4575853330579704</v>
          </cell>
          <cell r="D206">
            <v>2.523078732948874</v>
          </cell>
          <cell r="E206">
            <v>257.89119317742256</v>
          </cell>
          <cell r="F206">
            <v>80.362036995484146</v>
          </cell>
          <cell r="G206">
            <v>266.74717215037441</v>
          </cell>
          <cell r="H206">
            <v>78.649938984243448</v>
          </cell>
          <cell r="I206">
            <v>5.213913392171392</v>
          </cell>
          <cell r="J206">
            <v>12.916915709053338</v>
          </cell>
          <cell r="K206">
            <v>15.406421737263745</v>
          </cell>
          <cell r="L206">
            <v>12.761099553616909</v>
          </cell>
          <cell r="M206">
            <v>25.368304130796943</v>
          </cell>
          <cell r="N206">
            <v>0</v>
          </cell>
          <cell r="O206">
            <v>765.29765989643352</v>
          </cell>
          <cell r="Q206">
            <v>765.29765989643352</v>
          </cell>
          <cell r="S206">
            <v>765.29765989643352</v>
          </cell>
          <cell r="U206" t="str">
            <v>Gross Profit</v>
          </cell>
          <cell r="V206">
            <v>7.4575853330579704</v>
          </cell>
          <cell r="W206">
            <v>9.9806640660068435</v>
          </cell>
          <cell r="X206">
            <v>267.87185724342942</v>
          </cell>
          <cell r="Y206">
            <v>348.23389423891354</v>
          </cell>
          <cell r="Z206">
            <v>614.98106638928789</v>
          </cell>
          <cell r="AA206">
            <v>693.63100537353125</v>
          </cell>
          <cell r="AB206">
            <v>698.84491876570269</v>
          </cell>
          <cell r="AC206">
            <v>711.76183447475603</v>
          </cell>
          <cell r="AD206">
            <v>727.16825621201986</v>
          </cell>
          <cell r="AE206">
            <v>739.92935576563673</v>
          </cell>
          <cell r="AF206">
            <v>765.29765989643352</v>
          </cell>
          <cell r="AG206">
            <v>765.29765989643352</v>
          </cell>
          <cell r="AI206" t="str">
            <v>Gross Profit</v>
          </cell>
          <cell r="AJ206">
            <v>267.87185724342942</v>
          </cell>
          <cell r="AK206">
            <v>425.75914813010201</v>
          </cell>
          <cell r="AL206">
            <v>33.537250838488475</v>
          </cell>
          <cell r="AM206">
            <v>38.129403684413852</v>
          </cell>
          <cell r="AN206">
            <v>765.29765989643363</v>
          </cell>
          <cell r="AP206">
            <v>0</v>
          </cell>
          <cell r="AR206">
            <v>0</v>
          </cell>
        </row>
        <row r="207">
          <cell r="A207" t="str">
            <v>% of Sales</v>
          </cell>
          <cell r="C207">
            <v>0.6382375985222225</v>
          </cell>
          <cell r="D207">
            <v>0.6498321630731847</v>
          </cell>
          <cell r="E207">
            <v>0.66629664452701354</v>
          </cell>
          <cell r="F207">
            <v>0.68287101128531724</v>
          </cell>
          <cell r="G207">
            <v>0.69003891422337482</v>
          </cell>
          <cell r="H207">
            <v>0.68811169503719904</v>
          </cell>
          <cell r="I207">
            <v>0.68618447585102327</v>
          </cell>
          <cell r="J207">
            <v>0.68422513634507764</v>
          </cell>
          <cell r="K207">
            <v>0.68291112326359404</v>
          </cell>
          <cell r="L207">
            <v>0.68159711018211044</v>
          </cell>
          <cell r="M207">
            <v>0.68028309710062695</v>
          </cell>
          <cell r="N207">
            <v>0</v>
          </cell>
          <cell r="O207">
            <v>0.67952905917104323</v>
          </cell>
          <cell r="Q207">
            <v>0.67952905917104323</v>
          </cell>
          <cell r="S207">
            <v>0.67952905917104323</v>
          </cell>
          <cell r="U207" t="str">
            <v>% of Sales</v>
          </cell>
          <cell r="V207">
            <v>0.6382375985222225</v>
          </cell>
          <cell r="W207">
            <v>0.64112941218803432</v>
          </cell>
          <cell r="X207">
            <v>0.66532355006012334</v>
          </cell>
          <cell r="Y207">
            <v>0.66929246183766855</v>
          </cell>
          <cell r="Z207">
            <v>0.67813598112866325</v>
          </cell>
          <cell r="AA207">
            <v>0.67925255180283506</v>
          </cell>
          <cell r="AB207">
            <v>0.67930375061917636</v>
          </cell>
          <cell r="AC207">
            <v>0.67939243215667988</v>
          </cell>
          <cell r="AD207">
            <v>0.67946660619840693</v>
          </cell>
          <cell r="AE207">
            <v>0.67950323679390467</v>
          </cell>
          <cell r="AF207">
            <v>0.67952905917104323</v>
          </cell>
          <cell r="AG207">
            <v>0.67952905917104323</v>
          </cell>
          <cell r="AI207" t="str">
            <v>% of Sales</v>
          </cell>
          <cell r="AJ207">
            <v>0.66532355006012334</v>
          </cell>
          <cell r="AK207">
            <v>0.68831905860711651</v>
          </cell>
          <cell r="AL207">
            <v>0.68392421436881368</v>
          </cell>
          <cell r="AM207">
            <v>0.68072230486898611</v>
          </cell>
          <cell r="AN207">
            <v>0.67952905917104323</v>
          </cell>
          <cell r="AP207">
            <v>0</v>
          </cell>
          <cell r="AR207">
            <v>0</v>
          </cell>
        </row>
        <row r="209">
          <cell r="A209" t="str">
            <v>Marketing</v>
          </cell>
          <cell r="C209">
            <v>10.234582133123769</v>
          </cell>
          <cell r="D209">
            <v>12.919372770011204</v>
          </cell>
          <cell r="E209">
            <v>16.15239507598319</v>
          </cell>
          <cell r="F209">
            <v>15.44896262154256</v>
          </cell>
          <cell r="G209">
            <v>20.706369729785756</v>
          </cell>
          <cell r="H209">
            <v>18.833831278154253</v>
          </cell>
          <cell r="I209">
            <v>16.433839712424284</v>
          </cell>
          <cell r="J209">
            <v>10.11160444603755</v>
          </cell>
          <cell r="K209">
            <v>14.908751318630262</v>
          </cell>
          <cell r="L209">
            <v>10.887374894459141</v>
          </cell>
          <cell r="M209">
            <v>10.887374894459141</v>
          </cell>
          <cell r="N209">
            <v>10.887374894459141</v>
          </cell>
          <cell r="O209">
            <v>168.4118337690702</v>
          </cell>
          <cell r="Q209">
            <v>168.4118337690702</v>
          </cell>
          <cell r="S209">
            <v>168.4118337690702</v>
          </cell>
          <cell r="U209" t="str">
            <v>Marketing</v>
          </cell>
          <cell r="V209">
            <v>10.234582133123769</v>
          </cell>
          <cell r="W209">
            <v>23.153954903134974</v>
          </cell>
          <cell r="X209">
            <v>39.306349979118167</v>
          </cell>
          <cell r="Y209">
            <v>54.75531260066073</v>
          </cell>
          <cell r="Z209">
            <v>75.461682330446479</v>
          </cell>
          <cell r="AA209">
            <v>94.295513608600729</v>
          </cell>
          <cell r="AB209">
            <v>110.72935332102502</v>
          </cell>
          <cell r="AC209">
            <v>120.84095776706256</v>
          </cell>
          <cell r="AD209">
            <v>135.74970908569281</v>
          </cell>
          <cell r="AE209">
            <v>146.63708398015194</v>
          </cell>
          <cell r="AF209">
            <v>157.52445887461107</v>
          </cell>
          <cell r="AG209">
            <v>168.4118337690702</v>
          </cell>
          <cell r="AI209" t="str">
            <v>Marketing</v>
          </cell>
          <cell r="AJ209">
            <v>39.306349979118167</v>
          </cell>
          <cell r="AK209">
            <v>54.989163629482562</v>
          </cell>
          <cell r="AL209">
            <v>41.4541954770921</v>
          </cell>
          <cell r="AM209">
            <v>32.662124683377421</v>
          </cell>
          <cell r="AN209">
            <v>168.41183376907023</v>
          </cell>
        </row>
        <row r="210">
          <cell r="A210" t="str">
            <v>Administration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Q210">
            <v>0</v>
          </cell>
          <cell r="S210">
            <v>0</v>
          </cell>
          <cell r="U210" t="str">
            <v>Administration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I210" t="str">
            <v>Administration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</row>
        <row r="211">
          <cell r="A211" t="str">
            <v>Technology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Q211">
            <v>0</v>
          </cell>
          <cell r="S211">
            <v>0</v>
          </cell>
          <cell r="U211" t="str">
            <v>Technology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I211" t="str">
            <v>Technology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</row>
        <row r="212">
          <cell r="A212" t="str">
            <v>Bad Debt Reserve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Q212">
            <v>0</v>
          </cell>
          <cell r="S212">
            <v>0</v>
          </cell>
          <cell r="U212" t="str">
            <v>Bad Debt Reserve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I212" t="str">
            <v>Bad Debt Reserve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P212">
            <v>0</v>
          </cell>
          <cell r="AR212">
            <v>0</v>
          </cell>
        </row>
        <row r="213">
          <cell r="A213" t="str">
            <v>Total Direct MAT</v>
          </cell>
          <cell r="C213">
            <v>10.234582133123769</v>
          </cell>
          <cell r="D213">
            <v>12.919372770011204</v>
          </cell>
          <cell r="E213">
            <v>16.15239507598319</v>
          </cell>
          <cell r="F213">
            <v>15.44896262154256</v>
          </cell>
          <cell r="G213">
            <v>20.706369729785756</v>
          </cell>
          <cell r="H213">
            <v>18.833831278154253</v>
          </cell>
          <cell r="I213">
            <v>16.433839712424284</v>
          </cell>
          <cell r="J213">
            <v>10.11160444603755</v>
          </cell>
          <cell r="K213">
            <v>14.908751318630262</v>
          </cell>
          <cell r="L213">
            <v>10.887374894459141</v>
          </cell>
          <cell r="M213">
            <v>10.887374894459141</v>
          </cell>
          <cell r="N213">
            <v>10.887374894459141</v>
          </cell>
          <cell r="O213">
            <v>168.4118337690702</v>
          </cell>
          <cell r="Q213">
            <v>168.4118337690702</v>
          </cell>
          <cell r="S213">
            <v>168.4118337690702</v>
          </cell>
          <cell r="U213" t="str">
            <v>Total Direct MAT</v>
          </cell>
          <cell r="V213">
            <v>10.234582133123769</v>
          </cell>
          <cell r="W213">
            <v>23.153954903134974</v>
          </cell>
          <cell r="X213">
            <v>39.306349979118167</v>
          </cell>
          <cell r="Y213">
            <v>54.75531260066073</v>
          </cell>
          <cell r="Z213">
            <v>75.461682330446479</v>
          </cell>
          <cell r="AA213">
            <v>94.295513608600729</v>
          </cell>
          <cell r="AB213">
            <v>110.72935332102502</v>
          </cell>
          <cell r="AC213">
            <v>120.84095776706256</v>
          </cell>
          <cell r="AD213">
            <v>135.74970908569281</v>
          </cell>
          <cell r="AE213">
            <v>146.63708398015194</v>
          </cell>
          <cell r="AF213">
            <v>157.52445887461107</v>
          </cell>
          <cell r="AG213">
            <v>168.4118337690702</v>
          </cell>
          <cell r="AI213" t="str">
            <v>Total Direct MAT</v>
          </cell>
          <cell r="AJ213">
            <v>39.306349979118167</v>
          </cell>
          <cell r="AK213">
            <v>54.989163629482562</v>
          </cell>
          <cell r="AL213">
            <v>41.4541954770921</v>
          </cell>
          <cell r="AM213">
            <v>32.662124683377421</v>
          </cell>
          <cell r="AN213">
            <v>168.41183376907023</v>
          </cell>
          <cell r="AP213">
            <v>0</v>
          </cell>
          <cell r="AR213">
            <v>0</v>
          </cell>
        </row>
        <row r="215">
          <cell r="A215" t="str">
            <v>Marketing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Q215">
            <v>0</v>
          </cell>
          <cell r="S215">
            <v>0</v>
          </cell>
          <cell r="U215" t="str">
            <v>Marketing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I215" t="str">
            <v>Marketing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</row>
        <row r="216">
          <cell r="A216" t="str">
            <v>Administration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Q216">
            <v>0</v>
          </cell>
          <cell r="S216">
            <v>0</v>
          </cell>
          <cell r="U216" t="str">
            <v>Administration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I216" t="str">
            <v>Administration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</row>
        <row r="217">
          <cell r="A217" t="str">
            <v>Technology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Q217">
            <v>0</v>
          </cell>
          <cell r="S217">
            <v>0</v>
          </cell>
          <cell r="U217" t="str">
            <v>Technology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I217" t="str">
            <v>Technology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R217">
            <v>0</v>
          </cell>
        </row>
        <row r="218">
          <cell r="A218" t="str">
            <v>Total Foundation MAT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Q218">
            <v>0</v>
          </cell>
          <cell r="S218">
            <v>0</v>
          </cell>
          <cell r="U218" t="str">
            <v>Total Foundation MAT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I218" t="str">
            <v>Total Foundation MAT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R218">
            <v>0</v>
          </cell>
        </row>
        <row r="220">
          <cell r="A220" t="str">
            <v>Amort of Intangible  Assets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Q220">
            <v>0</v>
          </cell>
          <cell r="S220">
            <v>0</v>
          </cell>
          <cell r="U220" t="str">
            <v>Amort of Intangible  Assets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I220" t="str">
            <v>Amort of Intangible  Assets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</row>
        <row r="222">
          <cell r="A222" t="str">
            <v>Interest Expense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Q222">
            <v>0</v>
          </cell>
          <cell r="S222">
            <v>0</v>
          </cell>
          <cell r="U222" t="str">
            <v>Interest Expense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I222" t="str">
            <v>Interest Expense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</row>
        <row r="223">
          <cell r="A223" t="str">
            <v>Interest Income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Q223">
            <v>0</v>
          </cell>
          <cell r="S223">
            <v>0</v>
          </cell>
          <cell r="U223" t="str">
            <v>Interest Income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I223" t="str">
            <v>Interest Income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</row>
        <row r="224">
          <cell r="A224" t="str">
            <v>Other Income/Exp.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Q224">
            <v>0</v>
          </cell>
          <cell r="S224">
            <v>0</v>
          </cell>
          <cell r="U224" t="str">
            <v>Other Income/Exp.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I224" t="str">
            <v>Other Income/Exp.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</row>
        <row r="226">
          <cell r="A226" t="str">
            <v>Income Before Tax</v>
          </cell>
          <cell r="C226">
            <v>-2.776996800065799</v>
          </cell>
          <cell r="D226">
            <v>-10.396294037062329</v>
          </cell>
          <cell r="E226">
            <v>241.73879810143939</v>
          </cell>
          <cell r="F226">
            <v>64.913074373941583</v>
          </cell>
          <cell r="G226">
            <v>246.04080242058865</v>
          </cell>
          <cell r="H226">
            <v>59.816107706089198</v>
          </cell>
          <cell r="I226">
            <v>-11.219926320252892</v>
          </cell>
          <cell r="J226">
            <v>2.8053112630157884</v>
          </cell>
          <cell r="K226">
            <v>0.49767041863348283</v>
          </cell>
          <cell r="L226">
            <v>1.8737246591577676</v>
          </cell>
          <cell r="M226">
            <v>14.480929236337802</v>
          </cell>
          <cell r="N226">
            <v>-10.887374894459141</v>
          </cell>
          <cell r="O226">
            <v>596.88582612736332</v>
          </cell>
          <cell r="Q226">
            <v>596.88582612736332</v>
          </cell>
          <cell r="S226">
            <v>596.88582612736332</v>
          </cell>
          <cell r="U226" t="str">
            <v>Income Before Tax</v>
          </cell>
          <cell r="V226">
            <v>-2.776996800065799</v>
          </cell>
          <cell r="W226">
            <v>-13.17329083712813</v>
          </cell>
          <cell r="X226">
            <v>228.56550726431124</v>
          </cell>
          <cell r="Y226">
            <v>293.47858163825282</v>
          </cell>
          <cell r="Z226">
            <v>539.51938405884141</v>
          </cell>
          <cell r="AA226">
            <v>599.33549176493057</v>
          </cell>
          <cell r="AB226">
            <v>588.11556544467771</v>
          </cell>
          <cell r="AC226">
            <v>590.92087670769342</v>
          </cell>
          <cell r="AD226">
            <v>591.41854712632698</v>
          </cell>
          <cell r="AE226">
            <v>593.29227178548479</v>
          </cell>
          <cell r="AF226">
            <v>607.77320102182239</v>
          </cell>
          <cell r="AG226">
            <v>596.88582612736332</v>
          </cell>
          <cell r="AI226" t="str">
            <v>Income Before Tax</v>
          </cell>
          <cell r="AJ226">
            <v>228.56550726431124</v>
          </cell>
          <cell r="AK226">
            <v>370.76998450061944</v>
          </cell>
          <cell r="AL226">
            <v>-7.9169446386036242</v>
          </cell>
          <cell r="AM226">
            <v>5.4672790010364309</v>
          </cell>
          <cell r="AN226">
            <v>596.88582612736343</v>
          </cell>
          <cell r="AP226">
            <v>0</v>
          </cell>
          <cell r="AR226">
            <v>0</v>
          </cell>
        </row>
        <row r="227">
          <cell r="A227" t="str">
            <v>Privision for Taxes</v>
          </cell>
          <cell r="C227">
            <v>-0.86086900802039767</v>
          </cell>
          <cell r="D227">
            <v>-3.2228511514893219</v>
          </cell>
          <cell r="E227">
            <v>74.93902741144619</v>
          </cell>
          <cell r="F227">
            <v>20.12305305592189</v>
          </cell>
          <cell r="G227">
            <v>76.272648750382487</v>
          </cell>
          <cell r="H227">
            <v>18.542993388887652</v>
          </cell>
          <cell r="I227">
            <v>-3.4781771592783972</v>
          </cell>
          <cell r="J227">
            <v>0.86964649153489437</v>
          </cell>
          <cell r="K227">
            <v>0.15427782977637969</v>
          </cell>
          <cell r="L227">
            <v>0.58085464433890799</v>
          </cell>
          <cell r="M227">
            <v>4.4890880632647185</v>
          </cell>
          <cell r="N227">
            <v>-3.3750862172823335</v>
          </cell>
          <cell r="O227">
            <v>185.03460609948266</v>
          </cell>
          <cell r="Q227">
            <v>185.03460609948266</v>
          </cell>
          <cell r="S227">
            <v>185.03460609948266</v>
          </cell>
          <cell r="U227" t="str">
            <v>Privision for Taxes</v>
          </cell>
          <cell r="V227">
            <v>-0.86086900802039767</v>
          </cell>
          <cell r="W227">
            <v>-4.0837201595097197</v>
          </cell>
          <cell r="X227">
            <v>70.855307251936466</v>
          </cell>
          <cell r="Y227">
            <v>90.978360307858352</v>
          </cell>
          <cell r="Z227">
            <v>167.25100905824084</v>
          </cell>
          <cell r="AA227">
            <v>185.79400244712849</v>
          </cell>
          <cell r="AB227">
            <v>182.31582528785009</v>
          </cell>
          <cell r="AC227">
            <v>183.18547177938498</v>
          </cell>
          <cell r="AD227">
            <v>183.33974960916137</v>
          </cell>
          <cell r="AE227">
            <v>183.92060425350027</v>
          </cell>
          <cell r="AF227">
            <v>188.40969231676499</v>
          </cell>
          <cell r="AG227">
            <v>185.03460609948266</v>
          </cell>
          <cell r="AI227" t="str">
            <v>Privision for Taxes</v>
          </cell>
          <cell r="AJ227">
            <v>70.855307251936466</v>
          </cell>
          <cell r="AK227">
            <v>114.93869519519203</v>
          </cell>
          <cell r="AL227">
            <v>-2.4542528379671231</v>
          </cell>
          <cell r="AM227">
            <v>1.694856490321293</v>
          </cell>
          <cell r="AN227">
            <v>185.03460609948266</v>
          </cell>
        </row>
        <row r="228">
          <cell r="A228" t="str">
            <v>Tax rate %</v>
          </cell>
          <cell r="C228">
            <v>0.31</v>
          </cell>
          <cell r="D228">
            <v>0.31</v>
          </cell>
          <cell r="E228">
            <v>0.30999999999999994</v>
          </cell>
          <cell r="F228">
            <v>0.31</v>
          </cell>
          <cell r="G228">
            <v>0.31</v>
          </cell>
          <cell r="H228">
            <v>0.31</v>
          </cell>
          <cell r="I228">
            <v>0.31000000000000005</v>
          </cell>
          <cell r="J228">
            <v>0.31</v>
          </cell>
          <cell r="K228">
            <v>0.31</v>
          </cell>
          <cell r="L228">
            <v>0.31</v>
          </cell>
          <cell r="M228">
            <v>0.31</v>
          </cell>
          <cell r="N228">
            <v>0.31</v>
          </cell>
          <cell r="O228">
            <v>0.31000000000000005</v>
          </cell>
          <cell r="Q228">
            <v>0.31000000000000005</v>
          </cell>
          <cell r="S228">
            <v>0.31000000000000005</v>
          </cell>
          <cell r="U228" t="str">
            <v>Tax rate %</v>
          </cell>
          <cell r="V228">
            <v>0.31</v>
          </cell>
          <cell r="W228">
            <v>0.30999999999999994</v>
          </cell>
          <cell r="X228">
            <v>0.30999999999999994</v>
          </cell>
          <cell r="Y228">
            <v>0.30999999999999994</v>
          </cell>
          <cell r="Z228">
            <v>0.31</v>
          </cell>
          <cell r="AA228">
            <v>0.31000000000000005</v>
          </cell>
          <cell r="AB228">
            <v>0.31</v>
          </cell>
          <cell r="AC228">
            <v>0.31000000000000005</v>
          </cell>
          <cell r="AD228">
            <v>0.31</v>
          </cell>
          <cell r="AE228">
            <v>0.31</v>
          </cell>
          <cell r="AF228">
            <v>0.31000000000000005</v>
          </cell>
          <cell r="AG228">
            <v>0.31000000000000005</v>
          </cell>
          <cell r="AI228" t="str">
            <v>Tax rate %</v>
          </cell>
          <cell r="AJ228">
            <v>0.30999999999999994</v>
          </cell>
          <cell r="AK228">
            <v>0.31</v>
          </cell>
          <cell r="AL228">
            <v>0.30999999999999994</v>
          </cell>
          <cell r="AM228">
            <v>0.30999999999999989</v>
          </cell>
          <cell r="AN228">
            <v>0.31</v>
          </cell>
          <cell r="AP228">
            <v>0</v>
          </cell>
          <cell r="AR228">
            <v>0</v>
          </cell>
        </row>
        <row r="230">
          <cell r="A230" t="str">
            <v>Net Income</v>
          </cell>
          <cell r="C230">
            <v>-1.9161277920454012</v>
          </cell>
          <cell r="D230">
            <v>-7.1734428855730075</v>
          </cell>
          <cell r="E230">
            <v>166.79977068999318</v>
          </cell>
          <cell r="F230">
            <v>44.790021318019697</v>
          </cell>
          <cell r="G230">
            <v>169.76815367020617</v>
          </cell>
          <cell r="H230">
            <v>41.273114317201546</v>
          </cell>
          <cell r="I230">
            <v>-7.7417491609744946</v>
          </cell>
          <cell r="J230">
            <v>1.9356647714808939</v>
          </cell>
          <cell r="K230">
            <v>0.34339258885710311</v>
          </cell>
          <cell r="L230">
            <v>1.2928700148188597</v>
          </cell>
          <cell r="M230">
            <v>9.9918411730730838</v>
          </cell>
          <cell r="N230">
            <v>-7.5122886771768069</v>
          </cell>
          <cell r="O230">
            <v>411.85122002788069</v>
          </cell>
          <cell r="Q230">
            <v>411.85122002788069</v>
          </cell>
          <cell r="S230">
            <v>411.85122002788069</v>
          </cell>
          <cell r="U230" t="str">
            <v>Net Income</v>
          </cell>
          <cell r="V230">
            <v>-1.9161277920454012</v>
          </cell>
          <cell r="W230">
            <v>-9.0895706776184113</v>
          </cell>
          <cell r="X230">
            <v>157.71020001237477</v>
          </cell>
          <cell r="Y230">
            <v>202.50022133039448</v>
          </cell>
          <cell r="Z230">
            <v>372.2683750006006</v>
          </cell>
          <cell r="AA230">
            <v>413.54148931780207</v>
          </cell>
          <cell r="AB230">
            <v>405.79974015682762</v>
          </cell>
          <cell r="AC230">
            <v>407.73540492830841</v>
          </cell>
          <cell r="AD230">
            <v>408.07879751716564</v>
          </cell>
          <cell r="AE230">
            <v>409.37166753198449</v>
          </cell>
          <cell r="AF230">
            <v>419.36350870505737</v>
          </cell>
          <cell r="AG230">
            <v>411.85122002788069</v>
          </cell>
          <cell r="AI230" t="str">
            <v>Net Income</v>
          </cell>
          <cell r="AJ230">
            <v>157.71020001237477</v>
          </cell>
          <cell r="AK230">
            <v>255.83128930542742</v>
          </cell>
          <cell r="AL230">
            <v>-5.4626918006365006</v>
          </cell>
          <cell r="AM230">
            <v>3.7724225107151379</v>
          </cell>
          <cell r="AN230">
            <v>411.8512200278808</v>
          </cell>
          <cell r="AP230">
            <v>0</v>
          </cell>
          <cell r="AR230">
            <v>0</v>
          </cell>
        </row>
        <row r="231">
          <cell r="A231" t="str">
            <v>% Sales</v>
          </cell>
          <cell r="C231">
            <v>-0.16398669888974357</v>
          </cell>
          <cell r="D231">
            <v>-1.8475578451591321</v>
          </cell>
          <cell r="E231">
            <v>0.43094968133385447</v>
          </cell>
          <cell r="F231">
            <v>0.38060019751174007</v>
          </cell>
          <cell r="G231">
            <v>0.4391672889497647</v>
          </cell>
          <cell r="H231">
            <v>0.36110025028707698</v>
          </cell>
          <cell r="I231">
            <v>-1.0188638917880126</v>
          </cell>
          <cell r="J231">
            <v>0.10253457729515088</v>
          </cell>
          <cell r="K231">
            <v>1.5221355261851175E-2</v>
          </cell>
          <cell r="L231">
            <v>6.9054900969867578E-2</v>
          </cell>
          <cell r="M231">
            <v>0.26794383352980494</v>
          </cell>
          <cell r="N231">
            <v>0</v>
          </cell>
          <cell r="O231">
            <v>0.36569414324599625</v>
          </cell>
          <cell r="Q231">
            <v>0.36569414324599625</v>
          </cell>
          <cell r="S231">
            <v>0.36569414324599625</v>
          </cell>
          <cell r="U231" t="str">
            <v>% Sales</v>
          </cell>
          <cell r="V231">
            <v>-0.16398669888974357</v>
          </cell>
          <cell r="W231">
            <v>-0.58388811275907826</v>
          </cell>
          <cell r="X231">
            <v>0.39171083977504723</v>
          </cell>
          <cell r="Y231">
            <v>0.38919781761366362</v>
          </cell>
          <cell r="Z231">
            <v>0.41049813322936263</v>
          </cell>
          <cell r="AA231">
            <v>0.4049690825804324</v>
          </cell>
          <cell r="AB231">
            <v>0.39445272919160967</v>
          </cell>
          <cell r="AC231">
            <v>0.38919247283756536</v>
          </cell>
          <cell r="AD231">
            <v>0.38130915815124677</v>
          </cell>
          <cell r="AE231">
            <v>0.37594044751997691</v>
          </cell>
          <cell r="AF231">
            <v>0.37236451312235774</v>
          </cell>
          <cell r="AG231">
            <v>0.36569414324599625</v>
          </cell>
          <cell r="AI231" t="str">
            <v>% Sales</v>
          </cell>
          <cell r="AJ231">
            <v>0.39171083977504723</v>
          </cell>
          <cell r="AK231">
            <v>0.41359898663444949</v>
          </cell>
          <cell r="AL231">
            <v>-0.11140052045654389</v>
          </cell>
          <cell r="AM231">
            <v>6.7348867233487986E-2</v>
          </cell>
          <cell r="AN231">
            <v>0.36569414324599631</v>
          </cell>
          <cell r="AP231">
            <v>0</v>
          </cell>
          <cell r="AR231">
            <v>0</v>
          </cell>
        </row>
        <row r="237">
          <cell r="A237" t="str">
            <v>MEX Budget '02</v>
          </cell>
          <cell r="U237" t="str">
            <v>MEX Forecast YTD '00</v>
          </cell>
          <cell r="AI237" t="str">
            <v>MEX Forecast Qtr.'00</v>
          </cell>
        </row>
        <row r="238">
          <cell r="A238" t="str">
            <v>Acetanilides Others</v>
          </cell>
          <cell r="C238" t="str">
            <v>Jan</v>
          </cell>
          <cell r="D238" t="str">
            <v>Feb</v>
          </cell>
          <cell r="E238" t="str">
            <v>Mar</v>
          </cell>
          <cell r="F238" t="str">
            <v>Apr</v>
          </cell>
          <cell r="G238" t="str">
            <v>May</v>
          </cell>
          <cell r="H238" t="str">
            <v>Jun</v>
          </cell>
          <cell r="I238" t="str">
            <v>Jul</v>
          </cell>
          <cell r="J238" t="str">
            <v>Aug</v>
          </cell>
          <cell r="K238" t="str">
            <v>Sep</v>
          </cell>
          <cell r="L238" t="str">
            <v>Oct</v>
          </cell>
          <cell r="M238" t="str">
            <v>Nov</v>
          </cell>
          <cell r="N238" t="str">
            <v>Dec</v>
          </cell>
          <cell r="O238" t="str">
            <v>Total</v>
          </cell>
          <cell r="Q238" t="str">
            <v>Changes</v>
          </cell>
          <cell r="S238" t="str">
            <v>Changes</v>
          </cell>
          <cell r="U238" t="str">
            <v>Acetanilides Others</v>
          </cell>
          <cell r="V238" t="str">
            <v>Jan</v>
          </cell>
          <cell r="W238" t="str">
            <v>Feb</v>
          </cell>
          <cell r="X238" t="str">
            <v>Mar</v>
          </cell>
          <cell r="Y238" t="str">
            <v>Apr</v>
          </cell>
          <cell r="Z238" t="str">
            <v>May</v>
          </cell>
          <cell r="AA238" t="str">
            <v>Jun</v>
          </cell>
          <cell r="AB238" t="str">
            <v>Jul</v>
          </cell>
          <cell r="AC238" t="str">
            <v>Aug</v>
          </cell>
          <cell r="AD238" t="str">
            <v>Sep</v>
          </cell>
          <cell r="AE238" t="str">
            <v>Oct</v>
          </cell>
          <cell r="AF238" t="str">
            <v>Nov</v>
          </cell>
          <cell r="AG238" t="str">
            <v>Dec</v>
          </cell>
          <cell r="AI238" t="str">
            <v>Acetanilides Others</v>
          </cell>
          <cell r="AJ238" t="str">
            <v>1st Qtr.</v>
          </cell>
          <cell r="AK238" t="str">
            <v>2nd Qtr.</v>
          </cell>
          <cell r="AL238" t="str">
            <v>3er Qtr.</v>
          </cell>
          <cell r="AM238" t="str">
            <v>4 Qtr.</v>
          </cell>
          <cell r="AN238" t="str">
            <v>Total</v>
          </cell>
          <cell r="AP238">
            <v>2003</v>
          </cell>
          <cell r="AQ238">
            <v>0</v>
          </cell>
          <cell r="AR238">
            <v>2004</v>
          </cell>
        </row>
        <row r="240">
          <cell r="A240" t="str">
            <v>Lazo Volume (K Galls)</v>
          </cell>
          <cell r="B240">
            <v>1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0.5</v>
          </cell>
          <cell r="H240">
            <v>3</v>
          </cell>
          <cell r="I240">
            <v>1.5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5</v>
          </cell>
          <cell r="Q240">
            <v>5</v>
          </cell>
          <cell r="S240">
            <v>5</v>
          </cell>
          <cell r="U240" t="str">
            <v>Lazo Volume (K Galls)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0.5</v>
          </cell>
          <cell r="AA240">
            <v>3.5</v>
          </cell>
          <cell r="AB240">
            <v>5</v>
          </cell>
          <cell r="AC240">
            <v>5</v>
          </cell>
          <cell r="AD240">
            <v>5</v>
          </cell>
          <cell r="AE240">
            <v>5</v>
          </cell>
          <cell r="AF240">
            <v>5</v>
          </cell>
          <cell r="AG240">
            <v>5</v>
          </cell>
          <cell r="AI240" t="str">
            <v>Lazo Volume (K Galls)</v>
          </cell>
          <cell r="AJ240">
            <v>0</v>
          </cell>
          <cell r="AK240">
            <v>3.5</v>
          </cell>
          <cell r="AL240">
            <v>1.5</v>
          </cell>
          <cell r="AM240">
            <v>0</v>
          </cell>
          <cell r="AN240">
            <v>5</v>
          </cell>
        </row>
        <row r="241">
          <cell r="A241" t="str">
            <v>Lazo Netback (K Galls)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14.896787564766838</v>
          </cell>
          <cell r="H241">
            <v>14.80473738414006</v>
          </cell>
          <cell r="I241">
            <v>14.71381780962129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14.786666529847105</v>
          </cell>
          <cell r="Q241">
            <v>14.786666529847105</v>
          </cell>
          <cell r="S241">
            <v>14.786666529847105</v>
          </cell>
          <cell r="U241" t="str">
            <v>Lazo Netback (K Galls)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14.896787564766838</v>
          </cell>
          <cell r="AA241">
            <v>14.817887409943884</v>
          </cell>
          <cell r="AB241">
            <v>14.786666529847105</v>
          </cell>
          <cell r="AC241">
            <v>14.786666529847105</v>
          </cell>
          <cell r="AD241">
            <v>14.786666529847105</v>
          </cell>
          <cell r="AE241">
            <v>14.786666529847105</v>
          </cell>
          <cell r="AF241">
            <v>14.786666529847105</v>
          </cell>
          <cell r="AG241">
            <v>14.786666529847105</v>
          </cell>
          <cell r="AI241" t="str">
            <v>Lazo Netback (K Galls)</v>
          </cell>
          <cell r="AJ241">
            <v>0</v>
          </cell>
          <cell r="AK241">
            <v>14.817887409943884</v>
          </cell>
          <cell r="AL241">
            <v>14.71381780962129</v>
          </cell>
          <cell r="AM241">
            <v>0</v>
          </cell>
          <cell r="AN241">
            <v>14.786666529847105</v>
          </cell>
        </row>
        <row r="242">
          <cell r="A242" t="str">
            <v>Lazo Unit COGS (K Galls)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6.1179100529100543</v>
          </cell>
          <cell r="H242">
            <v>6.1179100529100552</v>
          </cell>
          <cell r="I242">
            <v>6.1179100529100552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6.1179100529100552</v>
          </cell>
          <cell r="Q242">
            <v>6.1179100529100552</v>
          </cell>
          <cell r="S242">
            <v>6.1179100529100552</v>
          </cell>
          <cell r="U242" t="str">
            <v>Lazo Unit COGS (K Galls)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6.1179100529100543</v>
          </cell>
          <cell r="AA242">
            <v>6.1179100529100552</v>
          </cell>
          <cell r="AB242">
            <v>6.1179100529100552</v>
          </cell>
          <cell r="AC242">
            <v>6.1179100529100552</v>
          </cell>
          <cell r="AD242">
            <v>6.1179100529100552</v>
          </cell>
          <cell r="AE242">
            <v>6.1179100529100552</v>
          </cell>
          <cell r="AF242">
            <v>6.1179100529100552</v>
          </cell>
          <cell r="AG242">
            <v>6.1179100529100552</v>
          </cell>
          <cell r="AI242" t="str">
            <v>Lazo Unit COGS (K Galls)</v>
          </cell>
          <cell r="AJ242">
            <v>0</v>
          </cell>
          <cell r="AK242">
            <v>6.1179100529100552</v>
          </cell>
          <cell r="AL242">
            <v>6.1179100529100552</v>
          </cell>
          <cell r="AM242">
            <v>0</v>
          </cell>
          <cell r="AN242">
            <v>6.1179100529100552</v>
          </cell>
        </row>
        <row r="243">
          <cell r="A243" t="str">
            <v>Factor de conversión</v>
          </cell>
          <cell r="B243">
            <v>4.0053583793748553</v>
          </cell>
        </row>
        <row r="244">
          <cell r="A244" t="str">
            <v>Lazo Volume (K Te Lbs)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2.0026791896874276</v>
          </cell>
          <cell r="H244">
            <v>12.016075138124567</v>
          </cell>
          <cell r="I244">
            <v>6.0080375690622834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20.026791896874279</v>
          </cell>
          <cell r="Q244">
            <v>20.026791896874279</v>
          </cell>
          <cell r="S244">
            <v>20.026791896874279</v>
          </cell>
          <cell r="U244" t="str">
            <v>Lazo Volume (K Te Lbs)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2.0026791896874276</v>
          </cell>
          <cell r="AA244">
            <v>14.018754327811994</v>
          </cell>
          <cell r="AB244">
            <v>20.026791896874279</v>
          </cell>
          <cell r="AC244">
            <v>20.026791896874279</v>
          </cell>
          <cell r="AD244">
            <v>20.026791896874279</v>
          </cell>
          <cell r="AE244">
            <v>20.026791896874279</v>
          </cell>
          <cell r="AF244">
            <v>20.026791896874279</v>
          </cell>
          <cell r="AG244">
            <v>20.026791896874279</v>
          </cell>
          <cell r="AI244" t="str">
            <v>Lazo Volume (K Te Lbs)</v>
          </cell>
          <cell r="AJ244">
            <v>0</v>
          </cell>
          <cell r="AK244">
            <v>14.018754327811994</v>
          </cell>
          <cell r="AL244">
            <v>6.0080375690622834</v>
          </cell>
          <cell r="AM244">
            <v>0</v>
          </cell>
          <cell r="AN244">
            <v>20.026791896874279</v>
          </cell>
          <cell r="AP244">
            <v>0</v>
          </cell>
          <cell r="AR244">
            <v>0</v>
          </cell>
        </row>
        <row r="245">
          <cell r="A245" t="str">
            <v>Lazo Netback (K Te Lbs)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3.7192146504233374</v>
          </cell>
          <cell r="H245">
            <v>3.6962328915123797</v>
          </cell>
          <cell r="I245">
            <v>3.6735334059964391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3.691721221748693</v>
          </cell>
          <cell r="Q245">
            <v>3.691721221748693</v>
          </cell>
          <cell r="S245">
            <v>3.691721221748693</v>
          </cell>
          <cell r="U245" t="str">
            <v>Lazo Netback (K Te Lbs)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3.7192146504233374</v>
          </cell>
          <cell r="AA245">
            <v>3.6995159999282308</v>
          </cell>
          <cell r="AB245">
            <v>3.691721221748693</v>
          </cell>
          <cell r="AC245">
            <v>3.691721221748693</v>
          </cell>
          <cell r="AD245">
            <v>3.691721221748693</v>
          </cell>
          <cell r="AE245">
            <v>3.691721221748693</v>
          </cell>
          <cell r="AF245">
            <v>3.691721221748693</v>
          </cell>
          <cell r="AG245">
            <v>3.691721221748693</v>
          </cell>
          <cell r="AI245" t="str">
            <v>Lazo Netback (K Te Lbs)</v>
          </cell>
          <cell r="AJ245">
            <v>0</v>
          </cell>
          <cell r="AK245">
            <v>3.6995159999282308</v>
          </cell>
          <cell r="AL245">
            <v>3.6735334059964391</v>
          </cell>
          <cell r="AM245">
            <v>0</v>
          </cell>
          <cell r="AN245">
            <v>3.691721221748693</v>
          </cell>
          <cell r="AP245">
            <v>0</v>
          </cell>
          <cell r="AR245">
            <v>0</v>
          </cell>
        </row>
        <row r="246">
          <cell r="A246" t="str">
            <v>Lazo Unit COGS (K Te Lbs)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1.5274313740347298</v>
          </cell>
          <cell r="H246">
            <v>1.5274313740347301</v>
          </cell>
          <cell r="I246">
            <v>1.5274313740347301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1.5274313740347301</v>
          </cell>
          <cell r="Q246">
            <v>1.5274313740347301</v>
          </cell>
          <cell r="S246">
            <v>1.5274313740347301</v>
          </cell>
          <cell r="U246" t="str">
            <v>Lazo Unit COGS (K Te Lbs)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1.5274313740347298</v>
          </cell>
          <cell r="AA246">
            <v>1.5274313740347301</v>
          </cell>
          <cell r="AB246">
            <v>1.5274313740347301</v>
          </cell>
          <cell r="AC246">
            <v>1.5274313740347301</v>
          </cell>
          <cell r="AD246">
            <v>1.5274313740347301</v>
          </cell>
          <cell r="AE246">
            <v>1.5274313740347301</v>
          </cell>
          <cell r="AF246">
            <v>1.5274313740347301</v>
          </cell>
          <cell r="AG246">
            <v>1.5274313740347301</v>
          </cell>
          <cell r="AI246" t="str">
            <v>Lazo Unit COGS (K Te Lbs)</v>
          </cell>
          <cell r="AJ246">
            <v>0</v>
          </cell>
          <cell r="AK246">
            <v>1.5274313740347301</v>
          </cell>
          <cell r="AL246">
            <v>1.5274313740347301</v>
          </cell>
          <cell r="AM246">
            <v>0</v>
          </cell>
          <cell r="AN246">
            <v>1.5274313740347301</v>
          </cell>
          <cell r="AP246">
            <v>0</v>
          </cell>
          <cell r="AR246">
            <v>0</v>
          </cell>
        </row>
        <row r="248">
          <cell r="A248" t="str">
            <v>Boxer Volume (K Galls)</v>
          </cell>
          <cell r="B248">
            <v>1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Q248">
            <v>0</v>
          </cell>
          <cell r="S248">
            <v>0</v>
          </cell>
          <cell r="U248" t="str">
            <v>Boxer Volume (K Galls)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I248" t="str">
            <v>Boxer Volume (K Galls)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</row>
        <row r="249">
          <cell r="A249" t="str">
            <v>Boxer Netback (K Galls)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Q249">
            <v>0</v>
          </cell>
          <cell r="S249">
            <v>0</v>
          </cell>
          <cell r="U249" t="str">
            <v>Boxer Netback (K Galls)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I249" t="str">
            <v>Boxer Netback (K Galls)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</row>
        <row r="250">
          <cell r="A250" t="str">
            <v>Boxer Unit COGS (K Galls)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Q250">
            <v>0</v>
          </cell>
          <cell r="S250">
            <v>0</v>
          </cell>
          <cell r="U250" t="str">
            <v>Boxer Unit COGS (K Galls)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I250" t="str">
            <v>Boxer Unit COGS (K Galls)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</row>
        <row r="251">
          <cell r="A251" t="str">
            <v>Factor de conversión</v>
          </cell>
          <cell r="B251">
            <v>2.5033489871092849</v>
          </cell>
        </row>
        <row r="252">
          <cell r="A252" t="str">
            <v>Boxer Volume (K Te Lbs)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Q252">
            <v>0</v>
          </cell>
          <cell r="S252">
            <v>0</v>
          </cell>
          <cell r="U252" t="str">
            <v>Boxer Volume (K Te Lbs)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I252" t="str">
            <v>Boxer Volume (K Te Lbs)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R252">
            <v>0</v>
          </cell>
        </row>
        <row r="253">
          <cell r="A253" t="str">
            <v>Boxer Netback (K Te Lbs)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Q253">
            <v>0</v>
          </cell>
          <cell r="S253">
            <v>0</v>
          </cell>
          <cell r="U253" t="str">
            <v>Boxer Netback (K Te Lbs)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I253" t="str">
            <v>Boxer Netback (K Te Lbs)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R253">
            <v>0</v>
          </cell>
        </row>
        <row r="254">
          <cell r="A254" t="str">
            <v>Boxer Unit COGS (K Te Lbs)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Q254">
            <v>0</v>
          </cell>
          <cell r="S254">
            <v>0</v>
          </cell>
          <cell r="U254" t="str">
            <v>Boxer Unit COGS (K Te Lbs)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I254" t="str">
            <v>Boxer Unit COGS (K Te Lbs)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P254">
            <v>0</v>
          </cell>
          <cell r="AR254">
            <v>0</v>
          </cell>
        </row>
        <row r="256">
          <cell r="A256" t="str">
            <v>Total Volume (K Galls)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0.5</v>
          </cell>
          <cell r="H256">
            <v>3</v>
          </cell>
          <cell r="I256">
            <v>1.5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5</v>
          </cell>
          <cell r="Q256">
            <v>5</v>
          </cell>
          <cell r="S256">
            <v>5</v>
          </cell>
          <cell r="U256" t="str">
            <v>Total Volume (K Galls)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0.5</v>
          </cell>
          <cell r="AA256">
            <v>3.5</v>
          </cell>
          <cell r="AB256">
            <v>5</v>
          </cell>
          <cell r="AC256">
            <v>5</v>
          </cell>
          <cell r="AD256">
            <v>5</v>
          </cell>
          <cell r="AE256">
            <v>5</v>
          </cell>
          <cell r="AF256">
            <v>5</v>
          </cell>
          <cell r="AG256">
            <v>5</v>
          </cell>
          <cell r="AI256" t="str">
            <v>Total Volume (K Galls)</v>
          </cell>
          <cell r="AJ256">
            <v>0</v>
          </cell>
          <cell r="AK256">
            <v>3.5</v>
          </cell>
          <cell r="AL256">
            <v>1.5</v>
          </cell>
          <cell r="AM256">
            <v>0</v>
          </cell>
          <cell r="AN256">
            <v>5</v>
          </cell>
          <cell r="AP256">
            <v>0</v>
          </cell>
          <cell r="AR256">
            <v>0</v>
          </cell>
        </row>
        <row r="257">
          <cell r="A257" t="str">
            <v>Total Netback (K Galls)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14.896787564766838</v>
          </cell>
          <cell r="H257">
            <v>14.80473738414006</v>
          </cell>
          <cell r="I257">
            <v>14.71381780962129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14.786666529847105</v>
          </cell>
          <cell r="Q257">
            <v>14.786666529847105</v>
          </cell>
          <cell r="S257">
            <v>14.786666529847105</v>
          </cell>
          <cell r="U257" t="str">
            <v>Total Netback (K Galls)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14.896787564766838</v>
          </cell>
          <cell r="AA257">
            <v>14.817887409943884</v>
          </cell>
          <cell r="AB257">
            <v>14.786666529847105</v>
          </cell>
          <cell r="AC257">
            <v>14.786666529847105</v>
          </cell>
          <cell r="AD257">
            <v>14.786666529847105</v>
          </cell>
          <cell r="AE257">
            <v>14.786666529847105</v>
          </cell>
          <cell r="AF257">
            <v>14.786666529847105</v>
          </cell>
          <cell r="AG257">
            <v>14.786666529847105</v>
          </cell>
          <cell r="AI257" t="str">
            <v>Total Netback (K Galls)</v>
          </cell>
          <cell r="AJ257">
            <v>0</v>
          </cell>
          <cell r="AK257">
            <v>14.817887409943884</v>
          </cell>
          <cell r="AL257">
            <v>14.71381780962129</v>
          </cell>
          <cell r="AM257">
            <v>0</v>
          </cell>
          <cell r="AN257">
            <v>14.786666529847105</v>
          </cell>
          <cell r="AP257">
            <v>0</v>
          </cell>
          <cell r="AR257">
            <v>0</v>
          </cell>
        </row>
        <row r="258">
          <cell r="A258" t="str">
            <v>Total Unit COGS (K Galls)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6.1179100529100543</v>
          </cell>
          <cell r="H258">
            <v>6.1179100529100552</v>
          </cell>
          <cell r="I258">
            <v>6.1179100529100552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6.1179100529100552</v>
          </cell>
          <cell r="Q258">
            <v>6.1179100529100552</v>
          </cell>
          <cell r="S258">
            <v>6.1179100529100552</v>
          </cell>
          <cell r="U258" t="str">
            <v>Total Unit COGS (K Galls)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6.1179100529100543</v>
          </cell>
          <cell r="AA258">
            <v>6.1179100529100552</v>
          </cell>
          <cell r="AB258">
            <v>6.1179100529100552</v>
          </cell>
          <cell r="AC258">
            <v>6.1179100529100552</v>
          </cell>
          <cell r="AD258">
            <v>6.1179100529100552</v>
          </cell>
          <cell r="AE258">
            <v>6.1179100529100552</v>
          </cell>
          <cell r="AF258">
            <v>6.1179100529100552</v>
          </cell>
          <cell r="AG258">
            <v>6.1179100529100552</v>
          </cell>
          <cell r="AI258" t="str">
            <v>Total Unit COGS (K Galls)</v>
          </cell>
          <cell r="AJ258">
            <v>0</v>
          </cell>
          <cell r="AK258">
            <v>6.1179100529100552</v>
          </cell>
          <cell r="AL258">
            <v>6.1179100529100552</v>
          </cell>
          <cell r="AM258">
            <v>0</v>
          </cell>
          <cell r="AN258">
            <v>6.1179100529100552</v>
          </cell>
          <cell r="AP258">
            <v>0</v>
          </cell>
          <cell r="AR258">
            <v>0</v>
          </cell>
        </row>
        <row r="259">
          <cell r="A259" t="str">
            <v>Total Unit COGS (K Galls) Check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6.1179100529100543</v>
          </cell>
          <cell r="H259">
            <v>6.1179100529100552</v>
          </cell>
          <cell r="I259">
            <v>6.1179100529100552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6.1179100529100552</v>
          </cell>
          <cell r="Q259">
            <v>6.1179100529100552</v>
          </cell>
          <cell r="S259">
            <v>6.1179100529100552</v>
          </cell>
          <cell r="U259" t="str">
            <v>Total Unit COGS (K Galls) Check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6.1179100529100543</v>
          </cell>
          <cell r="AA259">
            <v>6.1179100529100552</v>
          </cell>
          <cell r="AB259">
            <v>6.1179100529100552</v>
          </cell>
          <cell r="AC259">
            <v>6.1179100529100552</v>
          </cell>
          <cell r="AD259">
            <v>6.1179100529100552</v>
          </cell>
          <cell r="AE259">
            <v>6.1179100529100552</v>
          </cell>
          <cell r="AF259">
            <v>6.1179100529100552</v>
          </cell>
          <cell r="AG259">
            <v>6.1179100529100552</v>
          </cell>
          <cell r="AI259" t="str">
            <v xml:space="preserve"> Total Unit COGS (K Galls) Check</v>
          </cell>
          <cell r="AJ259">
            <v>0</v>
          </cell>
          <cell r="AK259">
            <v>6.1179100529100552</v>
          </cell>
          <cell r="AL259">
            <v>6.1179100529100552</v>
          </cell>
          <cell r="AM259">
            <v>0</v>
          </cell>
          <cell r="AN259">
            <v>6.1179100529100552</v>
          </cell>
          <cell r="AP259">
            <v>0</v>
          </cell>
          <cell r="AR259">
            <v>0</v>
          </cell>
        </row>
        <row r="261">
          <cell r="A261" t="str">
            <v>Total Volume (K TE Lbs)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2.0026791896874276</v>
          </cell>
          <cell r="H261">
            <v>12.016075138124567</v>
          </cell>
          <cell r="I261">
            <v>6.0080375690622834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20.026791896874279</v>
          </cell>
          <cell r="Q261">
            <v>20.026791896874279</v>
          </cell>
          <cell r="S261">
            <v>20.026791896874279</v>
          </cell>
          <cell r="U261" t="str">
            <v>Total Volume (K TE Lbs)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2.0026791896874276</v>
          </cell>
          <cell r="AA261">
            <v>14.018754327811994</v>
          </cell>
          <cell r="AB261">
            <v>20.026791896874279</v>
          </cell>
          <cell r="AC261">
            <v>20.026791896874279</v>
          </cell>
          <cell r="AD261">
            <v>20.026791896874279</v>
          </cell>
          <cell r="AE261">
            <v>20.026791896874279</v>
          </cell>
          <cell r="AF261">
            <v>20.026791896874279</v>
          </cell>
          <cell r="AG261">
            <v>20.026791896874279</v>
          </cell>
          <cell r="AI261" t="str">
            <v>Total Volume (K TE Lbs)</v>
          </cell>
          <cell r="AJ261">
            <v>0</v>
          </cell>
          <cell r="AK261">
            <v>14.018754327811994</v>
          </cell>
          <cell r="AL261">
            <v>6.0080375690622834</v>
          </cell>
          <cell r="AM261">
            <v>0</v>
          </cell>
          <cell r="AN261">
            <v>20.026791896874279</v>
          </cell>
          <cell r="AP261">
            <v>0</v>
          </cell>
          <cell r="AR261">
            <v>0</v>
          </cell>
        </row>
        <row r="262">
          <cell r="A262" t="str">
            <v>Total Netback (K TE Lbs)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3.7192146504233374</v>
          </cell>
          <cell r="H262">
            <v>3.6962328915123797</v>
          </cell>
          <cell r="I262">
            <v>3.6735334059964391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3.691721221748693</v>
          </cell>
          <cell r="Q262">
            <v>3.691721221748693</v>
          </cell>
          <cell r="S262">
            <v>3.691721221748693</v>
          </cell>
          <cell r="U262" t="str">
            <v>Total Netback (K TE Lbs)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3.7192146504233374</v>
          </cell>
          <cell r="AA262">
            <v>3.6995159999282308</v>
          </cell>
          <cell r="AB262">
            <v>3.691721221748693</v>
          </cell>
          <cell r="AC262">
            <v>3.691721221748693</v>
          </cell>
          <cell r="AD262">
            <v>3.691721221748693</v>
          </cell>
          <cell r="AE262">
            <v>3.691721221748693</v>
          </cell>
          <cell r="AF262">
            <v>3.691721221748693</v>
          </cell>
          <cell r="AG262">
            <v>3.691721221748693</v>
          </cell>
          <cell r="AI262" t="str">
            <v>Total Netback (K TE Lbs)</v>
          </cell>
          <cell r="AJ262">
            <v>0</v>
          </cell>
          <cell r="AK262">
            <v>3.6995159999282308</v>
          </cell>
          <cell r="AL262">
            <v>3.6735334059964391</v>
          </cell>
          <cell r="AM262">
            <v>0</v>
          </cell>
          <cell r="AN262">
            <v>3.691721221748693</v>
          </cell>
          <cell r="AP262">
            <v>0</v>
          </cell>
          <cell r="AR262">
            <v>0</v>
          </cell>
        </row>
        <row r="263">
          <cell r="A263" t="str">
            <v>Total Unit COGS (K TE Lbs)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1.5274313740347298</v>
          </cell>
          <cell r="H263">
            <v>1.5274313740347301</v>
          </cell>
          <cell r="I263">
            <v>1.5274313740347301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1.5274313740347301</v>
          </cell>
          <cell r="Q263">
            <v>30.589550264550279</v>
          </cell>
          <cell r="S263">
            <v>30.589550264550279</v>
          </cell>
          <cell r="U263" t="str">
            <v>Total Unit COGS (K TE Lbs)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1.5274313740347298</v>
          </cell>
          <cell r="AA263">
            <v>1.5274313740347301</v>
          </cell>
          <cell r="AB263">
            <v>1.5274313740347301</v>
          </cell>
          <cell r="AC263">
            <v>1.5274313740347301</v>
          </cell>
          <cell r="AD263">
            <v>1.5274313740347301</v>
          </cell>
          <cell r="AE263">
            <v>1.5274313740347301</v>
          </cell>
          <cell r="AF263">
            <v>1.5274313740347301</v>
          </cell>
          <cell r="AG263">
            <v>1.5274313740347301</v>
          </cell>
          <cell r="AI263" t="str">
            <v>Total Unit COGS (K TE Lbs)</v>
          </cell>
          <cell r="AJ263">
            <v>0</v>
          </cell>
          <cell r="AK263">
            <v>1.5274313740347301</v>
          </cell>
          <cell r="AL263">
            <v>1.5274313740347301</v>
          </cell>
          <cell r="AM263">
            <v>0</v>
          </cell>
          <cell r="AN263">
            <v>1.5274313740347301</v>
          </cell>
          <cell r="AP263">
            <v>0</v>
          </cell>
          <cell r="AR263">
            <v>0</v>
          </cell>
        </row>
        <row r="265">
          <cell r="A265" t="str">
            <v>Net Sales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7.4483937823834188</v>
          </cell>
          <cell r="H265">
            <v>44.414212152420177</v>
          </cell>
          <cell r="I265">
            <v>22.070726714431935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73.933332649235524</v>
          </cell>
          <cell r="Q265">
            <v>73.933332649235524</v>
          </cell>
          <cell r="S265">
            <v>73.933332649235524</v>
          </cell>
          <cell r="U265" t="str">
            <v>Net Sales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7.4483937823834188</v>
          </cell>
          <cell r="AA265">
            <v>51.862605934803597</v>
          </cell>
          <cell r="AB265">
            <v>73.933332649235524</v>
          </cell>
          <cell r="AC265">
            <v>73.933332649235524</v>
          </cell>
          <cell r="AD265">
            <v>73.933332649235524</v>
          </cell>
          <cell r="AE265">
            <v>73.933332649235524</v>
          </cell>
          <cell r="AF265">
            <v>73.933332649235524</v>
          </cell>
          <cell r="AG265">
            <v>73.933332649235524</v>
          </cell>
          <cell r="AI265" t="str">
            <v>Net Sales</v>
          </cell>
          <cell r="AJ265">
            <v>0</v>
          </cell>
          <cell r="AK265">
            <v>51.862605934803597</v>
          </cell>
          <cell r="AL265">
            <v>22.070726714431935</v>
          </cell>
          <cell r="AM265">
            <v>0</v>
          </cell>
          <cell r="AN265">
            <v>73.933332649235524</v>
          </cell>
          <cell r="AP265">
            <v>0</v>
          </cell>
          <cell r="AR265">
            <v>0</v>
          </cell>
        </row>
        <row r="267">
          <cell r="A267" t="str">
            <v>Inventory Cost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3.0589550264550271</v>
          </cell>
          <cell r="H267">
            <v>18.353730158730166</v>
          </cell>
          <cell r="I267">
            <v>9.1768650793650828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30.589550264550276</v>
          </cell>
          <cell r="Q267">
            <v>30.589550264550276</v>
          </cell>
          <cell r="S267">
            <v>30.589550264550276</v>
          </cell>
          <cell r="U267" t="str">
            <v>Inventory Cost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3.0589550264550271</v>
          </cell>
          <cell r="AA267">
            <v>21.412685185185193</v>
          </cell>
          <cell r="AB267">
            <v>30.589550264550276</v>
          </cell>
          <cell r="AC267">
            <v>30.589550264550276</v>
          </cell>
          <cell r="AD267">
            <v>30.589550264550276</v>
          </cell>
          <cell r="AE267">
            <v>30.589550264550276</v>
          </cell>
          <cell r="AF267">
            <v>30.589550264550276</v>
          </cell>
          <cell r="AG267">
            <v>30.589550264550276</v>
          </cell>
          <cell r="AI267" t="str">
            <v>Inventory Cost</v>
          </cell>
          <cell r="AJ267">
            <v>0</v>
          </cell>
          <cell r="AK267">
            <v>21.412685185185193</v>
          </cell>
          <cell r="AL267">
            <v>9.1768650793650828</v>
          </cell>
          <cell r="AM267">
            <v>0</v>
          </cell>
          <cell r="AN267">
            <v>30.589550264550276</v>
          </cell>
          <cell r="AP267">
            <v>0</v>
          </cell>
          <cell r="AR267">
            <v>0</v>
          </cell>
        </row>
        <row r="268">
          <cell r="A268" t="str">
            <v>Non Std. Cost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Q268">
            <v>0</v>
          </cell>
          <cell r="S268">
            <v>0</v>
          </cell>
          <cell r="U268" t="str">
            <v>Non Std. Cost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I268" t="str">
            <v>Non Std. Cost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</row>
        <row r="269">
          <cell r="A269" t="str">
            <v>Alloc. NSC (STL)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Q269">
            <v>0</v>
          </cell>
          <cell r="S269">
            <v>0</v>
          </cell>
          <cell r="U269" t="str">
            <v>Alloc. NSC (STL)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I269" t="str">
            <v>Alloc. NSC (STL)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R269">
            <v>0</v>
          </cell>
        </row>
        <row r="270">
          <cell r="A270" t="str">
            <v>COGS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3.0589550264550271</v>
          </cell>
          <cell r="H270">
            <v>18.353730158730166</v>
          </cell>
          <cell r="I270">
            <v>9.1768650793650828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30.589550264550276</v>
          </cell>
          <cell r="Q270">
            <v>30.589550264550276</v>
          </cell>
          <cell r="S270">
            <v>30.589550264550276</v>
          </cell>
          <cell r="U270" t="str">
            <v>COGS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3.0589550264550271</v>
          </cell>
          <cell r="AA270">
            <v>21.412685185185193</v>
          </cell>
          <cell r="AB270">
            <v>30.589550264550276</v>
          </cell>
          <cell r="AC270">
            <v>30.589550264550276</v>
          </cell>
          <cell r="AD270">
            <v>30.589550264550276</v>
          </cell>
          <cell r="AE270">
            <v>30.589550264550276</v>
          </cell>
          <cell r="AF270">
            <v>30.589550264550276</v>
          </cell>
          <cell r="AG270">
            <v>30.589550264550276</v>
          </cell>
          <cell r="AI270" t="str">
            <v>COGS</v>
          </cell>
          <cell r="AJ270">
            <v>0</v>
          </cell>
          <cell r="AK270">
            <v>21.412685185185193</v>
          </cell>
          <cell r="AL270">
            <v>9.1768650793650828</v>
          </cell>
          <cell r="AM270">
            <v>0</v>
          </cell>
          <cell r="AN270">
            <v>30.589550264550276</v>
          </cell>
          <cell r="AP270">
            <v>0</v>
          </cell>
          <cell r="AR270">
            <v>0</v>
          </cell>
        </row>
        <row r="272">
          <cell r="A272" t="str">
            <v>Gross Profit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4.3894387559283921</v>
          </cell>
          <cell r="H272">
            <v>26.060481993690011</v>
          </cell>
          <cell r="I272">
            <v>12.893861635066852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43.343782384685248</v>
          </cell>
          <cell r="Q272">
            <v>43.343782384685248</v>
          </cell>
          <cell r="S272">
            <v>43.343782384685248</v>
          </cell>
          <cell r="U272" t="str">
            <v>Gross Profit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4.3894387559283921</v>
          </cell>
          <cell r="AA272">
            <v>30.449920749618403</v>
          </cell>
          <cell r="AB272">
            <v>43.343782384685248</v>
          </cell>
          <cell r="AC272">
            <v>43.343782384685248</v>
          </cell>
          <cell r="AD272">
            <v>43.343782384685248</v>
          </cell>
          <cell r="AE272">
            <v>43.343782384685248</v>
          </cell>
          <cell r="AF272">
            <v>43.343782384685248</v>
          </cell>
          <cell r="AG272">
            <v>43.343782384685248</v>
          </cell>
          <cell r="AI272" t="str">
            <v>Gross Profit</v>
          </cell>
          <cell r="AJ272">
            <v>0</v>
          </cell>
          <cell r="AK272">
            <v>30.449920749618403</v>
          </cell>
          <cell r="AL272">
            <v>12.893861635066852</v>
          </cell>
          <cell r="AM272">
            <v>0</v>
          </cell>
          <cell r="AN272">
            <v>43.343782384685248</v>
          </cell>
          <cell r="AP272">
            <v>0</v>
          </cell>
          <cell r="AR272">
            <v>0</v>
          </cell>
        </row>
        <row r="273">
          <cell r="A273" t="str">
            <v>% of Sales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0.58931346598646284</v>
          </cell>
          <cell r="H273">
            <v>0.58675997458326967</v>
          </cell>
          <cell r="I273">
            <v>0.58420648318007684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0.58625495201633426</v>
          </cell>
          <cell r="Q273">
            <v>0.58625495201633426</v>
          </cell>
          <cell r="S273">
            <v>0.58625495201633426</v>
          </cell>
          <cell r="U273" t="str">
            <v>% of Sales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0.58931346598646284</v>
          </cell>
          <cell r="AA273">
            <v>0.58712670142138546</v>
          </cell>
          <cell r="AB273">
            <v>0.58625495201633426</v>
          </cell>
          <cell r="AC273">
            <v>0.58625495201633426</v>
          </cell>
          <cell r="AD273">
            <v>0.58625495201633426</v>
          </cell>
          <cell r="AE273">
            <v>0.58625495201633426</v>
          </cell>
          <cell r="AF273">
            <v>0.58625495201633426</v>
          </cell>
          <cell r="AG273">
            <v>0.58625495201633426</v>
          </cell>
          <cell r="AI273" t="str">
            <v>% of Sales</v>
          </cell>
          <cell r="AJ273">
            <v>0</v>
          </cell>
          <cell r="AK273">
            <v>0.58712670142138546</v>
          </cell>
          <cell r="AL273">
            <v>0.58420648318007684</v>
          </cell>
          <cell r="AM273">
            <v>0</v>
          </cell>
          <cell r="AN273">
            <v>0.58625495201633426</v>
          </cell>
          <cell r="AP273">
            <v>0</v>
          </cell>
          <cell r="AR273">
            <v>0</v>
          </cell>
        </row>
        <row r="275">
          <cell r="A275" t="str">
            <v>Marketing</v>
          </cell>
          <cell r="C275">
            <v>0.44508035510024263</v>
          </cell>
          <cell r="D275">
            <v>0.56183622793341592</v>
          </cell>
          <cell r="E275">
            <v>0.70243353784525919</v>
          </cell>
          <cell r="F275">
            <v>0.67184274649304676</v>
          </cell>
          <cell r="G275">
            <v>0.90047627468275337</v>
          </cell>
          <cell r="H275">
            <v>0.8190435333992917</v>
          </cell>
          <cell r="I275">
            <v>0.71467297049613843</v>
          </cell>
          <cell r="J275">
            <v>0.43973231529502244</v>
          </cell>
          <cell r="K275">
            <v>0.64835009819515432</v>
          </cell>
          <cell r="L275">
            <v>0.47346893318216338</v>
          </cell>
          <cell r="M275">
            <v>0.47346893318216338</v>
          </cell>
          <cell r="N275">
            <v>0.47346893318216338</v>
          </cell>
          <cell r="O275">
            <v>7.3238748589868141</v>
          </cell>
          <cell r="Q275">
            <v>7.3238748589868141</v>
          </cell>
          <cell r="S275">
            <v>7.3238748589868141</v>
          </cell>
          <cell r="U275" t="str">
            <v>Marketing</v>
          </cell>
          <cell r="V275">
            <v>0.44508035510024263</v>
          </cell>
          <cell r="W275">
            <v>1.0069165830336586</v>
          </cell>
          <cell r="X275">
            <v>1.7093501208789177</v>
          </cell>
          <cell r="Y275">
            <v>2.3811928673719645</v>
          </cell>
          <cell r="Z275">
            <v>3.2816691420547177</v>
          </cell>
          <cell r="AA275">
            <v>4.1007126754540097</v>
          </cell>
          <cell r="AB275">
            <v>4.8153856459501485</v>
          </cell>
          <cell r="AC275">
            <v>5.2551179612451708</v>
          </cell>
          <cell r="AD275">
            <v>5.9034680594403248</v>
          </cell>
          <cell r="AE275">
            <v>6.3769369926224879</v>
          </cell>
          <cell r="AF275">
            <v>6.850405925804651</v>
          </cell>
          <cell r="AG275">
            <v>7.3238748589868141</v>
          </cell>
          <cell r="AI275" t="str">
            <v>Marketing</v>
          </cell>
          <cell r="AJ275">
            <v>1.7093501208789177</v>
          </cell>
          <cell r="AK275">
            <v>2.3913625545750916</v>
          </cell>
          <cell r="AL275">
            <v>1.8027553839863151</v>
          </cell>
          <cell r="AM275">
            <v>1.4204067995464902</v>
          </cell>
          <cell r="AN275">
            <v>7.3238748589868141</v>
          </cell>
        </row>
        <row r="276">
          <cell r="A276" t="str">
            <v>Administration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Q276">
            <v>0</v>
          </cell>
          <cell r="S276">
            <v>0</v>
          </cell>
          <cell r="U276" t="str">
            <v>Administration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I276" t="str">
            <v>Administration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</row>
        <row r="277">
          <cell r="A277" t="str">
            <v>Technology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Q277">
            <v>0</v>
          </cell>
          <cell r="S277">
            <v>0</v>
          </cell>
          <cell r="U277" t="str">
            <v>Technology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I277" t="str">
            <v>Technology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</row>
        <row r="278">
          <cell r="A278" t="str">
            <v>Bad Debt Reserve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Q278">
            <v>0</v>
          </cell>
          <cell r="S278">
            <v>0</v>
          </cell>
          <cell r="U278" t="str">
            <v>Bad Debt Reserve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I278" t="str">
            <v>Bad Debt Reserve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R278">
            <v>0</v>
          </cell>
        </row>
        <row r="279">
          <cell r="A279" t="str">
            <v>Total Direct MAT</v>
          </cell>
          <cell r="C279">
            <v>0.44508035510024263</v>
          </cell>
          <cell r="D279">
            <v>0.56183622793341592</v>
          </cell>
          <cell r="E279">
            <v>0.70243353784525919</v>
          </cell>
          <cell r="F279">
            <v>0.67184274649304676</v>
          </cell>
          <cell r="G279">
            <v>0.90047627468275337</v>
          </cell>
          <cell r="H279">
            <v>0.8190435333992917</v>
          </cell>
          <cell r="I279">
            <v>0.71467297049613843</v>
          </cell>
          <cell r="J279">
            <v>0.43973231529502244</v>
          </cell>
          <cell r="K279">
            <v>0.64835009819515432</v>
          </cell>
          <cell r="L279">
            <v>0.47346893318216338</v>
          </cell>
          <cell r="M279">
            <v>0.47346893318216338</v>
          </cell>
          <cell r="N279">
            <v>0.47346893318216338</v>
          </cell>
          <cell r="O279">
            <v>7.3238748589868141</v>
          </cell>
          <cell r="Q279">
            <v>7.3238748589868141</v>
          </cell>
          <cell r="S279">
            <v>7.3238748589868141</v>
          </cell>
          <cell r="U279" t="str">
            <v>Total Direct MAT</v>
          </cell>
          <cell r="V279">
            <v>0.44508035510024263</v>
          </cell>
          <cell r="W279">
            <v>1.0069165830336586</v>
          </cell>
          <cell r="X279">
            <v>1.7093501208789177</v>
          </cell>
          <cell r="Y279">
            <v>2.3811928673719645</v>
          </cell>
          <cell r="Z279">
            <v>3.2816691420547177</v>
          </cell>
          <cell r="AA279">
            <v>4.1007126754540097</v>
          </cell>
          <cell r="AB279">
            <v>4.8153856459501485</v>
          </cell>
          <cell r="AC279">
            <v>5.2551179612451708</v>
          </cell>
          <cell r="AD279">
            <v>5.9034680594403248</v>
          </cell>
          <cell r="AE279">
            <v>6.3769369926224879</v>
          </cell>
          <cell r="AF279">
            <v>6.850405925804651</v>
          </cell>
          <cell r="AG279">
            <v>7.3238748589868141</v>
          </cell>
          <cell r="AI279" t="str">
            <v>Total Direct MAT</v>
          </cell>
          <cell r="AJ279">
            <v>1.7093501208789177</v>
          </cell>
          <cell r="AK279">
            <v>2.3913625545750916</v>
          </cell>
          <cell r="AL279">
            <v>1.8027553839863151</v>
          </cell>
          <cell r="AM279">
            <v>1.4204067995464902</v>
          </cell>
          <cell r="AN279">
            <v>7.3238748589868141</v>
          </cell>
          <cell r="AP279">
            <v>0</v>
          </cell>
          <cell r="AR279">
            <v>0</v>
          </cell>
        </row>
        <row r="281">
          <cell r="A281" t="str">
            <v>Marketing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Q281">
            <v>0</v>
          </cell>
          <cell r="S281">
            <v>0</v>
          </cell>
          <cell r="U281" t="str">
            <v>Marketing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I281" t="str">
            <v>Marketing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</row>
        <row r="282">
          <cell r="A282" t="str">
            <v>Administration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Q282">
            <v>0</v>
          </cell>
          <cell r="S282">
            <v>0</v>
          </cell>
          <cell r="U282" t="str">
            <v>Administration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I282" t="str">
            <v>Administration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</row>
        <row r="283">
          <cell r="A283" t="str">
            <v>Technology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Q283">
            <v>0</v>
          </cell>
          <cell r="S283">
            <v>0</v>
          </cell>
          <cell r="U283" t="str">
            <v>Technology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I283" t="str">
            <v>Technology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R283">
            <v>0</v>
          </cell>
        </row>
        <row r="284">
          <cell r="A284" t="str">
            <v>Total Foundation MAT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Q284">
            <v>0</v>
          </cell>
          <cell r="S284">
            <v>0</v>
          </cell>
          <cell r="U284" t="str">
            <v>Total Foundation MAT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I284" t="str">
            <v>Total Foundation MAT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P284">
            <v>0</v>
          </cell>
          <cell r="AR284">
            <v>0</v>
          </cell>
        </row>
        <row r="286">
          <cell r="A286" t="str">
            <v>Amort of Intangible  Assets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Q286">
            <v>0</v>
          </cell>
          <cell r="S286">
            <v>0</v>
          </cell>
          <cell r="U286" t="str">
            <v>Amort of Intangible  Assets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I286" t="str">
            <v>Amort of Intangible  Assets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R286">
            <v>0</v>
          </cell>
        </row>
        <row r="288">
          <cell r="A288" t="str">
            <v>Interest Expense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Q288">
            <v>0</v>
          </cell>
          <cell r="S288">
            <v>0</v>
          </cell>
          <cell r="U288" t="str">
            <v>Interest Expense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I288" t="str">
            <v>Interest Expense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R288">
            <v>0</v>
          </cell>
        </row>
        <row r="289">
          <cell r="A289" t="str">
            <v>Interest Income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Q289">
            <v>0</v>
          </cell>
          <cell r="S289">
            <v>0</v>
          </cell>
          <cell r="U289" t="str">
            <v>Interest Income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I289" t="str">
            <v>Interest Income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R289">
            <v>0</v>
          </cell>
        </row>
        <row r="290">
          <cell r="A290" t="str">
            <v>Other Income/Exp.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Q290">
            <v>0</v>
          </cell>
          <cell r="S290">
            <v>0</v>
          </cell>
          <cell r="U290" t="str">
            <v>Other Income/Exp.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I290" t="str">
            <v>Other Income/Exp.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P290">
            <v>0</v>
          </cell>
          <cell r="AR290">
            <v>0</v>
          </cell>
        </row>
        <row r="292">
          <cell r="A292" t="str">
            <v>Income Before Tax</v>
          </cell>
          <cell r="C292">
            <v>-0.44508035510024263</v>
          </cell>
          <cell r="D292">
            <v>-0.56183622793341592</v>
          </cell>
          <cell r="E292">
            <v>-0.70243353784525919</v>
          </cell>
          <cell r="F292">
            <v>-0.67184274649304676</v>
          </cell>
          <cell r="G292">
            <v>3.4889624812456388</v>
          </cell>
          <cell r="H292">
            <v>25.24143846029072</v>
          </cell>
          <cell r="I292">
            <v>12.179188664570713</v>
          </cell>
          <cell r="J292">
            <v>-0.43973231529502244</v>
          </cell>
          <cell r="K292">
            <v>-0.64835009819515432</v>
          </cell>
          <cell r="L292">
            <v>-0.47346893318216338</v>
          </cell>
          <cell r="M292">
            <v>-0.47346893318216338</v>
          </cell>
          <cell r="N292">
            <v>-0.47346893318216338</v>
          </cell>
          <cell r="O292">
            <v>36.019907525698436</v>
          </cell>
          <cell r="Q292">
            <v>36.019907525698436</v>
          </cell>
          <cell r="S292">
            <v>36.019907525698436</v>
          </cell>
          <cell r="U292" t="str">
            <v>Income Before Tax</v>
          </cell>
          <cell r="V292">
            <v>-0.44508035510024263</v>
          </cell>
          <cell r="W292">
            <v>-1.0069165830336586</v>
          </cell>
          <cell r="X292">
            <v>-1.7093501208789177</v>
          </cell>
          <cell r="Y292">
            <v>-2.3811928673719645</v>
          </cell>
          <cell r="Z292">
            <v>1.1077696138736743</v>
          </cell>
          <cell r="AA292">
            <v>26.349208074164395</v>
          </cell>
          <cell r="AB292">
            <v>38.528396738735097</v>
          </cell>
          <cell r="AC292">
            <v>38.088664423440079</v>
          </cell>
          <cell r="AD292">
            <v>37.440314325244927</v>
          </cell>
          <cell r="AE292">
            <v>36.966845392062758</v>
          </cell>
          <cell r="AF292">
            <v>36.493376458880597</v>
          </cell>
          <cell r="AG292">
            <v>36.019907525698436</v>
          </cell>
          <cell r="AI292" t="str">
            <v>Income Before Tax</v>
          </cell>
          <cell r="AJ292">
            <v>-1.7093501208789177</v>
          </cell>
          <cell r="AK292">
            <v>28.058558195043311</v>
          </cell>
          <cell r="AL292">
            <v>11.091106251080536</v>
          </cell>
          <cell r="AM292">
            <v>-1.4204067995464902</v>
          </cell>
          <cell r="AN292">
            <v>36.019907525698436</v>
          </cell>
          <cell r="AP292">
            <v>0</v>
          </cell>
          <cell r="AR292">
            <v>0</v>
          </cell>
        </row>
        <row r="293">
          <cell r="A293" t="str">
            <v>Privision for Taxes</v>
          </cell>
          <cell r="C293">
            <v>-0.13797491008107521</v>
          </cell>
          <cell r="D293">
            <v>-0.17416923065935894</v>
          </cell>
          <cell r="E293">
            <v>-0.21775439673203034</v>
          </cell>
          <cell r="F293">
            <v>-0.2082712514128445</v>
          </cell>
          <cell r="G293">
            <v>1.081578369186148</v>
          </cell>
          <cell r="H293">
            <v>7.8248459226901232</v>
          </cell>
          <cell r="I293">
            <v>3.7755484860169211</v>
          </cell>
          <cell r="J293">
            <v>-0.13631701774145696</v>
          </cell>
          <cell r="K293">
            <v>-0.20098853044049783</v>
          </cell>
          <cell r="L293">
            <v>-0.14677536928647064</v>
          </cell>
          <cell r="M293">
            <v>-0.14677536928647064</v>
          </cell>
          <cell r="N293">
            <v>-0.14677536928647064</v>
          </cell>
          <cell r="O293">
            <v>11.166171332966515</v>
          </cell>
          <cell r="Q293">
            <v>11.166171332966515</v>
          </cell>
          <cell r="S293">
            <v>11.166171332966515</v>
          </cell>
          <cell r="U293" t="str">
            <v>Privision for Taxes</v>
          </cell>
          <cell r="V293">
            <v>-0.13797491008107521</v>
          </cell>
          <cell r="W293">
            <v>-0.31214414074043417</v>
          </cell>
          <cell r="X293">
            <v>-0.52989853747246451</v>
          </cell>
          <cell r="Y293">
            <v>-0.73816978888530904</v>
          </cell>
          <cell r="Z293">
            <v>0.34340858030083898</v>
          </cell>
          <cell r="AA293">
            <v>8.1682545029909619</v>
          </cell>
          <cell r="AB293">
            <v>11.943802989007883</v>
          </cell>
          <cell r="AC293">
            <v>11.807485971266427</v>
          </cell>
          <cell r="AD293">
            <v>11.60649744082593</v>
          </cell>
          <cell r="AE293">
            <v>11.459722071539458</v>
          </cell>
          <cell r="AF293">
            <v>11.312946702252987</v>
          </cell>
          <cell r="AG293">
            <v>11.166171332966515</v>
          </cell>
          <cell r="AI293" t="str">
            <v>Privision for Taxes</v>
          </cell>
          <cell r="AJ293">
            <v>-0.52989853747246451</v>
          </cell>
          <cell r="AK293">
            <v>8.698153040463426</v>
          </cell>
          <cell r="AL293">
            <v>3.4382429378349664</v>
          </cell>
          <cell r="AM293">
            <v>-0.44032610785941195</v>
          </cell>
          <cell r="AN293">
            <v>11.166171332966515</v>
          </cell>
        </row>
        <row r="294">
          <cell r="A294" t="str">
            <v>Tax rate %</v>
          </cell>
          <cell r="C294">
            <v>0.31</v>
          </cell>
          <cell r="D294">
            <v>0.31</v>
          </cell>
          <cell r="E294">
            <v>0.31</v>
          </cell>
          <cell r="F294">
            <v>0.31</v>
          </cell>
          <cell r="G294">
            <v>0.31</v>
          </cell>
          <cell r="H294">
            <v>0.31</v>
          </cell>
          <cell r="I294">
            <v>0.31</v>
          </cell>
          <cell r="J294">
            <v>0.31</v>
          </cell>
          <cell r="K294">
            <v>0.31</v>
          </cell>
          <cell r="L294">
            <v>0.31</v>
          </cell>
          <cell r="M294">
            <v>0.31</v>
          </cell>
          <cell r="N294">
            <v>0.31</v>
          </cell>
          <cell r="O294">
            <v>0.31</v>
          </cell>
          <cell r="Q294">
            <v>0.31</v>
          </cell>
          <cell r="S294">
            <v>0.31</v>
          </cell>
          <cell r="U294" t="str">
            <v>Tax rate %</v>
          </cell>
          <cell r="V294">
            <v>0.31</v>
          </cell>
          <cell r="W294">
            <v>0.31</v>
          </cell>
          <cell r="X294">
            <v>0.31</v>
          </cell>
          <cell r="Y294">
            <v>0.31000000000000005</v>
          </cell>
          <cell r="Z294">
            <v>0.30999999999999994</v>
          </cell>
          <cell r="AA294">
            <v>0.31</v>
          </cell>
          <cell r="AB294">
            <v>0.31000000000000011</v>
          </cell>
          <cell r="AC294">
            <v>0.31000000000000005</v>
          </cell>
          <cell r="AD294">
            <v>0.31000000000000005</v>
          </cell>
          <cell r="AE294">
            <v>0.31000000000000005</v>
          </cell>
          <cell r="AF294">
            <v>0.31000000000000005</v>
          </cell>
          <cell r="AG294">
            <v>0.31</v>
          </cell>
          <cell r="AI294" t="str">
            <v>Tax rate %</v>
          </cell>
          <cell r="AJ294">
            <v>0.31</v>
          </cell>
          <cell r="AK294">
            <v>0.31</v>
          </cell>
          <cell r="AL294">
            <v>0.31</v>
          </cell>
          <cell r="AM294">
            <v>0.31</v>
          </cell>
          <cell r="AN294">
            <v>0.31</v>
          </cell>
          <cell r="AP294">
            <v>0</v>
          </cell>
          <cell r="AR294">
            <v>0</v>
          </cell>
        </row>
        <row r="296">
          <cell r="A296" t="str">
            <v>Net Income</v>
          </cell>
          <cell r="C296">
            <v>-0.30710544501916742</v>
          </cell>
          <cell r="D296">
            <v>-0.38766699727405696</v>
          </cell>
          <cell r="E296">
            <v>-0.48467914111322885</v>
          </cell>
          <cell r="F296">
            <v>-0.46357149508020223</v>
          </cell>
          <cell r="G296">
            <v>2.407384112059491</v>
          </cell>
          <cell r="H296">
            <v>17.416592537600597</v>
          </cell>
          <cell r="I296">
            <v>8.4036401785537915</v>
          </cell>
          <cell r="J296">
            <v>-0.30341529755356544</v>
          </cell>
          <cell r="K296">
            <v>-0.44736156775465652</v>
          </cell>
          <cell r="L296">
            <v>-0.32669356389569271</v>
          </cell>
          <cell r="M296">
            <v>-0.32669356389569271</v>
          </cell>
          <cell r="N296">
            <v>-0.32669356389569271</v>
          </cell>
          <cell r="O296">
            <v>24.853736192731922</v>
          </cell>
          <cell r="Q296">
            <v>24.853736192731922</v>
          </cell>
          <cell r="S296">
            <v>24.853736192731922</v>
          </cell>
          <cell r="U296" t="str">
            <v>Net Income</v>
          </cell>
          <cell r="V296">
            <v>-0.30710544501916742</v>
          </cell>
          <cell r="W296">
            <v>-0.69477244229322443</v>
          </cell>
          <cell r="X296">
            <v>-1.1794515834064532</v>
          </cell>
          <cell r="Y296">
            <v>-1.6430230784866553</v>
          </cell>
          <cell r="Z296">
            <v>0.76436103357283536</v>
          </cell>
          <cell r="AA296">
            <v>18.180953571173433</v>
          </cell>
          <cell r="AB296">
            <v>26.584593749727212</v>
          </cell>
          <cell r="AC296">
            <v>26.281178452173652</v>
          </cell>
          <cell r="AD296">
            <v>25.833816884418997</v>
          </cell>
          <cell r="AE296">
            <v>25.507123320523299</v>
          </cell>
          <cell r="AF296">
            <v>25.180429756627611</v>
          </cell>
          <cell r="AG296">
            <v>24.853736192731922</v>
          </cell>
          <cell r="AI296" t="str">
            <v>Net Income</v>
          </cell>
          <cell r="AJ296">
            <v>-1.1794515834064532</v>
          </cell>
          <cell r="AK296">
            <v>19.360405154579887</v>
          </cell>
          <cell r="AL296">
            <v>7.6528633132455699</v>
          </cell>
          <cell r="AM296">
            <v>-0.98008069168707823</v>
          </cell>
          <cell r="AN296">
            <v>24.853736192731922</v>
          </cell>
          <cell r="AP296">
            <v>0</v>
          </cell>
          <cell r="AR296">
            <v>0</v>
          </cell>
        </row>
        <row r="297">
          <cell r="A297" t="str">
            <v>% Sales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0.32320849063503054</v>
          </cell>
          <cell r="H297">
            <v>0.39214007619521735</v>
          </cell>
          <cell r="I297">
            <v>0.38075955936053046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0.33616415359830137</v>
          </cell>
          <cell r="Q297">
            <v>0.33616415359830137</v>
          </cell>
          <cell r="S297">
            <v>0.33616415359830137</v>
          </cell>
          <cell r="U297" t="str">
            <v>% Sales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0.10262092149057225</v>
          </cell>
          <cell r="AA297">
            <v>0.3505599698177273</v>
          </cell>
          <cell r="AB297">
            <v>0.35957521184461444</v>
          </cell>
          <cell r="AC297">
            <v>0.35547130787219289</v>
          </cell>
          <cell r="AD297">
            <v>0.34942042998363498</v>
          </cell>
          <cell r="AE297">
            <v>0.34500167118852371</v>
          </cell>
          <cell r="AF297">
            <v>0.34058291239341254</v>
          </cell>
          <cell r="AG297">
            <v>0.33616415359830137</v>
          </cell>
          <cell r="AI297" t="str">
            <v>% Sales</v>
          </cell>
          <cell r="AJ297">
            <v>0</v>
          </cell>
          <cell r="AK297">
            <v>0.37330181940563928</v>
          </cell>
          <cell r="AL297">
            <v>0.34674269734133412</v>
          </cell>
          <cell r="AM297">
            <v>0</v>
          </cell>
          <cell r="AN297">
            <v>0.33616415359830137</v>
          </cell>
          <cell r="AP297">
            <v>0</v>
          </cell>
          <cell r="AR297">
            <v>0</v>
          </cell>
        </row>
        <row r="303">
          <cell r="A303" t="str">
            <v>MEX Budget '02</v>
          </cell>
          <cell r="U303" t="str">
            <v>MEX Forecast YTD '00</v>
          </cell>
          <cell r="AI303" t="str">
            <v>MEX Forecast Qtr.'00</v>
          </cell>
        </row>
        <row r="304">
          <cell r="A304" t="str">
            <v>Butachlor</v>
          </cell>
          <cell r="C304" t="str">
            <v>Jan</v>
          </cell>
          <cell r="D304" t="str">
            <v>Feb</v>
          </cell>
          <cell r="E304" t="str">
            <v>Mar</v>
          </cell>
          <cell r="F304" t="str">
            <v>Apr</v>
          </cell>
          <cell r="G304" t="str">
            <v>May</v>
          </cell>
          <cell r="H304" t="str">
            <v>Jun</v>
          </cell>
          <cell r="I304" t="str">
            <v>Jul</v>
          </cell>
          <cell r="J304" t="str">
            <v>Aug</v>
          </cell>
          <cell r="K304" t="str">
            <v>Sep</v>
          </cell>
          <cell r="L304" t="str">
            <v>Oct</v>
          </cell>
          <cell r="M304" t="str">
            <v>Nov</v>
          </cell>
          <cell r="N304" t="str">
            <v>Dec</v>
          </cell>
          <cell r="O304" t="str">
            <v>Total</v>
          </cell>
          <cell r="Q304" t="str">
            <v>Changes</v>
          </cell>
          <cell r="S304" t="str">
            <v>Changes</v>
          </cell>
          <cell r="U304" t="str">
            <v>Butachlor</v>
          </cell>
          <cell r="V304" t="str">
            <v>Jan</v>
          </cell>
          <cell r="W304" t="str">
            <v>Feb</v>
          </cell>
          <cell r="X304" t="str">
            <v>Mar</v>
          </cell>
          <cell r="Y304" t="str">
            <v>Apr</v>
          </cell>
          <cell r="Z304" t="str">
            <v>May</v>
          </cell>
          <cell r="AA304" t="str">
            <v>Jun</v>
          </cell>
          <cell r="AB304" t="str">
            <v>Jul</v>
          </cell>
          <cell r="AC304" t="str">
            <v>Aug</v>
          </cell>
          <cell r="AD304" t="str">
            <v>Sep</v>
          </cell>
          <cell r="AE304" t="str">
            <v>Oct</v>
          </cell>
          <cell r="AF304" t="str">
            <v>Nov</v>
          </cell>
          <cell r="AG304" t="str">
            <v>Dec</v>
          </cell>
          <cell r="AI304" t="str">
            <v>Butachlor</v>
          </cell>
          <cell r="AJ304" t="str">
            <v>1st Qtr.</v>
          </cell>
          <cell r="AK304" t="str">
            <v>2nd Qtr.</v>
          </cell>
          <cell r="AL304" t="str">
            <v>3er Qtr.</v>
          </cell>
          <cell r="AM304" t="str">
            <v>4 Qtr.</v>
          </cell>
          <cell r="AN304" t="str">
            <v>Total</v>
          </cell>
          <cell r="AP304">
            <v>2003</v>
          </cell>
          <cell r="AQ304">
            <v>0</v>
          </cell>
          <cell r="AR304">
            <v>2004</v>
          </cell>
        </row>
        <row r="306">
          <cell r="A306" t="str">
            <v>Butachlor Volume (K Galls)</v>
          </cell>
          <cell r="B306">
            <v>1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Q306">
            <v>0</v>
          </cell>
          <cell r="S306">
            <v>0</v>
          </cell>
          <cell r="U306" t="str">
            <v>Butachlor Volume (K Galls)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I306" t="str">
            <v>Butachlor Volume (K Galls)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</row>
        <row r="307">
          <cell r="A307" t="str">
            <v>Butachlor Netback (K Galls)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Q307">
            <v>0</v>
          </cell>
          <cell r="S307">
            <v>0</v>
          </cell>
          <cell r="U307" t="str">
            <v>Butachlor Netback (K Galls)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I307" t="str">
            <v>Butachlor Netback (K Galls)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</row>
        <row r="308">
          <cell r="A308" t="str">
            <v>Butachlor Unit COGS (K Galls)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Q308">
            <v>0</v>
          </cell>
          <cell r="S308">
            <v>0</v>
          </cell>
          <cell r="U308" t="str">
            <v>Butachlor Unit COGS (K Galls)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I308" t="str">
            <v>Butachlor Unit COGS (K Galls)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</row>
        <row r="309">
          <cell r="A309" t="str">
            <v>Factor de conversión</v>
          </cell>
          <cell r="B309">
            <v>5.0066979742185698</v>
          </cell>
        </row>
        <row r="310">
          <cell r="A310" t="str">
            <v>Butachlor Volume (K TE Lbs)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Q310">
            <v>0</v>
          </cell>
          <cell r="S310">
            <v>0</v>
          </cell>
          <cell r="U310" t="str">
            <v>Butachlor Volume (K TE Lbs)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I310" t="str">
            <v>Butachlor Volume (K TE Lbs)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P310">
            <v>0</v>
          </cell>
          <cell r="AR310">
            <v>0</v>
          </cell>
        </row>
        <row r="311">
          <cell r="A311" t="str">
            <v>Butachlor Netback (K TE Lbs)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Q311">
            <v>0</v>
          </cell>
          <cell r="S311">
            <v>0</v>
          </cell>
          <cell r="U311" t="str">
            <v>Butachlor Netback (K TE Lbs)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I311" t="str">
            <v>Butachlor Netback (K TE Lbs)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P311">
            <v>0</v>
          </cell>
          <cell r="AR311">
            <v>0</v>
          </cell>
        </row>
        <row r="312">
          <cell r="A312" t="str">
            <v>Butachlor Unit COGS (K TE Lbs)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Q312">
            <v>0</v>
          </cell>
          <cell r="S312">
            <v>0</v>
          </cell>
          <cell r="U312" t="str">
            <v>Butachlor Unit COGS (K TE Lbs)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I312" t="str">
            <v>Butachlor Unit COGS (K TE Lbs)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P312">
            <v>0</v>
          </cell>
          <cell r="AR312">
            <v>0</v>
          </cell>
        </row>
        <row r="314">
          <cell r="A314" t="str">
            <v>Net Sales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Q314">
            <v>0</v>
          </cell>
          <cell r="S314">
            <v>0</v>
          </cell>
          <cell r="U314" t="str">
            <v>Net Sales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I314" t="str">
            <v>Net Sales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R314">
            <v>0</v>
          </cell>
        </row>
        <row r="316">
          <cell r="A316" t="str">
            <v>Inventory Cost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Q316">
            <v>0</v>
          </cell>
          <cell r="S316">
            <v>0</v>
          </cell>
          <cell r="U316" t="str">
            <v>Inventory Cost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I316" t="str">
            <v>Inventory Cost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R316">
            <v>0</v>
          </cell>
        </row>
        <row r="317">
          <cell r="A317" t="str">
            <v>Non Std. Cost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Q317">
            <v>0</v>
          </cell>
          <cell r="S317">
            <v>0</v>
          </cell>
          <cell r="U317" t="str">
            <v>Non Std. Cost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I317" t="str">
            <v>Non Std. Cost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</row>
        <row r="318">
          <cell r="A318" t="str">
            <v>Alloc. NSC (STL)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Q318">
            <v>0</v>
          </cell>
          <cell r="S318">
            <v>0</v>
          </cell>
          <cell r="U318" t="str">
            <v>Alloc. NSC (STL)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I318" t="str">
            <v>Alloc. NSC (STL)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R318">
            <v>0</v>
          </cell>
        </row>
        <row r="319">
          <cell r="A319" t="str">
            <v>COGS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Q319">
            <v>0</v>
          </cell>
          <cell r="S319">
            <v>0</v>
          </cell>
          <cell r="U319" t="str">
            <v>COGS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I319" t="str">
            <v>COGS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R319">
            <v>0</v>
          </cell>
        </row>
        <row r="321">
          <cell r="A321" t="str">
            <v>Gross Profit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Q321">
            <v>0</v>
          </cell>
          <cell r="S321">
            <v>0</v>
          </cell>
          <cell r="U321" t="str">
            <v>Gross Profit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I321" t="str">
            <v>Gross Profit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R321">
            <v>0</v>
          </cell>
        </row>
        <row r="322">
          <cell r="A322" t="str">
            <v>% of Sales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Q322">
            <v>0</v>
          </cell>
          <cell r="S322">
            <v>0</v>
          </cell>
          <cell r="U322" t="str">
            <v>% of Sales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I322" t="str">
            <v>% of Sales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P322">
            <v>0</v>
          </cell>
          <cell r="AR322">
            <v>0</v>
          </cell>
        </row>
        <row r="324">
          <cell r="A324" t="str">
            <v>Marketing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Q324">
            <v>0</v>
          </cell>
          <cell r="S324">
            <v>0</v>
          </cell>
          <cell r="U324" t="str">
            <v>Marketing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I324" t="str">
            <v>Marketing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</row>
        <row r="325">
          <cell r="A325" t="str">
            <v>Administration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Q325">
            <v>0</v>
          </cell>
          <cell r="S325">
            <v>0</v>
          </cell>
          <cell r="U325" t="str">
            <v>Administration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I325" t="str">
            <v>Administration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</row>
        <row r="326">
          <cell r="A326" t="str">
            <v>Technology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Q326">
            <v>0</v>
          </cell>
          <cell r="S326">
            <v>0</v>
          </cell>
          <cell r="U326" t="str">
            <v>Technology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I326" t="str">
            <v>Technology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</row>
        <row r="327">
          <cell r="A327" t="str">
            <v>Bad Debt Reserve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Q327">
            <v>0</v>
          </cell>
          <cell r="S327">
            <v>0</v>
          </cell>
          <cell r="U327" t="str">
            <v>Bad Debt Reserve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I327" t="str">
            <v>Bad Debt Reserve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R327">
            <v>0</v>
          </cell>
        </row>
        <row r="328">
          <cell r="A328" t="str">
            <v>Total Direct MAT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Q328">
            <v>0</v>
          </cell>
          <cell r="S328">
            <v>0</v>
          </cell>
          <cell r="U328" t="str">
            <v>Total Direct MAT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I328" t="str">
            <v>Total Direct MAT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P328">
            <v>0</v>
          </cell>
          <cell r="AR328">
            <v>0</v>
          </cell>
        </row>
        <row r="330">
          <cell r="A330" t="str">
            <v>Marketing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Q330">
            <v>0</v>
          </cell>
          <cell r="S330">
            <v>0</v>
          </cell>
          <cell r="U330" t="str">
            <v>Marketing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I330" t="str">
            <v>Marketing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</row>
        <row r="331">
          <cell r="A331" t="str">
            <v>Administration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Q331">
            <v>0</v>
          </cell>
          <cell r="S331">
            <v>0</v>
          </cell>
          <cell r="U331" t="str">
            <v>Administration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I331" t="str">
            <v>Administration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</row>
        <row r="332">
          <cell r="A332" t="str">
            <v>Technology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Q332">
            <v>0</v>
          </cell>
          <cell r="S332">
            <v>0</v>
          </cell>
          <cell r="U332" t="str">
            <v>Technology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I332" t="str">
            <v>Technology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P332">
            <v>0</v>
          </cell>
          <cell r="AR332">
            <v>0</v>
          </cell>
        </row>
        <row r="333">
          <cell r="A333" t="str">
            <v>Total Foundation MAT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Q333">
            <v>0</v>
          </cell>
          <cell r="S333">
            <v>0</v>
          </cell>
          <cell r="U333" t="str">
            <v>Total Foundation MAT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I333" t="str">
            <v>Total Foundation MAT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P333">
            <v>0</v>
          </cell>
          <cell r="AR333">
            <v>0</v>
          </cell>
        </row>
        <row r="335">
          <cell r="A335" t="str">
            <v>Amort of Intangible  Assets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Q335">
            <v>0</v>
          </cell>
          <cell r="S335">
            <v>0</v>
          </cell>
          <cell r="U335" t="str">
            <v>Amort of Intangible  Assets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I335" t="str">
            <v>Amort of Intangible  Assets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</row>
        <row r="337">
          <cell r="A337" t="str">
            <v>Interest Expense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Q337">
            <v>0</v>
          </cell>
          <cell r="S337">
            <v>0</v>
          </cell>
          <cell r="U337" t="str">
            <v>Interest Expense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I337" t="str">
            <v>Interest Expense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</row>
        <row r="338">
          <cell r="A338" t="str">
            <v>Interest Income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Q338">
            <v>0</v>
          </cell>
          <cell r="S338">
            <v>0</v>
          </cell>
          <cell r="U338" t="str">
            <v>Interest Income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I338" t="str">
            <v>Interest Income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</row>
        <row r="339">
          <cell r="A339" t="str">
            <v>Other Income/Exp.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Q339">
            <v>0</v>
          </cell>
          <cell r="S339">
            <v>0</v>
          </cell>
          <cell r="U339" t="str">
            <v>Other Income/Exp.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I339" t="str">
            <v>Other Income/Exp.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</row>
        <row r="341">
          <cell r="A341" t="str">
            <v>Income Before Tax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Q341">
            <v>0</v>
          </cell>
          <cell r="S341">
            <v>0</v>
          </cell>
          <cell r="U341" t="str">
            <v>Income Before Tax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I341" t="str">
            <v>Income Before Tax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P341">
            <v>0</v>
          </cell>
          <cell r="AR341">
            <v>0</v>
          </cell>
        </row>
        <row r="342">
          <cell r="A342" t="str">
            <v>Privision for Taxes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Q342">
            <v>0</v>
          </cell>
          <cell r="S342">
            <v>0</v>
          </cell>
          <cell r="U342" t="str">
            <v>Privision for Taxes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I342" t="str">
            <v>Privision for Taxes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</row>
        <row r="343">
          <cell r="A343" t="str">
            <v>Tax rate %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Q343">
            <v>0</v>
          </cell>
          <cell r="S343">
            <v>0</v>
          </cell>
          <cell r="U343" t="str">
            <v>Tax rate %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I343" t="str">
            <v>Tax rate %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P343">
            <v>0</v>
          </cell>
          <cell r="AR343">
            <v>0</v>
          </cell>
        </row>
        <row r="345">
          <cell r="A345" t="str">
            <v>Net Income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Q345">
            <v>0</v>
          </cell>
          <cell r="S345">
            <v>0</v>
          </cell>
          <cell r="U345" t="str">
            <v>Net Income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I345" t="str">
            <v>Net Income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P345">
            <v>0</v>
          </cell>
          <cell r="AR345">
            <v>0</v>
          </cell>
        </row>
        <row r="346">
          <cell r="A346" t="str">
            <v>% Sales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Q346">
            <v>0</v>
          </cell>
          <cell r="S346">
            <v>0</v>
          </cell>
          <cell r="U346" t="str">
            <v>% Sales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I346" t="str">
            <v>% Sales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0</v>
          </cell>
          <cell r="AR346">
            <v>0</v>
          </cell>
        </row>
        <row r="352">
          <cell r="A352" t="str">
            <v>MEX Budget '02</v>
          </cell>
          <cell r="U352" t="str">
            <v>MEX Forecast YTD '00</v>
          </cell>
          <cell r="AI352" t="str">
            <v>MEX Forecast Qtr.'00</v>
          </cell>
        </row>
        <row r="353">
          <cell r="A353" t="str">
            <v>Halosulfuron ( Sempra)</v>
          </cell>
          <cell r="C353" t="str">
            <v>Jan</v>
          </cell>
          <cell r="D353" t="str">
            <v>Feb</v>
          </cell>
          <cell r="E353" t="str">
            <v>Mar</v>
          </cell>
          <cell r="F353" t="str">
            <v>Apr</v>
          </cell>
          <cell r="G353" t="str">
            <v>May</v>
          </cell>
          <cell r="H353" t="str">
            <v>Jun</v>
          </cell>
          <cell r="I353" t="str">
            <v>Jul</v>
          </cell>
          <cell r="J353" t="str">
            <v>Aug</v>
          </cell>
          <cell r="K353" t="str">
            <v>Sep</v>
          </cell>
          <cell r="L353" t="str">
            <v>Oct</v>
          </cell>
          <cell r="M353" t="str">
            <v>Nov</v>
          </cell>
          <cell r="N353" t="str">
            <v>Dec</v>
          </cell>
          <cell r="O353" t="str">
            <v>Total</v>
          </cell>
          <cell r="Q353" t="str">
            <v>Changes</v>
          </cell>
          <cell r="S353" t="str">
            <v>Changes</v>
          </cell>
          <cell r="U353" t="str">
            <v>Halosulfuron ( Sempra)</v>
          </cell>
          <cell r="V353" t="str">
            <v>Jan</v>
          </cell>
          <cell r="W353" t="str">
            <v>Feb</v>
          </cell>
          <cell r="X353" t="str">
            <v>Mar</v>
          </cell>
          <cell r="Y353" t="str">
            <v>Apr</v>
          </cell>
          <cell r="Z353" t="str">
            <v>May</v>
          </cell>
          <cell r="AA353" t="str">
            <v>Jun</v>
          </cell>
          <cell r="AB353" t="str">
            <v>Jul</v>
          </cell>
          <cell r="AC353" t="str">
            <v>Aug</v>
          </cell>
          <cell r="AD353" t="str">
            <v>Sep</v>
          </cell>
          <cell r="AE353" t="str">
            <v>Oct</v>
          </cell>
          <cell r="AF353" t="str">
            <v>Nov</v>
          </cell>
          <cell r="AG353" t="str">
            <v>Dec</v>
          </cell>
          <cell r="AI353" t="str">
            <v>Halosulfuron ( Sempra)</v>
          </cell>
          <cell r="AJ353" t="str">
            <v>1st Qtr.</v>
          </cell>
          <cell r="AK353" t="str">
            <v>2nd Qtr.</v>
          </cell>
          <cell r="AL353" t="str">
            <v>3er Qtr.</v>
          </cell>
          <cell r="AM353" t="str">
            <v>4 Qtr.</v>
          </cell>
          <cell r="AN353" t="str">
            <v>Total</v>
          </cell>
          <cell r="AP353">
            <v>2003</v>
          </cell>
          <cell r="AQ353">
            <v>0</v>
          </cell>
          <cell r="AR353">
            <v>2004</v>
          </cell>
        </row>
        <row r="355">
          <cell r="A355" t="str">
            <v>Halosulfuron Volume (K  Kg)</v>
          </cell>
          <cell r="B355">
            <v>1</v>
          </cell>
          <cell r="C355">
            <v>2.2599999999999998</v>
          </cell>
          <cell r="D355">
            <v>30.509999999999998</v>
          </cell>
          <cell r="E355">
            <v>31.64</v>
          </cell>
          <cell r="F355">
            <v>99.44</v>
          </cell>
          <cell r="G355">
            <v>276.85000000000002</v>
          </cell>
          <cell r="H355">
            <v>423.75</v>
          </cell>
          <cell r="I355">
            <v>375.16</v>
          </cell>
          <cell r="J355">
            <v>180.8</v>
          </cell>
          <cell r="K355">
            <v>22.6</v>
          </cell>
          <cell r="L355">
            <v>41.81</v>
          </cell>
          <cell r="M355">
            <v>119.78</v>
          </cell>
          <cell r="N355">
            <v>0</v>
          </cell>
          <cell r="O355">
            <v>1604.6</v>
          </cell>
          <cell r="Q355">
            <v>1604.6</v>
          </cell>
          <cell r="S355">
            <v>1604.6</v>
          </cell>
          <cell r="U355" t="str">
            <v>Halosulfuron Volume (Kg)</v>
          </cell>
          <cell r="V355">
            <v>2.2599999999999998</v>
          </cell>
          <cell r="W355">
            <v>32.769999999999996</v>
          </cell>
          <cell r="X355">
            <v>64.41</v>
          </cell>
          <cell r="Y355">
            <v>163.85</v>
          </cell>
          <cell r="Z355">
            <v>440.70000000000005</v>
          </cell>
          <cell r="AA355">
            <v>864.45</v>
          </cell>
          <cell r="AB355">
            <v>1239.6100000000001</v>
          </cell>
          <cell r="AC355">
            <v>1420.41</v>
          </cell>
          <cell r="AD355">
            <v>1443.01</v>
          </cell>
          <cell r="AE355">
            <v>1484.82</v>
          </cell>
          <cell r="AF355">
            <v>1604.6</v>
          </cell>
          <cell r="AG355">
            <v>1604.6</v>
          </cell>
          <cell r="AI355" t="str">
            <v>Halosulfuron Volume (K Galls)</v>
          </cell>
          <cell r="AJ355">
            <v>64.41</v>
          </cell>
          <cell r="AK355">
            <v>800.04</v>
          </cell>
          <cell r="AL355">
            <v>578.56000000000006</v>
          </cell>
          <cell r="AM355">
            <v>161.59</v>
          </cell>
          <cell r="AN355">
            <v>1604.6</v>
          </cell>
        </row>
        <row r="356">
          <cell r="A356" t="str">
            <v>Halosulfuron Netback (USD/Kg)</v>
          </cell>
          <cell r="C356">
            <v>0.240379704519496</v>
          </cell>
          <cell r="D356">
            <v>0.23962537490280297</v>
          </cell>
          <cell r="E356">
            <v>0.23887576476233535</v>
          </cell>
          <cell r="F356">
            <v>0.23813082994498927</v>
          </cell>
          <cell r="G356">
            <v>0.23739052684671463</v>
          </cell>
          <cell r="H356">
            <v>0.23592364408556088</v>
          </cell>
          <cell r="I356">
            <v>0.23447477830816746</v>
          </cell>
          <cell r="J356">
            <v>0.23301989462626349</v>
          </cell>
          <cell r="K356">
            <v>0.23205426255194961</v>
          </cell>
          <cell r="L356">
            <v>0.23109660058857459</v>
          </cell>
          <cell r="M356">
            <v>0.23014681046641972</v>
          </cell>
          <cell r="N356">
            <v>0</v>
          </cell>
          <cell r="O356">
            <v>0.235170954584662</v>
          </cell>
          <cell r="Q356">
            <v>0.235170954584662</v>
          </cell>
          <cell r="S356">
            <v>0.235170954584662</v>
          </cell>
          <cell r="U356" t="str">
            <v>Halosulfuron Netback (Kg)</v>
          </cell>
          <cell r="V356">
            <v>0.240379704519496</v>
          </cell>
          <cell r="W356">
            <v>0.23967739763498871</v>
          </cell>
          <cell r="X356">
            <v>0.23928361306596602</v>
          </cell>
          <cell r="Y356">
            <v>0.23858399296495944</v>
          </cell>
          <cell r="Z356">
            <v>0.23783425142913894</v>
          </cell>
          <cell r="AA356">
            <v>0.23689767920189483</v>
          </cell>
          <cell r="AB356">
            <v>0.23616440381746684</v>
          </cell>
          <cell r="AC356">
            <v>0.2357641480731609</v>
          </cell>
          <cell r="AD356">
            <v>0.23570604493265646</v>
          </cell>
          <cell r="AE356">
            <v>0.23557625083773179</v>
          </cell>
          <cell r="AF356">
            <v>0.235170954584662</v>
          </cell>
          <cell r="AG356">
            <v>0.235170954584662</v>
          </cell>
          <cell r="AI356" t="str">
            <v>Halosulfuron Netback (K Galls)</v>
          </cell>
          <cell r="AJ356">
            <v>0.23928361306596599</v>
          </cell>
          <cell r="AK356">
            <v>0.23670559130605859</v>
          </cell>
          <cell r="AL356">
            <v>0.23392557576084519</v>
          </cell>
          <cell r="AM356">
            <v>0.23039256035816608</v>
          </cell>
          <cell r="AN356">
            <v>0.235170954584662</v>
          </cell>
        </row>
        <row r="357">
          <cell r="A357" t="str">
            <v>Halosulfuron Unit COGS (USD/Kg)</v>
          </cell>
          <cell r="C357">
            <v>0.34313295754134343</v>
          </cell>
          <cell r="D357">
            <v>0.33155400740398483</v>
          </cell>
          <cell r="E357">
            <v>0.31565020655006598</v>
          </cell>
          <cell r="F357">
            <v>0.28545883641883507</v>
          </cell>
          <cell r="G357">
            <v>0.27813937907476238</v>
          </cell>
          <cell r="H357">
            <v>0.27813937907476238</v>
          </cell>
          <cell r="I357">
            <v>0.27813937907476238</v>
          </cell>
          <cell r="J357">
            <v>0.27813937907476238</v>
          </cell>
          <cell r="K357">
            <v>0.27813937907476238</v>
          </cell>
          <cell r="L357">
            <v>0.27813937907476238</v>
          </cell>
          <cell r="M357">
            <v>0.27813937907476238</v>
          </cell>
          <cell r="N357">
            <v>0</v>
          </cell>
          <cell r="O357">
            <v>0.28043979987575468</v>
          </cell>
          <cell r="Q357">
            <v>0.28043979987575468</v>
          </cell>
          <cell r="S357">
            <v>0.28043979987575468</v>
          </cell>
          <cell r="U357" t="str">
            <v>Halosulfuron Unit COGS (Kg)</v>
          </cell>
          <cell r="V357">
            <v>0.34313295754134343</v>
          </cell>
          <cell r="W357">
            <v>0.33235255568931993</v>
          </cell>
          <cell r="X357">
            <v>0.32414789295424778</v>
          </cell>
          <cell r="Y357">
            <v>0.30066763795344559</v>
          </cell>
          <cell r="Z357">
            <v>0.28651527019632406</v>
          </cell>
          <cell r="AA357">
            <v>0.28240944121516637</v>
          </cell>
          <cell r="AB357">
            <v>0.28111713435043151</v>
          </cell>
          <cell r="AC357">
            <v>0.28073810424374335</v>
          </cell>
          <cell r="AD357">
            <v>0.28069740377124563</v>
          </cell>
          <cell r="AE357">
            <v>0.28062537415650446</v>
          </cell>
          <cell r="AF357">
            <v>0.28043979987575468</v>
          </cell>
          <cell r="AG357">
            <v>0.28043979987575468</v>
          </cell>
          <cell r="AI357" t="str">
            <v>Halosulfuron Unit COGS (K Galls)</v>
          </cell>
          <cell r="AJ357">
            <v>0.32414789295424778</v>
          </cell>
          <cell r="AK357">
            <v>0.27904914213447762</v>
          </cell>
          <cell r="AL357">
            <v>0.27813937907476244</v>
          </cell>
          <cell r="AM357">
            <v>0.27813937907476238</v>
          </cell>
          <cell r="AN357">
            <v>0.28043979987575468</v>
          </cell>
        </row>
        <row r="358">
          <cell r="A358" t="str">
            <v>Factor de conversión</v>
          </cell>
          <cell r="B358">
            <v>1.6534669663865817</v>
          </cell>
        </row>
        <row r="359">
          <cell r="A359" t="str">
            <v>Halosulfuron Volume (K TE Lbs)</v>
          </cell>
          <cell r="C359">
            <v>3.7368353440336746</v>
          </cell>
          <cell r="D359">
            <v>50.447277144454603</v>
          </cell>
          <cell r="E359">
            <v>52.315694816471449</v>
          </cell>
          <cell r="F359">
            <v>164.42075513748168</v>
          </cell>
          <cell r="G359">
            <v>457.7623296441252</v>
          </cell>
          <cell r="H359">
            <v>700.65662700631401</v>
          </cell>
          <cell r="I359">
            <v>620.31466710959</v>
          </cell>
          <cell r="J359">
            <v>298.94682752269398</v>
          </cell>
          <cell r="K359">
            <v>37.368353440336747</v>
          </cell>
          <cell r="L359">
            <v>69.131453864622983</v>
          </cell>
          <cell r="M359">
            <v>198.05227323378477</v>
          </cell>
          <cell r="N359">
            <v>0</v>
          </cell>
          <cell r="O359">
            <v>2653.1530942639092</v>
          </cell>
          <cell r="Q359">
            <v>2653.1530942639088</v>
          </cell>
          <cell r="S359">
            <v>2653.1530942639088</v>
          </cell>
          <cell r="U359" t="str">
            <v>Halosulfuron Volume (K TE Lbs)</v>
          </cell>
          <cell r="V359">
            <v>3.7368353440336746</v>
          </cell>
          <cell r="W359">
            <v>54.184112488488275</v>
          </cell>
          <cell r="X359">
            <v>106.49980730495972</v>
          </cell>
          <cell r="Y359">
            <v>270.92056244244139</v>
          </cell>
          <cell r="Z359">
            <v>728.68289208656665</v>
          </cell>
          <cell r="AA359">
            <v>1429.3395190928807</v>
          </cell>
          <cell r="AB359">
            <v>2049.6541862024706</v>
          </cell>
          <cell r="AC359">
            <v>2348.6010137251646</v>
          </cell>
          <cell r="AD359">
            <v>2385.9693671655014</v>
          </cell>
          <cell r="AE359">
            <v>2455.1008210301243</v>
          </cell>
          <cell r="AF359">
            <v>2653.1530942639092</v>
          </cell>
          <cell r="AG359">
            <v>2653.1530942639092</v>
          </cell>
          <cell r="AI359" t="str">
            <v>Halosulfuron Volume (K TE Lbs)</v>
          </cell>
          <cell r="AJ359">
            <v>106.49980730495972</v>
          </cell>
          <cell r="AK359">
            <v>1322.8397117879208</v>
          </cell>
          <cell r="AL359">
            <v>956.62984807262069</v>
          </cell>
          <cell r="AM359">
            <v>267.18372709840776</v>
          </cell>
          <cell r="AN359">
            <v>2653.1530942639092</v>
          </cell>
          <cell r="AP359">
            <v>0</v>
          </cell>
          <cell r="AR359">
            <v>0</v>
          </cell>
        </row>
        <row r="360">
          <cell r="A360" t="str">
            <v>Halosulfuron Netback (K TE Lbs)</v>
          </cell>
          <cell r="C360">
            <v>0.14537919983053055</v>
          </cell>
          <cell r="D360">
            <v>0.14492298895240124</v>
          </cell>
          <cell r="E360">
            <v>0.14446963236548024</v>
          </cell>
          <cell r="F360">
            <v>0.14401910336641954</v>
          </cell>
          <cell r="G360">
            <v>0.14357137558393324</v>
          </cell>
          <cell r="H360">
            <v>0.14268421981307472</v>
          </cell>
          <cell r="I360">
            <v>0.14180796053070169</v>
          </cell>
          <cell r="J360">
            <v>0.14092806168090283</v>
          </cell>
          <cell r="K360">
            <v>0.14034405722605478</v>
          </cell>
          <cell r="L360">
            <v>0.13976487301321994</v>
          </cell>
          <cell r="M360">
            <v>0.13919044960987217</v>
          </cell>
          <cell r="N360">
            <v>0</v>
          </cell>
          <cell r="O360">
            <v>0.14222900086029225</v>
          </cell>
          <cell r="Q360">
            <v>0.14222900086029228</v>
          </cell>
          <cell r="S360">
            <v>0.14222900086029228</v>
          </cell>
          <cell r="U360" t="str">
            <v>Halosulfuron Netback (K TE Lbs)</v>
          </cell>
          <cell r="V360">
            <v>0.14537919983053055</v>
          </cell>
          <cell r="W360">
            <v>0.14495445177158259</v>
          </cell>
          <cell r="X360">
            <v>0.14471629487033935</v>
          </cell>
          <cell r="Y360">
            <v>0.14429317175071904</v>
          </cell>
          <cell r="Z360">
            <v>0.14383973569722538</v>
          </cell>
          <cell r="AA360">
            <v>0.14327330634224955</v>
          </cell>
          <cell r="AB360">
            <v>0.14282982884960244</v>
          </cell>
          <cell r="AC360">
            <v>0.14258775824738132</v>
          </cell>
          <cell r="AD360">
            <v>0.14255261805910682</v>
          </cell>
          <cell r="AE360">
            <v>0.14247411991093498</v>
          </cell>
          <cell r="AF360">
            <v>0.14222900086029225</v>
          </cell>
          <cell r="AG360">
            <v>0.14222900086029225</v>
          </cell>
          <cell r="AI360" t="str">
            <v>Halosulfuron Netback (K TE Lbs)</v>
          </cell>
          <cell r="AJ360">
            <v>0.14471629487033932</v>
          </cell>
          <cell r="AK360">
            <v>0.143157133537022</v>
          </cell>
          <cell r="AL360">
            <v>0.14147580841730176</v>
          </cell>
          <cell r="AM360">
            <v>0.13933907664430481</v>
          </cell>
          <cell r="AN360">
            <v>0.14222900086029225</v>
          </cell>
          <cell r="AP360">
            <v>0</v>
          </cell>
          <cell r="AR360">
            <v>0</v>
          </cell>
        </row>
        <row r="361">
          <cell r="A361" t="str">
            <v>Halosulfuron Unit COGS (K TE Lbs)</v>
          </cell>
          <cell r="C361">
            <v>0.2075233219150498</v>
          </cell>
          <cell r="D361">
            <v>0.20052049066849473</v>
          </cell>
          <cell r="E361">
            <v>0.19090203370671194</v>
          </cell>
          <cell r="F361">
            <v>0.17264260019821562</v>
          </cell>
          <cell r="G361">
            <v>0.16821586685979983</v>
          </cell>
          <cell r="H361">
            <v>0.16821586685979983</v>
          </cell>
          <cell r="I361">
            <v>0.16821586685979983</v>
          </cell>
          <cell r="J361">
            <v>0.16821586685979983</v>
          </cell>
          <cell r="K361">
            <v>0.16821586685979983</v>
          </cell>
          <cell r="L361">
            <v>0.16821586685979983</v>
          </cell>
          <cell r="M361">
            <v>0.16821586685979983</v>
          </cell>
          <cell r="N361">
            <v>0</v>
          </cell>
          <cell r="O361">
            <v>0.16960713795729232</v>
          </cell>
          <cell r="Q361">
            <v>0.16960713795729238</v>
          </cell>
          <cell r="S361">
            <v>0.16960713795729238</v>
          </cell>
          <cell r="U361" t="str">
            <v>Halosulfuron Unit COGS (K TE Lbs)</v>
          </cell>
          <cell r="V361">
            <v>0.2075233219150498</v>
          </cell>
          <cell r="W361">
            <v>0.20100344454756749</v>
          </cell>
          <cell r="X361">
            <v>0.19604134799416478</v>
          </cell>
          <cell r="Y361">
            <v>0.18184072864214043</v>
          </cell>
          <cell r="Z361">
            <v>0.17328152059938801</v>
          </cell>
          <cell r="AA361">
            <v>0.17079835700155066</v>
          </cell>
          <cell r="AB361">
            <v>0.17001678295682757</v>
          </cell>
          <cell r="AC361">
            <v>0.16978754940430213</v>
          </cell>
          <cell r="AD361">
            <v>0.16976293417259497</v>
          </cell>
          <cell r="AE361">
            <v>0.16971937139438081</v>
          </cell>
          <cell r="AF361">
            <v>0.16960713795729238</v>
          </cell>
          <cell r="AG361">
            <v>0.16960713795729238</v>
          </cell>
          <cell r="AI361" t="str">
            <v>Halosulfuron Unit COGS (K TE Lbs)</v>
          </cell>
          <cell r="AJ361">
            <v>0.19604134799416478</v>
          </cell>
          <cell r="AK361">
            <v>0.16876608230299278</v>
          </cell>
          <cell r="AL361">
            <v>0.16821586685979983</v>
          </cell>
          <cell r="AM361">
            <v>0.16821586685979983</v>
          </cell>
          <cell r="AN361">
            <v>0.16960713795729238</v>
          </cell>
          <cell r="AP361">
            <v>0</v>
          </cell>
          <cell r="AR361">
            <v>0</v>
          </cell>
        </row>
        <row r="363">
          <cell r="A363" t="str">
            <v>Net Sales</v>
          </cell>
          <cell r="C363">
            <v>0.54325813221406094</v>
          </cell>
          <cell r="D363">
            <v>7.3109701882845179</v>
          </cell>
          <cell r="E363">
            <v>7.5580291970802911</v>
          </cell>
          <cell r="F363">
            <v>23.679729729729733</v>
          </cell>
          <cell r="G363">
            <v>65.721567357512953</v>
          </cell>
          <cell r="H363">
            <v>99.972644181256427</v>
          </cell>
          <cell r="I363">
            <v>87.965557830092109</v>
          </cell>
          <cell r="J363">
            <v>42.129996948428442</v>
          </cell>
          <cell r="K363">
            <v>5.2444263336740615</v>
          </cell>
          <cell r="L363">
            <v>9.6621488706083039</v>
          </cell>
          <cell r="M363">
            <v>27.566984957667753</v>
          </cell>
          <cell r="N363">
            <v>0</v>
          </cell>
          <cell r="O363">
            <v>377.35531372654862</v>
          </cell>
          <cell r="Q363">
            <v>377.35531372654862</v>
          </cell>
          <cell r="S363">
            <v>377.35531372654862</v>
          </cell>
          <cell r="U363" t="str">
            <v>Net Sales</v>
          </cell>
          <cell r="V363">
            <v>0.54325813221406094</v>
          </cell>
          <cell r="W363">
            <v>7.8542283204985788</v>
          </cell>
          <cell r="X363">
            <v>15.412257517578869</v>
          </cell>
          <cell r="Y363">
            <v>39.091987247308602</v>
          </cell>
          <cell r="Z363">
            <v>104.81355460482155</v>
          </cell>
          <cell r="AA363">
            <v>204.78619878607799</v>
          </cell>
          <cell r="AB363">
            <v>292.7517566161701</v>
          </cell>
          <cell r="AC363">
            <v>334.88175356459851</v>
          </cell>
          <cell r="AD363">
            <v>340.1261798982726</v>
          </cell>
          <cell r="AE363">
            <v>349.78832876888089</v>
          </cell>
          <cell r="AF363">
            <v>377.35531372654862</v>
          </cell>
          <cell r="AG363">
            <v>377.35531372654862</v>
          </cell>
          <cell r="AI363" t="str">
            <v>Net Sales</v>
          </cell>
          <cell r="AJ363">
            <v>15.412257517578869</v>
          </cell>
          <cell r="AK363">
            <v>189.3739412684991</v>
          </cell>
          <cell r="AL363">
            <v>135.33998111219461</v>
          </cell>
          <cell r="AM363">
            <v>37.229133828276055</v>
          </cell>
          <cell r="AN363">
            <v>377.35531372654862</v>
          </cell>
          <cell r="AP363">
            <v>0</v>
          </cell>
          <cell r="AR363">
            <v>0</v>
          </cell>
        </row>
        <row r="365">
          <cell r="A365" t="str">
            <v>Inventory Cost</v>
          </cell>
          <cell r="C365">
            <v>0.74288499611059244</v>
          </cell>
          <cell r="D365">
            <v>9.6770545545985058</v>
          </cell>
          <cell r="E365">
            <v>9.5336907834192708</v>
          </cell>
          <cell r="F365">
            <v>28.386026693488958</v>
          </cell>
          <cell r="G365">
            <v>77.002887096847971</v>
          </cell>
          <cell r="H365">
            <v>117.86156188293056</v>
          </cell>
          <cell r="I365">
            <v>104.34676945368786</v>
          </cell>
          <cell r="J365">
            <v>50.287599736717041</v>
          </cell>
          <cell r="K365">
            <v>6.2859499670896302</v>
          </cell>
          <cell r="L365">
            <v>11.629007439115815</v>
          </cell>
          <cell r="M365">
            <v>33.315534825575035</v>
          </cell>
          <cell r="N365">
            <v>0</v>
          </cell>
          <cell r="O365">
            <v>449.06896742958116</v>
          </cell>
          <cell r="Q365">
            <v>449.99370288063591</v>
          </cell>
          <cell r="S365">
            <v>449.99370288063591</v>
          </cell>
          <cell r="U365" t="str">
            <v>Inventory Cost</v>
          </cell>
          <cell r="V365">
            <v>0.74288499611059244</v>
          </cell>
          <cell r="W365">
            <v>10.419939550709099</v>
          </cell>
          <cell r="X365">
            <v>19.95363033412837</v>
          </cell>
          <cell r="Y365">
            <v>48.339657027617328</v>
          </cell>
          <cell r="Z365">
            <v>125.34254412446529</v>
          </cell>
          <cell r="AA365">
            <v>243.20410600739586</v>
          </cell>
          <cell r="AB365">
            <v>347.55087546108371</v>
          </cell>
          <cell r="AC365">
            <v>397.83847519780073</v>
          </cell>
          <cell r="AD365">
            <v>404.12442516489034</v>
          </cell>
          <cell r="AE365">
            <v>415.75343260400615</v>
          </cell>
          <cell r="AF365">
            <v>449.06896742958116</v>
          </cell>
          <cell r="AG365">
            <v>449.06896742958116</v>
          </cell>
          <cell r="AI365" t="str">
            <v>Inventory Cost</v>
          </cell>
          <cell r="AJ365">
            <v>19.95363033412837</v>
          </cell>
          <cell r="AK365">
            <v>223.25047567326749</v>
          </cell>
          <cell r="AL365">
            <v>160.92031915749453</v>
          </cell>
          <cell r="AM365">
            <v>44.944542264690853</v>
          </cell>
          <cell r="AN365">
            <v>449.06896742958122</v>
          </cell>
          <cell r="AP365">
            <v>0</v>
          </cell>
          <cell r="AR365">
            <v>0</v>
          </cell>
        </row>
        <row r="366">
          <cell r="A366" t="str">
            <v>Non Std. Cost</v>
          </cell>
          <cell r="C366">
            <v>3.2595487932843656E-2</v>
          </cell>
          <cell r="D366">
            <v>0.43865821129707105</v>
          </cell>
          <cell r="E366">
            <v>0.45348175182481743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0.92473545105473209</v>
          </cell>
          <cell r="Q366">
            <v>0</v>
          </cell>
          <cell r="S366">
            <v>0</v>
          </cell>
          <cell r="U366" t="str">
            <v>Non Std. Cost</v>
          </cell>
          <cell r="V366">
            <v>3.2595487932843656E-2</v>
          </cell>
          <cell r="W366">
            <v>0.47125369922991472</v>
          </cell>
          <cell r="X366">
            <v>0.92473545105473209</v>
          </cell>
          <cell r="Y366">
            <v>0.92473545105473209</v>
          </cell>
          <cell r="Z366">
            <v>0.92473545105473209</v>
          </cell>
          <cell r="AA366">
            <v>0.92473545105473209</v>
          </cell>
          <cell r="AB366">
            <v>0.92473545105473209</v>
          </cell>
          <cell r="AC366">
            <v>0.92473545105473209</v>
          </cell>
          <cell r="AD366">
            <v>0.92473545105473209</v>
          </cell>
          <cell r="AE366">
            <v>0.92473545105473209</v>
          </cell>
          <cell r="AF366">
            <v>0.92473545105473209</v>
          </cell>
          <cell r="AG366">
            <v>0.92473545105473209</v>
          </cell>
          <cell r="AI366" t="str">
            <v>Non Std. Cost</v>
          </cell>
          <cell r="AJ366">
            <v>0.92473545105473209</v>
          </cell>
          <cell r="AK366">
            <v>0</v>
          </cell>
          <cell r="AL366">
            <v>0</v>
          </cell>
          <cell r="AM366">
            <v>0</v>
          </cell>
          <cell r="AN366">
            <v>0.92473545105473209</v>
          </cell>
        </row>
        <row r="367">
          <cell r="A367" t="str">
            <v>Alloc. NSC (STL)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Q367">
            <v>0</v>
          </cell>
          <cell r="S367">
            <v>0</v>
          </cell>
          <cell r="U367" t="str">
            <v>Alloc. NSC (STL)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I367" t="str">
            <v>Alloc. NSC (STL)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0</v>
          </cell>
          <cell r="AR367">
            <v>0</v>
          </cell>
        </row>
        <row r="368">
          <cell r="A368" t="str">
            <v>COGS</v>
          </cell>
          <cell r="C368">
            <v>0.77548048404343606</v>
          </cell>
          <cell r="D368">
            <v>10.115712765895577</v>
          </cell>
          <cell r="E368">
            <v>9.9871725352440883</v>
          </cell>
          <cell r="F368">
            <v>28.386026693488958</v>
          </cell>
          <cell r="G368">
            <v>77.002887096847971</v>
          </cell>
          <cell r="H368">
            <v>117.86156188293056</v>
          </cell>
          <cell r="I368">
            <v>104.34676945368786</v>
          </cell>
          <cell r="J368">
            <v>50.287599736717041</v>
          </cell>
          <cell r="K368">
            <v>6.2859499670896302</v>
          </cell>
          <cell r="L368">
            <v>11.629007439115815</v>
          </cell>
          <cell r="M368">
            <v>33.315534825575035</v>
          </cell>
          <cell r="N368">
            <v>0</v>
          </cell>
          <cell r="O368">
            <v>449.99370288063591</v>
          </cell>
          <cell r="Q368">
            <v>449.99370288063591</v>
          </cell>
          <cell r="S368">
            <v>449.99370288063591</v>
          </cell>
          <cell r="U368" t="str">
            <v>COGS</v>
          </cell>
          <cell r="V368">
            <v>0.77548048404343606</v>
          </cell>
          <cell r="W368">
            <v>10.891193249939013</v>
          </cell>
          <cell r="X368">
            <v>20.878365785183103</v>
          </cell>
          <cell r="Y368">
            <v>49.264392478672058</v>
          </cell>
          <cell r="Z368">
            <v>126.26727957552002</v>
          </cell>
          <cell r="AA368">
            <v>244.12884145845061</v>
          </cell>
          <cell r="AB368">
            <v>348.47561091213845</v>
          </cell>
          <cell r="AC368">
            <v>398.76321064885548</v>
          </cell>
          <cell r="AD368">
            <v>405.04916061594508</v>
          </cell>
          <cell r="AE368">
            <v>416.67816805506089</v>
          </cell>
          <cell r="AF368">
            <v>449.99370288063591</v>
          </cell>
          <cell r="AG368">
            <v>449.99370288063591</v>
          </cell>
          <cell r="AI368" t="str">
            <v>COGS</v>
          </cell>
          <cell r="AJ368">
            <v>20.878365785183103</v>
          </cell>
          <cell r="AK368">
            <v>223.25047567326749</v>
          </cell>
          <cell r="AL368">
            <v>160.92031915749453</v>
          </cell>
          <cell r="AM368">
            <v>44.944542264690853</v>
          </cell>
          <cell r="AN368">
            <v>449.99370288063596</v>
          </cell>
          <cell r="AP368">
            <v>0</v>
          </cell>
          <cell r="AR368">
            <v>0</v>
          </cell>
        </row>
        <row r="370">
          <cell r="A370" t="str">
            <v>Gross Profit</v>
          </cell>
          <cell r="C370">
            <v>-0.23222235182937512</v>
          </cell>
          <cell r="D370">
            <v>-2.8047425776110586</v>
          </cell>
          <cell r="E370">
            <v>-2.4291433381637972</v>
          </cell>
          <cell r="F370">
            <v>-4.7062969637592253</v>
          </cell>
          <cell r="G370">
            <v>-11.281319739335018</v>
          </cell>
          <cell r="H370">
            <v>-17.888917701674131</v>
          </cell>
          <cell r="I370">
            <v>-16.381211623595746</v>
          </cell>
          <cell r="J370">
            <v>-8.1576027882885995</v>
          </cell>
          <cell r="K370">
            <v>-1.0415236334155686</v>
          </cell>
          <cell r="L370">
            <v>-1.9668585685075115</v>
          </cell>
          <cell r="M370">
            <v>-5.7485498679072826</v>
          </cell>
          <cell r="N370">
            <v>0</v>
          </cell>
          <cell r="O370">
            <v>-72.638389154087292</v>
          </cell>
          <cell r="Q370">
            <v>-72.638389154087292</v>
          </cell>
          <cell r="S370">
            <v>-72.638389154087292</v>
          </cell>
          <cell r="U370" t="str">
            <v>Gross Profit</v>
          </cell>
          <cell r="V370">
            <v>-0.23222235182937512</v>
          </cell>
          <cell r="W370">
            <v>-3.0369649294404342</v>
          </cell>
          <cell r="X370">
            <v>-5.4661082676042341</v>
          </cell>
          <cell r="Y370">
            <v>-10.172405231363456</v>
          </cell>
          <cell r="Z370">
            <v>-21.453724970698474</v>
          </cell>
          <cell r="AA370">
            <v>-39.342642672372619</v>
          </cell>
          <cell r="AB370">
            <v>-55.723854295968351</v>
          </cell>
          <cell r="AC370">
            <v>-63.881457084256965</v>
          </cell>
          <cell r="AD370">
            <v>-64.922980717672488</v>
          </cell>
          <cell r="AE370">
            <v>-66.889839286180006</v>
          </cell>
          <cell r="AF370">
            <v>-72.638389154087292</v>
          </cell>
          <cell r="AG370">
            <v>-72.638389154087292</v>
          </cell>
          <cell r="AI370" t="str">
            <v>Gross Profit</v>
          </cell>
          <cell r="AJ370">
            <v>-5.4661082676042341</v>
          </cell>
          <cell r="AK370">
            <v>-33.876534404768393</v>
          </cell>
          <cell r="AL370">
            <v>-25.580338045299925</v>
          </cell>
          <cell r="AM370">
            <v>-7.7154084364147977</v>
          </cell>
          <cell r="AN370">
            <v>-72.638389154087349</v>
          </cell>
          <cell r="AP370">
            <v>0</v>
          </cell>
          <cell r="AR370">
            <v>0</v>
          </cell>
        </row>
        <row r="371">
          <cell r="A371" t="str">
            <v>% of Sales</v>
          </cell>
          <cell r="C371">
            <v>-0.42746226528252346</v>
          </cell>
          <cell r="D371">
            <v>-0.38363479885412816</v>
          </cell>
          <cell r="E371">
            <v>-0.32139904131386376</v>
          </cell>
          <cell r="F371">
            <v>-0.19874791720492074</v>
          </cell>
          <cell r="G371">
            <v>-0.17165323641730518</v>
          </cell>
          <cell r="H371">
            <v>-0.17893812700642833</v>
          </cell>
          <cell r="I371">
            <v>-0.18622301759555152</v>
          </cell>
          <cell r="J371">
            <v>-0.19362932302782659</v>
          </cell>
          <cell r="K371">
            <v>-0.19859629388404693</v>
          </cell>
          <cell r="L371">
            <v>-0.20356326474026715</v>
          </cell>
          <cell r="M371">
            <v>-0.20853023559648748</v>
          </cell>
          <cell r="N371">
            <v>0</v>
          </cell>
          <cell r="O371">
            <v>-0.1924933517876069</v>
          </cell>
          <cell r="Q371">
            <v>-0.1924933517876069</v>
          </cell>
          <cell r="S371">
            <v>-0.1924933517876069</v>
          </cell>
          <cell r="U371" t="str">
            <v>% of Sales</v>
          </cell>
          <cell r="V371">
            <v>-0.42746226528252346</v>
          </cell>
          <cell r="W371">
            <v>-0.38666623957369889</v>
          </cell>
          <cell r="X371">
            <v>-0.35465980641510275</v>
          </cell>
          <cell r="Y371">
            <v>-0.26021714288939873</v>
          </cell>
          <cell r="Z371">
            <v>-0.20468464266463851</v>
          </cell>
          <cell r="AA371">
            <v>-0.19211569385820962</v>
          </cell>
          <cell r="AB371">
            <v>-0.19034507235776721</v>
          </cell>
          <cell r="AC371">
            <v>-0.19075824945456238</v>
          </cell>
          <cell r="AD371">
            <v>-0.19087910474015884</v>
          </cell>
          <cell r="AE371">
            <v>-0.19122947732877843</v>
          </cell>
          <cell r="AF371">
            <v>-0.1924933517876069</v>
          </cell>
          <cell r="AG371">
            <v>-0.1924933517876069</v>
          </cell>
          <cell r="AI371" t="str">
            <v>% of Sales</v>
          </cell>
          <cell r="AJ371">
            <v>-0.35465980641510275</v>
          </cell>
          <cell r="AK371">
            <v>-0.17888699035279304</v>
          </cell>
          <cell r="AL371">
            <v>-0.18900799183719588</v>
          </cell>
          <cell r="AM371">
            <v>-0.20724114807513561</v>
          </cell>
          <cell r="AN371">
            <v>-0.19249335178760707</v>
          </cell>
          <cell r="AP371">
            <v>0</v>
          </cell>
          <cell r="AR371">
            <v>0</v>
          </cell>
        </row>
        <row r="373">
          <cell r="A373" t="str">
            <v>Marketing</v>
          </cell>
          <cell r="C373">
            <v>4.3280719996442238</v>
          </cell>
          <cell r="D373">
            <v>5.4634351272517483</v>
          </cell>
          <cell r="E373">
            <v>6.8306383149046797</v>
          </cell>
          <cell r="F373">
            <v>6.5331658563221167</v>
          </cell>
          <cell r="G373">
            <v>8.756455112292242</v>
          </cell>
          <cell r="H373">
            <v>7.96458289559141</v>
          </cell>
          <cell r="I373">
            <v>6.9496576001658115</v>
          </cell>
          <cell r="J373">
            <v>4.2760663312998117</v>
          </cell>
          <cell r="K373">
            <v>6.3047175050739526</v>
          </cell>
          <cell r="L373">
            <v>4.6041295890168268</v>
          </cell>
          <cell r="M373">
            <v>4.6041295890168268</v>
          </cell>
          <cell r="N373">
            <v>4.6041295890168268</v>
          </cell>
          <cell r="O373">
            <v>71.219179509596472</v>
          </cell>
          <cell r="Q373">
            <v>71.219179509596472</v>
          </cell>
          <cell r="S373">
            <v>71.219179509596472</v>
          </cell>
          <cell r="U373" t="str">
            <v>Marketing</v>
          </cell>
          <cell r="V373">
            <v>4.3280719996442238</v>
          </cell>
          <cell r="W373">
            <v>9.7915071268959721</v>
          </cell>
          <cell r="X373">
            <v>16.622145441800651</v>
          </cell>
          <cell r="Y373">
            <v>23.155311298122768</v>
          </cell>
          <cell r="Z373">
            <v>31.911766410415012</v>
          </cell>
          <cell r="AA373">
            <v>39.876349306006425</v>
          </cell>
          <cell r="AB373">
            <v>46.826006906172239</v>
          </cell>
          <cell r="AC373">
            <v>51.102073237472048</v>
          </cell>
          <cell r="AD373">
            <v>57.406790742546001</v>
          </cell>
          <cell r="AE373">
            <v>62.010920331562829</v>
          </cell>
          <cell r="AF373">
            <v>66.615049920579651</v>
          </cell>
          <cell r="AG373">
            <v>71.219179509596472</v>
          </cell>
          <cell r="AI373" t="str">
            <v>Marketing</v>
          </cell>
          <cell r="AJ373">
            <v>16.622145441800651</v>
          </cell>
          <cell r="AK373">
            <v>23.254203864205767</v>
          </cell>
          <cell r="AL373">
            <v>17.530441436539576</v>
          </cell>
          <cell r="AM373">
            <v>13.81238876705048</v>
          </cell>
          <cell r="AN373">
            <v>71.219179509596472</v>
          </cell>
        </row>
        <row r="374">
          <cell r="A374" t="str">
            <v>Administration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Q374">
            <v>0</v>
          </cell>
          <cell r="S374">
            <v>0</v>
          </cell>
          <cell r="U374" t="str">
            <v>Administration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I374" t="str">
            <v>Administration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</row>
        <row r="375">
          <cell r="A375" t="str">
            <v>Technology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Q375">
            <v>0</v>
          </cell>
          <cell r="S375">
            <v>0</v>
          </cell>
          <cell r="U375" t="str">
            <v>Technology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I375" t="str">
            <v>Technology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</row>
        <row r="376">
          <cell r="A376" t="str">
            <v>Bad Debt Reserve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Q376">
            <v>0</v>
          </cell>
          <cell r="S376">
            <v>0</v>
          </cell>
          <cell r="U376" t="str">
            <v>Bad Debt Reserve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I376" t="str">
            <v>Bad Debt Reserve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P376">
            <v>0</v>
          </cell>
          <cell r="AR376">
            <v>0</v>
          </cell>
        </row>
        <row r="377">
          <cell r="A377" t="str">
            <v>Total Direct MAT</v>
          </cell>
          <cell r="C377">
            <v>4.3280719996442238</v>
          </cell>
          <cell r="D377">
            <v>5.4634351272517483</v>
          </cell>
          <cell r="E377">
            <v>6.8306383149046797</v>
          </cell>
          <cell r="F377">
            <v>6.5331658563221167</v>
          </cell>
          <cell r="G377">
            <v>8.756455112292242</v>
          </cell>
          <cell r="H377">
            <v>7.96458289559141</v>
          </cell>
          <cell r="I377">
            <v>6.9496576001658115</v>
          </cell>
          <cell r="J377">
            <v>4.2760663312998117</v>
          </cell>
          <cell r="K377">
            <v>6.3047175050739526</v>
          </cell>
          <cell r="L377">
            <v>4.6041295890168268</v>
          </cell>
          <cell r="M377">
            <v>4.6041295890168268</v>
          </cell>
          <cell r="N377">
            <v>4.6041295890168268</v>
          </cell>
          <cell r="O377">
            <v>71.219179509596472</v>
          </cell>
          <cell r="Q377">
            <v>71.219179509596472</v>
          </cell>
          <cell r="S377">
            <v>71.219179509596472</v>
          </cell>
          <cell r="U377" t="str">
            <v>Total Direct MAT</v>
          </cell>
          <cell r="V377">
            <v>4.3280719996442238</v>
          </cell>
          <cell r="W377">
            <v>9.7915071268959721</v>
          </cell>
          <cell r="X377">
            <v>16.622145441800651</v>
          </cell>
          <cell r="Y377">
            <v>23.155311298122768</v>
          </cell>
          <cell r="Z377">
            <v>31.911766410415012</v>
          </cell>
          <cell r="AA377">
            <v>39.876349306006425</v>
          </cell>
          <cell r="AB377">
            <v>46.826006906172239</v>
          </cell>
          <cell r="AC377">
            <v>51.102073237472048</v>
          </cell>
          <cell r="AD377">
            <v>57.406790742546001</v>
          </cell>
          <cell r="AE377">
            <v>62.010920331562829</v>
          </cell>
          <cell r="AF377">
            <v>66.615049920579651</v>
          </cell>
          <cell r="AG377">
            <v>71.219179509596472</v>
          </cell>
          <cell r="AI377" t="str">
            <v>Total Direct MAT</v>
          </cell>
          <cell r="AJ377">
            <v>16.622145441800651</v>
          </cell>
          <cell r="AK377">
            <v>23.254203864205767</v>
          </cell>
          <cell r="AL377">
            <v>17.530441436539576</v>
          </cell>
          <cell r="AM377">
            <v>13.81238876705048</v>
          </cell>
          <cell r="AN377">
            <v>71.219179509596472</v>
          </cell>
          <cell r="AP377">
            <v>0</v>
          </cell>
          <cell r="AR377">
            <v>0</v>
          </cell>
        </row>
        <row r="379">
          <cell r="A379" t="str">
            <v>Marketing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Q379">
            <v>0</v>
          </cell>
          <cell r="S379">
            <v>0</v>
          </cell>
          <cell r="U379" t="str">
            <v>Marketing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I379" t="str">
            <v>Marketing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</row>
        <row r="380">
          <cell r="A380" t="str">
            <v>Administration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Q380">
            <v>0</v>
          </cell>
          <cell r="S380">
            <v>0</v>
          </cell>
          <cell r="U380" t="str">
            <v>Administration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I380" t="str">
            <v>Administration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</row>
        <row r="381">
          <cell r="A381" t="str">
            <v>Technology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Q381">
            <v>0</v>
          </cell>
          <cell r="S381">
            <v>0</v>
          </cell>
          <cell r="U381" t="str">
            <v>Technology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I381" t="str">
            <v>Technology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P381">
            <v>0</v>
          </cell>
          <cell r="AR381">
            <v>0</v>
          </cell>
        </row>
        <row r="382">
          <cell r="A382" t="str">
            <v>Total Foundation MAT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Q382">
            <v>0</v>
          </cell>
          <cell r="S382">
            <v>0</v>
          </cell>
          <cell r="U382" t="str">
            <v>Total Foundation MAT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I382" t="str">
            <v>Total Foundation MAT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P382">
            <v>0</v>
          </cell>
          <cell r="AR382">
            <v>0</v>
          </cell>
        </row>
        <row r="384">
          <cell r="A384" t="str">
            <v>Amort of Intangible  Assets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Q384">
            <v>0</v>
          </cell>
          <cell r="S384">
            <v>0</v>
          </cell>
          <cell r="U384" t="str">
            <v>Amort of Intangible  Assets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I384" t="str">
            <v>Amort of Intangible  Assets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</row>
        <row r="386">
          <cell r="A386" t="str">
            <v>Interest Expense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Q386">
            <v>0</v>
          </cell>
          <cell r="S386">
            <v>0</v>
          </cell>
          <cell r="U386" t="str">
            <v>Interest Expense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I386" t="str">
            <v>Interest Expense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</row>
        <row r="387">
          <cell r="A387" t="str">
            <v>Interest Income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Q387">
            <v>0</v>
          </cell>
          <cell r="S387">
            <v>0</v>
          </cell>
          <cell r="U387" t="str">
            <v>Interest Income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I387" t="str">
            <v>Interest Income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</row>
        <row r="388">
          <cell r="A388" t="str">
            <v>Other Income/Exp.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Q388">
            <v>0</v>
          </cell>
          <cell r="S388">
            <v>0</v>
          </cell>
          <cell r="U388" t="str">
            <v>Other Income/Exp.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I388" t="str">
            <v>Other Income/Exp.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</row>
        <row r="390">
          <cell r="A390" t="str">
            <v>Income Before Tax</v>
          </cell>
          <cell r="C390">
            <v>-4.5602943514735994</v>
          </cell>
          <cell r="D390">
            <v>-8.2681777048628078</v>
          </cell>
          <cell r="E390">
            <v>-9.259781653068476</v>
          </cell>
          <cell r="F390">
            <v>-11.239462820081343</v>
          </cell>
          <cell r="G390">
            <v>-20.037774851627262</v>
          </cell>
          <cell r="H390">
            <v>-25.853500597265541</v>
          </cell>
          <cell r="I390">
            <v>-23.330869223761557</v>
          </cell>
          <cell r="J390">
            <v>-12.433669119588412</v>
          </cell>
          <cell r="K390">
            <v>-7.3462411384895212</v>
          </cell>
          <cell r="L390">
            <v>-6.5709881575243383</v>
          </cell>
          <cell r="M390">
            <v>-10.352679456924109</v>
          </cell>
          <cell r="N390">
            <v>-4.6041295890168268</v>
          </cell>
          <cell r="O390">
            <v>-143.85756866368376</v>
          </cell>
          <cell r="Q390">
            <v>-143.85756866368376</v>
          </cell>
          <cell r="S390">
            <v>-143.85756866368376</v>
          </cell>
          <cell r="U390" t="str">
            <v>Income Before Tax</v>
          </cell>
          <cell r="V390">
            <v>-4.5602943514735994</v>
          </cell>
          <cell r="W390">
            <v>-12.828472056336405</v>
          </cell>
          <cell r="X390">
            <v>-22.088253709404885</v>
          </cell>
          <cell r="Y390">
            <v>-33.327716529486224</v>
          </cell>
          <cell r="Z390">
            <v>-53.365491381113486</v>
          </cell>
          <cell r="AA390">
            <v>-79.218991978379051</v>
          </cell>
          <cell r="AB390">
            <v>-102.54986120214059</v>
          </cell>
          <cell r="AC390">
            <v>-114.98353032172901</v>
          </cell>
          <cell r="AD390">
            <v>-122.3297714602185</v>
          </cell>
          <cell r="AE390">
            <v>-128.90075961774284</v>
          </cell>
          <cell r="AF390">
            <v>-139.25343907466694</v>
          </cell>
          <cell r="AG390">
            <v>-143.85756866368376</v>
          </cell>
          <cell r="AI390" t="str">
            <v>Income Before Tax</v>
          </cell>
          <cell r="AJ390">
            <v>-22.088253709404885</v>
          </cell>
          <cell r="AK390">
            <v>-57.130738268974156</v>
          </cell>
          <cell r="AL390">
            <v>-43.110779481839501</v>
          </cell>
          <cell r="AM390">
            <v>-21.527797203465276</v>
          </cell>
          <cell r="AN390">
            <v>-143.85756866368382</v>
          </cell>
          <cell r="AP390">
            <v>0</v>
          </cell>
          <cell r="AR390">
            <v>0</v>
          </cell>
        </row>
        <row r="391">
          <cell r="A391" t="str">
            <v>Privision for Taxes</v>
          </cell>
          <cell r="C391">
            <v>-1.4136912489568159</v>
          </cell>
          <cell r="D391">
            <v>-2.5631350885074702</v>
          </cell>
          <cell r="E391">
            <v>-2.8705323124512274</v>
          </cell>
          <cell r="F391">
            <v>-3.4842334742252161</v>
          </cell>
          <cell r="G391">
            <v>-6.2117102040044507</v>
          </cell>
          <cell r="H391">
            <v>-8.0145851851523169</v>
          </cell>
          <cell r="I391">
            <v>-7.2325694593660828</v>
          </cell>
          <cell r="J391">
            <v>-3.8544374270724076</v>
          </cell>
          <cell r="K391">
            <v>-2.2773347529317514</v>
          </cell>
          <cell r="L391">
            <v>-2.0370063288325451</v>
          </cell>
          <cell r="M391">
            <v>-3.2093306316464738</v>
          </cell>
          <cell r="N391">
            <v>-1.4272801725952162</v>
          </cell>
          <cell r="O391">
            <v>-44.595846285741978</v>
          </cell>
          <cell r="Q391">
            <v>-44.595846285741978</v>
          </cell>
          <cell r="S391">
            <v>-44.595846285741978</v>
          </cell>
          <cell r="U391" t="str">
            <v>Privision for Taxes</v>
          </cell>
          <cell r="V391">
            <v>-1.4136912489568159</v>
          </cell>
          <cell r="W391">
            <v>-3.9768263374642858</v>
          </cell>
          <cell r="X391">
            <v>-6.8473586499155132</v>
          </cell>
          <cell r="Y391">
            <v>-10.33159212414073</v>
          </cell>
          <cell r="Z391">
            <v>-16.543302328145181</v>
          </cell>
          <cell r="AA391">
            <v>-24.557887513297498</v>
          </cell>
          <cell r="AB391">
            <v>-31.790456972663581</v>
          </cell>
          <cell r="AC391">
            <v>-35.644894399735989</v>
          </cell>
          <cell r="AD391">
            <v>-37.92222915266774</v>
          </cell>
          <cell r="AE391">
            <v>-39.959235481500286</v>
          </cell>
          <cell r="AF391">
            <v>-43.16856611314676</v>
          </cell>
          <cell r="AG391">
            <v>-44.595846285741978</v>
          </cell>
          <cell r="AI391" t="str">
            <v>Privision for Taxes</v>
          </cell>
          <cell r="AJ391">
            <v>-6.8473586499155132</v>
          </cell>
          <cell r="AK391">
            <v>-17.710528863381985</v>
          </cell>
          <cell r="AL391">
            <v>-13.364341639370242</v>
          </cell>
          <cell r="AM391">
            <v>-6.6736171330742344</v>
          </cell>
          <cell r="AN391">
            <v>-44.59584628574197</v>
          </cell>
        </row>
        <row r="392">
          <cell r="A392" t="str">
            <v>Tax rate %</v>
          </cell>
          <cell r="C392">
            <v>0.31</v>
          </cell>
          <cell r="D392">
            <v>0.31</v>
          </cell>
          <cell r="E392">
            <v>0.31</v>
          </cell>
          <cell r="F392">
            <v>0.31</v>
          </cell>
          <cell r="G392">
            <v>0.31</v>
          </cell>
          <cell r="H392">
            <v>0.31</v>
          </cell>
          <cell r="I392">
            <v>0.31</v>
          </cell>
          <cell r="J392">
            <v>0.31</v>
          </cell>
          <cell r="K392">
            <v>0.31</v>
          </cell>
          <cell r="L392">
            <v>0.31000000000000005</v>
          </cell>
          <cell r="M392">
            <v>0.31</v>
          </cell>
          <cell r="N392">
            <v>0.31</v>
          </cell>
          <cell r="O392">
            <v>0.31000000000000005</v>
          </cell>
          <cell r="Q392">
            <v>0.31000000000000005</v>
          </cell>
          <cell r="S392">
            <v>0.31000000000000005</v>
          </cell>
          <cell r="U392" t="str">
            <v>Tax rate %</v>
          </cell>
          <cell r="V392">
            <v>0.31</v>
          </cell>
          <cell r="W392">
            <v>0.31</v>
          </cell>
          <cell r="X392">
            <v>0.30999999999999994</v>
          </cell>
          <cell r="Y392">
            <v>0.31</v>
          </cell>
          <cell r="Z392">
            <v>0.31</v>
          </cell>
          <cell r="AA392">
            <v>0.30999999999999989</v>
          </cell>
          <cell r="AB392">
            <v>0.31</v>
          </cell>
          <cell r="AC392">
            <v>0.31</v>
          </cell>
          <cell r="AD392">
            <v>0.31000000000000005</v>
          </cell>
          <cell r="AE392">
            <v>0.31000000000000005</v>
          </cell>
          <cell r="AF392">
            <v>0.31000000000000005</v>
          </cell>
          <cell r="AG392">
            <v>0.31000000000000005</v>
          </cell>
          <cell r="AI392" t="str">
            <v>Tax rate %</v>
          </cell>
          <cell r="AJ392">
            <v>0.30999999999999994</v>
          </cell>
          <cell r="AK392">
            <v>0.30999999999999994</v>
          </cell>
          <cell r="AL392">
            <v>0.30999999999999994</v>
          </cell>
          <cell r="AM392">
            <v>0.30999999999999994</v>
          </cell>
          <cell r="AN392">
            <v>0.30999999999999989</v>
          </cell>
          <cell r="AP392">
            <v>0</v>
          </cell>
          <cell r="AR392">
            <v>0</v>
          </cell>
        </row>
        <row r="394">
          <cell r="A394" t="str">
            <v>Net Income</v>
          </cell>
          <cell r="C394">
            <v>-3.1466031025167833</v>
          </cell>
          <cell r="D394">
            <v>-5.7050426163553372</v>
          </cell>
          <cell r="E394">
            <v>-6.3892493406172486</v>
          </cell>
          <cell r="F394">
            <v>-7.7552293458561268</v>
          </cell>
          <cell r="G394">
            <v>-13.826064647622811</v>
          </cell>
          <cell r="H394">
            <v>-17.838915412113224</v>
          </cell>
          <cell r="I394">
            <v>-16.098299764395474</v>
          </cell>
          <cell r="J394">
            <v>-8.5792316925160037</v>
          </cell>
          <cell r="K394">
            <v>-5.0689063855577698</v>
          </cell>
          <cell r="L394">
            <v>-4.5339818286917932</v>
          </cell>
          <cell r="M394">
            <v>-7.143348825277636</v>
          </cell>
          <cell r="N394">
            <v>-3.1768494164216108</v>
          </cell>
          <cell r="O394">
            <v>-99.261722377941794</v>
          </cell>
          <cell r="Q394">
            <v>-99.261722377941794</v>
          </cell>
          <cell r="S394">
            <v>-99.261722377941794</v>
          </cell>
          <cell r="U394" t="str">
            <v>Net Income</v>
          </cell>
          <cell r="V394">
            <v>-3.1466031025167833</v>
          </cell>
          <cell r="W394">
            <v>-8.8516457188721205</v>
          </cell>
          <cell r="X394">
            <v>-15.240895059489372</v>
          </cell>
          <cell r="Y394">
            <v>-22.996124405345494</v>
          </cell>
          <cell r="Z394">
            <v>-36.822189052968305</v>
          </cell>
          <cell r="AA394">
            <v>-54.66110446508155</v>
          </cell>
          <cell r="AB394">
            <v>-70.759404229477013</v>
          </cell>
          <cell r="AC394">
            <v>-79.338635921993017</v>
          </cell>
          <cell r="AD394">
            <v>-84.407542307550756</v>
          </cell>
          <cell r="AE394">
            <v>-88.941524136242549</v>
          </cell>
          <cell r="AF394">
            <v>-96.084872961520176</v>
          </cell>
          <cell r="AG394">
            <v>-99.261722377941794</v>
          </cell>
          <cell r="AI394" t="str">
            <v>Net Income</v>
          </cell>
          <cell r="AJ394">
            <v>-15.240895059489372</v>
          </cell>
          <cell r="AK394">
            <v>-39.420209405592175</v>
          </cell>
          <cell r="AL394">
            <v>-29.746437842469259</v>
          </cell>
          <cell r="AM394">
            <v>-14.854180070391042</v>
          </cell>
          <cell r="AN394">
            <v>-99.261722377941851</v>
          </cell>
          <cell r="AP394">
            <v>0</v>
          </cell>
          <cell r="AR394">
            <v>0</v>
          </cell>
        </row>
        <row r="395">
          <cell r="A395" t="str">
            <v>% Sales</v>
          </cell>
          <cell r="C395">
            <v>-5.7920957201187777</v>
          </cell>
          <cell r="D395">
            <v>-0.78034001909861384</v>
          </cell>
          <cell r="E395">
            <v>-0.84535917684539397</v>
          </cell>
          <cell r="F395">
            <v>-0.32750497722613325</v>
          </cell>
          <cell r="G395">
            <v>-0.21037332497582753</v>
          </cell>
          <cell r="H395">
            <v>-0.17843796728803327</v>
          </cell>
          <cell r="I395">
            <v>-0.18300685133481201</v>
          </cell>
          <cell r="J395">
            <v>-0.20363713064156846</v>
          </cell>
          <cell r="K395">
            <v>-0.96653209770737147</v>
          </cell>
          <cell r="L395">
            <v>-0.46925191170298597</v>
          </cell>
          <cell r="M395">
            <v>-0.25912695335551067</v>
          </cell>
          <cell r="N395">
            <v>0</v>
          </cell>
          <cell r="O395">
            <v>-0.26304577878522212</v>
          </cell>
          <cell r="Q395">
            <v>-0.26304577878522212</v>
          </cell>
          <cell r="S395">
            <v>-0.26304577878522212</v>
          </cell>
          <cell r="U395" t="str">
            <v>% Sales</v>
          </cell>
          <cell r="V395">
            <v>-5.7920957201187777</v>
          </cell>
          <cell r="W395">
            <v>-1.1269911387437521</v>
          </cell>
          <cell r="X395">
            <v>-0.9888814174111713</v>
          </cell>
          <cell r="Y395">
            <v>-0.58825672534538975</v>
          </cell>
          <cell r="Z395">
            <v>-0.35131132792699354</v>
          </cell>
          <cell r="AA395">
            <v>-0.26691791140760013</v>
          </cell>
          <cell r="AB395">
            <v>-0.2417044565244075</v>
          </cell>
          <cell r="AC395">
            <v>-0.23691537409095845</v>
          </cell>
          <cell r="AD395">
            <v>-0.24816537889790188</v>
          </cell>
          <cell r="AE395">
            <v>-0.25427241797712974</v>
          </cell>
          <cell r="AF395">
            <v>-0.25462705695764576</v>
          </cell>
          <cell r="AG395">
            <v>-0.26304577878522212</v>
          </cell>
          <cell r="AI395" t="str">
            <v>% Sales</v>
          </cell>
          <cell r="AJ395">
            <v>-0.9888814174111713</v>
          </cell>
          <cell r="AK395">
            <v>-0.20816068536959487</v>
          </cell>
          <cell r="AL395">
            <v>-0.21979046840423269</v>
          </cell>
          <cell r="AM395">
            <v>-0.39899343720720898</v>
          </cell>
          <cell r="AN395">
            <v>-0.26304577878522228</v>
          </cell>
          <cell r="AP395">
            <v>0</v>
          </cell>
          <cell r="AR395">
            <v>0</v>
          </cell>
        </row>
        <row r="627">
          <cell r="A627" t="str">
            <v>MEX Budget '02</v>
          </cell>
          <cell r="U627" t="str">
            <v>MEX Forecast YTD '00</v>
          </cell>
          <cell r="AI627" t="str">
            <v>MEX Forecast Qtr.'00</v>
          </cell>
        </row>
        <row r="628">
          <cell r="A628" t="str">
            <v>Total Selective Chemistries</v>
          </cell>
          <cell r="C628" t="str">
            <v>Jan</v>
          </cell>
          <cell r="D628" t="str">
            <v>Feb</v>
          </cell>
          <cell r="E628" t="str">
            <v>Mar</v>
          </cell>
          <cell r="F628" t="str">
            <v>Apr</v>
          </cell>
          <cell r="G628" t="str">
            <v>May</v>
          </cell>
          <cell r="H628" t="str">
            <v>Jun</v>
          </cell>
          <cell r="I628" t="str">
            <v>Jul</v>
          </cell>
          <cell r="J628" t="str">
            <v>Aug</v>
          </cell>
          <cell r="K628" t="str">
            <v>Sep</v>
          </cell>
          <cell r="L628" t="str">
            <v>Oct</v>
          </cell>
          <cell r="M628" t="str">
            <v>Nov</v>
          </cell>
          <cell r="N628" t="str">
            <v>Dec</v>
          </cell>
          <cell r="O628" t="str">
            <v>Total</v>
          </cell>
          <cell r="Q628" t="str">
            <v>Changes</v>
          </cell>
          <cell r="S628" t="str">
            <v>Changes</v>
          </cell>
          <cell r="U628" t="str">
            <v>Total Selective Chemistries</v>
          </cell>
          <cell r="V628" t="str">
            <v>Jan</v>
          </cell>
          <cell r="W628" t="str">
            <v>Feb</v>
          </cell>
          <cell r="X628" t="str">
            <v>Mar</v>
          </cell>
          <cell r="Y628" t="str">
            <v>Apr</v>
          </cell>
          <cell r="Z628" t="str">
            <v>May</v>
          </cell>
          <cell r="AA628" t="str">
            <v>Jun</v>
          </cell>
          <cell r="AB628" t="str">
            <v>Jul</v>
          </cell>
          <cell r="AC628" t="str">
            <v>Aug</v>
          </cell>
          <cell r="AD628" t="str">
            <v>Sep</v>
          </cell>
          <cell r="AE628" t="str">
            <v>Oct</v>
          </cell>
          <cell r="AF628" t="str">
            <v>Nov</v>
          </cell>
          <cell r="AG628" t="str">
            <v>Dec</v>
          </cell>
          <cell r="AI628" t="str">
            <v>Total Selective Chemistries</v>
          </cell>
          <cell r="AJ628" t="str">
            <v>1st Qtr.</v>
          </cell>
          <cell r="AK628" t="str">
            <v>2nd Qtr.</v>
          </cell>
          <cell r="AL628" t="str">
            <v>3er Qtr.</v>
          </cell>
          <cell r="AM628" t="str">
            <v>4 Qtr.</v>
          </cell>
          <cell r="AN628" t="str">
            <v>Total</v>
          </cell>
          <cell r="AP628">
            <v>2003</v>
          </cell>
          <cell r="AQ628">
            <v>0</v>
          </cell>
          <cell r="AR628">
            <v>2004</v>
          </cell>
        </row>
        <row r="632">
          <cell r="A632" t="str">
            <v>Net Sales</v>
          </cell>
          <cell r="C632">
            <v>12.22791185729276</v>
          </cell>
          <cell r="D632">
            <v>11.193632322175731</v>
          </cell>
          <cell r="E632">
            <v>395.78257351407723</v>
          </cell>
          <cell r="F632">
            <v>640.77014189189185</v>
          </cell>
          <cell r="G632">
            <v>1889.7116176165803</v>
          </cell>
          <cell r="H632">
            <v>962.55875901132845</v>
          </cell>
          <cell r="I632">
            <v>501.59708290685774</v>
          </cell>
          <cell r="J632">
            <v>272.99702471772969</v>
          </cell>
          <cell r="K632">
            <v>112.24850125701028</v>
          </cell>
          <cell r="L632">
            <v>28.384498720664702</v>
          </cell>
          <cell r="M632">
            <v>64.857789681343675</v>
          </cell>
          <cell r="N632">
            <v>0</v>
          </cell>
          <cell r="O632">
            <v>4892.3295334969525</v>
          </cell>
          <cell r="Q632">
            <v>1577.5063549017732</v>
          </cell>
          <cell r="S632">
            <v>1577.5063549017732</v>
          </cell>
          <cell r="U632" t="str">
            <v>Net Sales</v>
          </cell>
          <cell r="V632">
            <v>12.22791185729276</v>
          </cell>
          <cell r="W632">
            <v>23.421544179468491</v>
          </cell>
          <cell r="X632">
            <v>419.2041176935457</v>
          </cell>
          <cell r="Y632">
            <v>1059.9742595854375</v>
          </cell>
          <cell r="Z632">
            <v>2949.6858772020178</v>
          </cell>
          <cell r="AA632">
            <v>3912.244636213346</v>
          </cell>
          <cell r="AB632">
            <v>4413.8417191202034</v>
          </cell>
          <cell r="AC632">
            <v>4686.8387438379332</v>
          </cell>
          <cell r="AD632">
            <v>4799.0872450949437</v>
          </cell>
          <cell r="AE632">
            <v>4827.4717438156085</v>
          </cell>
          <cell r="AF632">
            <v>4892.3295334969525</v>
          </cell>
          <cell r="AG632">
            <v>4892.3295334969525</v>
          </cell>
          <cell r="AI632" t="str">
            <v>Net Sales</v>
          </cell>
          <cell r="AJ632">
            <v>419.2041176935457</v>
          </cell>
          <cell r="AK632">
            <v>3493.0405185198006</v>
          </cell>
          <cell r="AL632">
            <v>886.8426088815977</v>
          </cell>
          <cell r="AM632">
            <v>93.24228840200837</v>
          </cell>
          <cell r="AN632">
            <v>4892.3295334969525</v>
          </cell>
          <cell r="AP632">
            <v>0</v>
          </cell>
          <cell r="AR632">
            <v>0</v>
          </cell>
        </row>
        <row r="634">
          <cell r="A634" t="str">
            <v>Inventory Cost</v>
          </cell>
          <cell r="C634">
            <v>4.9699533881313203</v>
          </cell>
          <cell r="D634">
            <v>11.036637955540845</v>
          </cell>
          <cell r="E634">
            <v>139.07705222721597</v>
          </cell>
          <cell r="F634">
            <v>254.80655694078524</v>
          </cell>
          <cell r="G634">
            <v>772.887922461882</v>
          </cell>
          <cell r="H634">
            <v>578.26513136348615</v>
          </cell>
          <cell r="I634">
            <v>390.57606728042668</v>
          </cell>
          <cell r="J634">
            <v>208.84214593804427</v>
          </cell>
          <cell r="K634">
            <v>74.476768684772111</v>
          </cell>
          <cell r="L634">
            <v>17.590257735555305</v>
          </cell>
          <cell r="M634">
            <v>45.238035418454011</v>
          </cell>
          <cell r="N634">
            <v>0</v>
          </cell>
          <cell r="O634">
            <v>2497.7665293942941</v>
          </cell>
          <cell r="Q634">
            <v>841.50330177474166</v>
          </cell>
          <cell r="S634">
            <v>841.50330177474166</v>
          </cell>
          <cell r="U634" t="str">
            <v>Inventory Cost</v>
          </cell>
          <cell r="V634">
            <v>4.9699533881313203</v>
          </cell>
          <cell r="W634">
            <v>16.006591343672167</v>
          </cell>
          <cell r="X634">
            <v>155.08364357088814</v>
          </cell>
          <cell r="Y634">
            <v>409.89020051167336</v>
          </cell>
          <cell r="Z634">
            <v>1182.7781229735554</v>
          </cell>
          <cell r="AA634">
            <v>1761.0432543370416</v>
          </cell>
          <cell r="AB634">
            <v>2151.6193216174684</v>
          </cell>
          <cell r="AC634">
            <v>2360.4614675555126</v>
          </cell>
          <cell r="AD634">
            <v>2434.9382362402848</v>
          </cell>
          <cell r="AE634">
            <v>2452.5284939758403</v>
          </cell>
          <cell r="AF634">
            <v>2497.7665293942941</v>
          </cell>
          <cell r="AG634">
            <v>2497.7665293942941</v>
          </cell>
          <cell r="AI634" t="str">
            <v>Inventory Cost</v>
          </cell>
          <cell r="AJ634">
            <v>155.08364357088814</v>
          </cell>
          <cell r="AK634">
            <v>1605.9596107661532</v>
          </cell>
          <cell r="AL634">
            <v>673.89498190324309</v>
          </cell>
          <cell r="AM634">
            <v>62.828293154009316</v>
          </cell>
          <cell r="AN634">
            <v>2497.7665293942937</v>
          </cell>
          <cell r="AP634">
            <v>0</v>
          </cell>
          <cell r="AR634">
            <v>0</v>
          </cell>
        </row>
        <row r="635">
          <cell r="A635" t="str">
            <v>Non Std. Cost</v>
          </cell>
          <cell r="C635">
            <v>3.2595487932843656E-2</v>
          </cell>
          <cell r="D635">
            <v>0.43865821129707105</v>
          </cell>
          <cell r="E635">
            <v>0.45348175182481743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0.92473545105473209</v>
          </cell>
          <cell r="Q635">
            <v>0</v>
          </cell>
          <cell r="S635">
            <v>0</v>
          </cell>
          <cell r="U635" t="str">
            <v>Non Std. Cost</v>
          </cell>
          <cell r="V635">
            <v>3.2595487932843656E-2</v>
          </cell>
          <cell r="W635">
            <v>0.47125369922991472</v>
          </cell>
          <cell r="X635">
            <v>0.92473545105473209</v>
          </cell>
          <cell r="Y635">
            <v>0.92473545105473209</v>
          </cell>
          <cell r="Z635">
            <v>0.92473545105473209</v>
          </cell>
          <cell r="AA635">
            <v>0.92473545105473209</v>
          </cell>
          <cell r="AB635">
            <v>0.92473545105473209</v>
          </cell>
          <cell r="AC635">
            <v>0.92473545105473209</v>
          </cell>
          <cell r="AD635">
            <v>0.92473545105473209</v>
          </cell>
          <cell r="AE635">
            <v>0.92473545105473209</v>
          </cell>
          <cell r="AF635">
            <v>0.92473545105473209</v>
          </cell>
          <cell r="AG635">
            <v>0.92473545105473209</v>
          </cell>
          <cell r="AI635" t="str">
            <v>Non Std. Cost</v>
          </cell>
          <cell r="AJ635">
            <v>0.92473545105473209</v>
          </cell>
          <cell r="AK635">
            <v>0</v>
          </cell>
          <cell r="AL635">
            <v>0</v>
          </cell>
          <cell r="AM635">
            <v>0</v>
          </cell>
          <cell r="AN635">
            <v>0.92473545105473209</v>
          </cell>
          <cell r="AP635">
            <v>0</v>
          </cell>
          <cell r="AR635">
            <v>0</v>
          </cell>
        </row>
        <row r="636">
          <cell r="A636" t="str">
            <v>Alloc. NSC (STL)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Q636">
            <v>0</v>
          </cell>
          <cell r="S636">
            <v>0</v>
          </cell>
          <cell r="U636" t="str">
            <v>Alloc. NSC (STL)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I636" t="str">
            <v>Alloc. NSC (STL)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P636">
            <v>0</v>
          </cell>
          <cell r="AR636">
            <v>0</v>
          </cell>
        </row>
        <row r="637">
          <cell r="A637" t="str">
            <v>COGS</v>
          </cell>
          <cell r="C637">
            <v>5.0025488760641643</v>
          </cell>
          <cell r="D637">
            <v>11.475296166837916</v>
          </cell>
          <cell r="E637">
            <v>139.5305339790408</v>
          </cell>
          <cell r="F637">
            <v>254.80655694078524</v>
          </cell>
          <cell r="G637">
            <v>772.887922461882</v>
          </cell>
          <cell r="H637">
            <v>578.26513136348615</v>
          </cell>
          <cell r="I637">
            <v>390.57606728042668</v>
          </cell>
          <cell r="J637">
            <v>208.84214593804427</v>
          </cell>
          <cell r="K637">
            <v>74.476768684772111</v>
          </cell>
          <cell r="L637">
            <v>17.590257735555305</v>
          </cell>
          <cell r="M637">
            <v>45.238035418454011</v>
          </cell>
          <cell r="N637">
            <v>0</v>
          </cell>
          <cell r="O637">
            <v>2498.691264845349</v>
          </cell>
          <cell r="Q637">
            <v>841.50330177474166</v>
          </cell>
          <cell r="S637">
            <v>841.50330177474166</v>
          </cell>
          <cell r="U637" t="str">
            <v>COGS</v>
          </cell>
          <cell r="V637">
            <v>5.0025488760641643</v>
          </cell>
          <cell r="W637">
            <v>16.477845042902082</v>
          </cell>
          <cell r="X637">
            <v>156.00837902194289</v>
          </cell>
          <cell r="Y637">
            <v>410.8149359627281</v>
          </cell>
          <cell r="Z637">
            <v>1183.70285842461</v>
          </cell>
          <cell r="AA637">
            <v>1761.9679897880962</v>
          </cell>
          <cell r="AB637">
            <v>2152.5440570685232</v>
          </cell>
          <cell r="AC637">
            <v>2361.3862030065675</v>
          </cell>
          <cell r="AD637">
            <v>2435.8629716913397</v>
          </cell>
          <cell r="AE637">
            <v>2453.4532294268952</v>
          </cell>
          <cell r="AF637">
            <v>2498.691264845349</v>
          </cell>
          <cell r="AG637">
            <v>2498.691264845349</v>
          </cell>
          <cell r="AI637" t="str">
            <v>COGS</v>
          </cell>
          <cell r="AJ637">
            <v>156.00837902194289</v>
          </cell>
          <cell r="AK637">
            <v>1605.9596107661532</v>
          </cell>
          <cell r="AL637">
            <v>673.89498190324309</v>
          </cell>
          <cell r="AM637">
            <v>62.828293154009316</v>
          </cell>
          <cell r="AN637">
            <v>2498.6912648453485</v>
          </cell>
          <cell r="AP637">
            <v>0</v>
          </cell>
          <cell r="AR637">
            <v>0</v>
          </cell>
        </row>
        <row r="639">
          <cell r="A639" t="str">
            <v>Gross Profit</v>
          </cell>
          <cell r="C639">
            <v>7.2253629812285958</v>
          </cell>
          <cell r="D639">
            <v>-0.28166384466218553</v>
          </cell>
          <cell r="E639">
            <v>256.25203953503643</v>
          </cell>
          <cell r="F639">
            <v>385.96358495110661</v>
          </cell>
          <cell r="G639">
            <v>1116.8236951546983</v>
          </cell>
          <cell r="H639">
            <v>384.2936276478423</v>
          </cell>
          <cell r="I639">
            <v>111.02101562643105</v>
          </cell>
          <cell r="J639">
            <v>64.154878779685419</v>
          </cell>
          <cell r="K639">
            <v>37.771732572238164</v>
          </cell>
          <cell r="L639">
            <v>10.794240985109397</v>
          </cell>
          <cell r="M639">
            <v>19.619754262889664</v>
          </cell>
          <cell r="N639">
            <v>0</v>
          </cell>
          <cell r="O639">
            <v>2393.6382686516035</v>
          </cell>
          <cell r="Q639">
            <v>736.00305312703154</v>
          </cell>
          <cell r="S639">
            <v>736.00305312703154</v>
          </cell>
          <cell r="U639" t="str">
            <v>Gross Profit</v>
          </cell>
          <cell r="V639">
            <v>7.2253629812285958</v>
          </cell>
          <cell r="W639">
            <v>6.9436991365664085</v>
          </cell>
          <cell r="X639">
            <v>263.19573867160284</v>
          </cell>
          <cell r="Y639">
            <v>649.15932362270939</v>
          </cell>
          <cell r="Z639">
            <v>1765.9830187774078</v>
          </cell>
          <cell r="AA639">
            <v>2150.27664642525</v>
          </cell>
          <cell r="AB639">
            <v>2261.2976620516802</v>
          </cell>
          <cell r="AC639">
            <v>2325.4525408313657</v>
          </cell>
          <cell r="AD639">
            <v>2363.224273403604</v>
          </cell>
          <cell r="AE639">
            <v>2374.0185143887134</v>
          </cell>
          <cell r="AF639">
            <v>2393.6382686516035</v>
          </cell>
          <cell r="AG639">
            <v>2393.6382686516035</v>
          </cell>
          <cell r="AI639" t="str">
            <v>Gross Profit</v>
          </cell>
          <cell r="AJ639">
            <v>263.19573867160284</v>
          </cell>
          <cell r="AK639">
            <v>1887.0809077536474</v>
          </cell>
          <cell r="AL639">
            <v>212.94762697835461</v>
          </cell>
          <cell r="AM639">
            <v>30.413995247999054</v>
          </cell>
          <cell r="AN639">
            <v>2393.638268651604</v>
          </cell>
          <cell r="AP639">
            <v>0</v>
          </cell>
          <cell r="AR639">
            <v>0</v>
          </cell>
        </row>
        <row r="640">
          <cell r="A640" t="str">
            <v>% of Sales</v>
          </cell>
          <cell r="C640">
            <v>0.59089099312728277</v>
          </cell>
          <cell r="D640">
            <v>-2.5162863720669174E-2</v>
          </cell>
          <cell r="E640">
            <v>0.64745660037485719</v>
          </cell>
          <cell r="F640">
            <v>0.60234327369177698</v>
          </cell>
          <cell r="G640">
            <v>0.59100218506530877</v>
          </cell>
          <cell r="H640">
            <v>0.39924173360861753</v>
          </cell>
          <cell r="I640">
            <v>0.22133505040149265</v>
          </cell>
          <cell r="J640">
            <v>0.23500211713303301</v>
          </cell>
          <cell r="K640">
            <v>0.33650099688862617</v>
          </cell>
          <cell r="L640">
            <v>0.38028647577457092</v>
          </cell>
          <cell r="M640">
            <v>0.3025042074249607</v>
          </cell>
          <cell r="N640">
            <v>0</v>
          </cell>
          <cell r="O640">
            <v>0.48926349957883403</v>
          </cell>
          <cell r="Q640">
            <v>0.46656107015991094</v>
          </cell>
          <cell r="S640">
            <v>0.46656107015991094</v>
          </cell>
          <cell r="U640" t="str">
            <v>% of Sales</v>
          </cell>
          <cell r="V640">
            <v>0.59089099312728277</v>
          </cell>
          <cell r="W640">
            <v>0.29646632533534273</v>
          </cell>
          <cell r="X640">
            <v>0.62784626286521605</v>
          </cell>
          <cell r="Y640">
            <v>0.61242932812028816</v>
          </cell>
          <cell r="Z640">
            <v>0.59870206262524661</v>
          </cell>
          <cell r="AA640">
            <v>0.54962734858689677</v>
          </cell>
          <cell r="AB640">
            <v>0.51231960862031478</v>
          </cell>
          <cell r="AC640">
            <v>0.49616653525551246</v>
          </cell>
          <cell r="AD640">
            <v>0.49243202982379847</v>
          </cell>
          <cell r="AE640">
            <v>0.49177263801285381</v>
          </cell>
          <cell r="AF640">
            <v>0.48926349957883403</v>
          </cell>
          <cell r="AG640">
            <v>0.48926349957883403</v>
          </cell>
          <cell r="AI640" t="str">
            <v>% of Sales</v>
          </cell>
          <cell r="AJ640">
            <v>0.62784626286521605</v>
          </cell>
          <cell r="AK640">
            <v>0.5402401998340719</v>
          </cell>
          <cell r="AL640">
            <v>0.24011884955201249</v>
          </cell>
          <cell r="AM640">
            <v>0.32618241968570089</v>
          </cell>
          <cell r="AN640">
            <v>0.48926349957883414</v>
          </cell>
          <cell r="AP640">
            <v>0</v>
          </cell>
          <cell r="AR640">
            <v>0</v>
          </cell>
        </row>
        <row r="642">
          <cell r="A642" t="str">
            <v>Marketing</v>
          </cell>
          <cell r="C642">
            <v>25.422621841449228</v>
          </cell>
          <cell r="D642">
            <v>32.091620750955315</v>
          </cell>
          <cell r="E642">
            <v>40.122422831646574</v>
          </cell>
          <cell r="F642">
            <v>38.37510212547248</v>
          </cell>
          <cell r="G642">
            <v>51.434460196071058</v>
          </cell>
          <cell r="H642">
            <v>46.783089351595677</v>
          </cell>
          <cell r="I642">
            <v>40.821529103742336</v>
          </cell>
          <cell r="J642">
            <v>25.117146230128412</v>
          </cell>
          <cell r="K642">
            <v>37.033221481028015</v>
          </cell>
          <cell r="L642">
            <v>27.04415394665881</v>
          </cell>
          <cell r="M642">
            <v>27.04415394665881</v>
          </cell>
          <cell r="N642">
            <v>27.04415394665881</v>
          </cell>
          <cell r="O642">
            <v>418.33367575206557</v>
          </cell>
          <cell r="Q642">
            <v>246.95488813765348</v>
          </cell>
          <cell r="S642">
            <v>246.95488813765348</v>
          </cell>
          <cell r="U642" t="str">
            <v>Marketing</v>
          </cell>
          <cell r="V642">
            <v>25.422621841449228</v>
          </cell>
          <cell r="W642">
            <v>57.514242592404543</v>
          </cell>
          <cell r="X642">
            <v>97.636665424051117</v>
          </cell>
          <cell r="Y642">
            <v>136.0117675495236</v>
          </cell>
          <cell r="Z642">
            <v>187.44622774559465</v>
          </cell>
          <cell r="AA642">
            <v>234.22931709719035</v>
          </cell>
          <cell r="AB642">
            <v>275.05084620093271</v>
          </cell>
          <cell r="AC642">
            <v>300.16799243106112</v>
          </cell>
          <cell r="AD642">
            <v>337.20121391208914</v>
          </cell>
          <cell r="AE642">
            <v>364.24536785874795</v>
          </cell>
          <cell r="AF642">
            <v>391.28952180540676</v>
          </cell>
          <cell r="AG642">
            <v>418.33367575206557</v>
          </cell>
          <cell r="AI642" t="str">
            <v>Marketing</v>
          </cell>
          <cell r="AJ642">
            <v>97.636665424051117</v>
          </cell>
          <cell r="AK642">
            <v>136.59265167313922</v>
          </cell>
          <cell r="AL642">
            <v>102.97189681489877</v>
          </cell>
          <cell r="AM642">
            <v>81.132461839976429</v>
          </cell>
          <cell r="AN642">
            <v>418.33367575206552</v>
          </cell>
          <cell r="AP642">
            <v>0</v>
          </cell>
          <cell r="AR642">
            <v>0</v>
          </cell>
        </row>
        <row r="643">
          <cell r="A643" t="str">
            <v>Administration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Q643">
            <v>0</v>
          </cell>
          <cell r="S643">
            <v>0</v>
          </cell>
          <cell r="U643" t="str">
            <v>Administration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I643" t="str">
            <v>Administration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P643">
            <v>0</v>
          </cell>
          <cell r="AR643">
            <v>0</v>
          </cell>
        </row>
        <row r="644">
          <cell r="A644" t="str">
            <v>Technology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Q644">
            <v>0</v>
          </cell>
          <cell r="S644">
            <v>0</v>
          </cell>
          <cell r="U644" t="str">
            <v>Technology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I644" t="str">
            <v>Technology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P644">
            <v>0</v>
          </cell>
          <cell r="AR644">
            <v>0</v>
          </cell>
        </row>
        <row r="645">
          <cell r="A645" t="str">
            <v>Bad Debt Reserve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Q645">
            <v>0</v>
          </cell>
          <cell r="S645">
            <v>0</v>
          </cell>
          <cell r="U645" t="str">
            <v>Bad Debt Reserve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I645" t="str">
            <v>Bad Debt Reserve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P645">
            <v>0</v>
          </cell>
          <cell r="AR645">
            <v>0</v>
          </cell>
        </row>
        <row r="646">
          <cell r="A646" t="str">
            <v>Total Direct MAT</v>
          </cell>
          <cell r="C646">
            <v>25.422621841449228</v>
          </cell>
          <cell r="D646">
            <v>32.091620750955315</v>
          </cell>
          <cell r="E646">
            <v>40.122422831646574</v>
          </cell>
          <cell r="F646">
            <v>38.37510212547248</v>
          </cell>
          <cell r="G646">
            <v>51.434460196071058</v>
          </cell>
          <cell r="H646">
            <v>46.783089351595677</v>
          </cell>
          <cell r="I646">
            <v>40.821529103742336</v>
          </cell>
          <cell r="J646">
            <v>25.117146230128412</v>
          </cell>
          <cell r="K646">
            <v>37.033221481028015</v>
          </cell>
          <cell r="L646">
            <v>27.04415394665881</v>
          </cell>
          <cell r="M646">
            <v>27.04415394665881</v>
          </cell>
          <cell r="N646">
            <v>27.04415394665881</v>
          </cell>
          <cell r="O646">
            <v>418.33367575206557</v>
          </cell>
          <cell r="Q646">
            <v>246.95488813765348</v>
          </cell>
          <cell r="S646">
            <v>246.95488813765348</v>
          </cell>
          <cell r="U646" t="str">
            <v>Total Direct MAT</v>
          </cell>
          <cell r="V646">
            <v>25.422621841449228</v>
          </cell>
          <cell r="W646">
            <v>57.514242592404543</v>
          </cell>
          <cell r="X646">
            <v>97.636665424051117</v>
          </cell>
          <cell r="Y646">
            <v>136.0117675495236</v>
          </cell>
          <cell r="Z646">
            <v>187.44622774559465</v>
          </cell>
          <cell r="AA646">
            <v>234.22931709719035</v>
          </cell>
          <cell r="AB646">
            <v>275.05084620093271</v>
          </cell>
          <cell r="AC646">
            <v>300.16799243106112</v>
          </cell>
          <cell r="AD646">
            <v>337.20121391208914</v>
          </cell>
          <cell r="AE646">
            <v>364.24536785874795</v>
          </cell>
          <cell r="AF646">
            <v>391.28952180540676</v>
          </cell>
          <cell r="AG646">
            <v>418.33367575206557</v>
          </cell>
          <cell r="AI646" t="str">
            <v>Total Direct MAT</v>
          </cell>
          <cell r="AJ646">
            <v>97.636665424051117</v>
          </cell>
          <cell r="AK646">
            <v>136.59265167313922</v>
          </cell>
          <cell r="AL646">
            <v>102.97189681489877</v>
          </cell>
          <cell r="AM646">
            <v>81.132461839976429</v>
          </cell>
          <cell r="AN646">
            <v>418.33367575206552</v>
          </cell>
          <cell r="AP646">
            <v>0</v>
          </cell>
          <cell r="AR646">
            <v>0</v>
          </cell>
        </row>
        <row r="648">
          <cell r="A648" t="str">
            <v>Marketing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Q648">
            <v>0</v>
          </cell>
          <cell r="S648">
            <v>0</v>
          </cell>
          <cell r="U648" t="str">
            <v>Marketing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I648" t="str">
            <v>Marketing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P648">
            <v>0</v>
          </cell>
          <cell r="AR648">
            <v>0</v>
          </cell>
        </row>
        <row r="649">
          <cell r="A649" t="str">
            <v>Administration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Q649">
            <v>0</v>
          </cell>
          <cell r="S649">
            <v>0</v>
          </cell>
          <cell r="U649" t="str">
            <v>Administration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I649" t="str">
            <v>Administration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P649">
            <v>0</v>
          </cell>
          <cell r="AR649">
            <v>0</v>
          </cell>
        </row>
        <row r="650">
          <cell r="A650" t="str">
            <v>Technology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Q650">
            <v>0</v>
          </cell>
          <cell r="S650">
            <v>0</v>
          </cell>
          <cell r="U650" t="str">
            <v>Technology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I650" t="str">
            <v>Technology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P650">
            <v>0</v>
          </cell>
          <cell r="AR650">
            <v>0</v>
          </cell>
        </row>
        <row r="651">
          <cell r="A651" t="str">
            <v>Total Foundation MAT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Q651">
            <v>0</v>
          </cell>
          <cell r="S651">
            <v>0</v>
          </cell>
          <cell r="U651" t="str">
            <v>Total Foundation MAT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I651" t="str">
            <v>Total Foundation MAT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P651">
            <v>0</v>
          </cell>
          <cell r="AR651">
            <v>0</v>
          </cell>
        </row>
        <row r="653">
          <cell r="A653" t="str">
            <v>Amort of Intangible  Assets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Q653">
            <v>0</v>
          </cell>
          <cell r="S653">
            <v>0</v>
          </cell>
          <cell r="U653" t="str">
            <v>Amort of Intangible  Assets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I653" t="str">
            <v>Amort of Intangible  Assets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  <cell r="AN653">
            <v>0</v>
          </cell>
          <cell r="AP653">
            <v>0</v>
          </cell>
          <cell r="AR653">
            <v>0</v>
          </cell>
        </row>
        <row r="655">
          <cell r="A655" t="str">
            <v>Interest Expense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Q655">
            <v>0</v>
          </cell>
          <cell r="S655">
            <v>0</v>
          </cell>
          <cell r="U655" t="str">
            <v>Interest Expense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I655" t="str">
            <v>Interest Expense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P655">
            <v>0</v>
          </cell>
          <cell r="AR655">
            <v>0</v>
          </cell>
        </row>
        <row r="656">
          <cell r="A656" t="str">
            <v>Interest Income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Q656">
            <v>0</v>
          </cell>
          <cell r="S656">
            <v>0</v>
          </cell>
          <cell r="U656" t="str">
            <v>Interest Income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I656" t="str">
            <v>Interest Income</v>
          </cell>
          <cell r="AJ656">
            <v>0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P656">
            <v>0</v>
          </cell>
          <cell r="AR656">
            <v>0</v>
          </cell>
        </row>
        <row r="657">
          <cell r="A657" t="str">
            <v>Other Income/Exp.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Q657">
            <v>0</v>
          </cell>
          <cell r="S657">
            <v>0</v>
          </cell>
          <cell r="U657" t="str">
            <v>Other Income/Exp.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I657" t="str">
            <v>Other Income/Exp.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P657">
            <v>0</v>
          </cell>
          <cell r="AR657">
            <v>0</v>
          </cell>
        </row>
        <row r="659">
          <cell r="A659" t="str">
            <v>Income Before Tax</v>
          </cell>
          <cell r="C659">
            <v>-18.197258860220632</v>
          </cell>
          <cell r="D659">
            <v>-32.373284595617498</v>
          </cell>
          <cell r="E659">
            <v>216.12961670338984</v>
          </cell>
          <cell r="F659">
            <v>347.58848282563412</v>
          </cell>
          <cell r="G659">
            <v>1065.3892349586272</v>
          </cell>
          <cell r="H659">
            <v>337.51053829624664</v>
          </cell>
          <cell r="I659">
            <v>70.199486522688716</v>
          </cell>
          <cell r="J659">
            <v>39.037732549557006</v>
          </cell>
          <cell r="K659">
            <v>0.73851109121014957</v>
          </cell>
          <cell r="L659">
            <v>-16.249912961549413</v>
          </cell>
          <cell r="M659">
            <v>-7.4243996837691455</v>
          </cell>
          <cell r="N659">
            <v>-27.04415394665881</v>
          </cell>
          <cell r="O659">
            <v>1975.304592899538</v>
          </cell>
          <cell r="Q659">
            <v>489.04816498937805</v>
          </cell>
          <cell r="S659">
            <v>489.04816498937805</v>
          </cell>
          <cell r="U659" t="str">
            <v>Income Before Tax</v>
          </cell>
          <cell r="V659">
            <v>-18.197258860220632</v>
          </cell>
          <cell r="W659">
            <v>-50.570543455838134</v>
          </cell>
          <cell r="X659">
            <v>165.55907324755174</v>
          </cell>
          <cell r="Y659">
            <v>513.1475560731858</v>
          </cell>
          <cell r="Z659">
            <v>1578.5367910318132</v>
          </cell>
          <cell r="AA659">
            <v>1916.0473293280597</v>
          </cell>
          <cell r="AB659">
            <v>1986.2468158507475</v>
          </cell>
          <cell r="AC659">
            <v>2025.2845484003046</v>
          </cell>
          <cell r="AD659">
            <v>2026.0230594915149</v>
          </cell>
          <cell r="AE659">
            <v>2009.7731465299653</v>
          </cell>
          <cell r="AF659">
            <v>2002.3487468461967</v>
          </cell>
          <cell r="AG659">
            <v>1975.304592899538</v>
          </cell>
          <cell r="AI659" t="str">
            <v>Income Before Tax</v>
          </cell>
          <cell r="AJ659">
            <v>165.55907324755174</v>
          </cell>
          <cell r="AK659">
            <v>1750.4882560805081</v>
          </cell>
          <cell r="AL659">
            <v>109.97573016345584</v>
          </cell>
          <cell r="AM659">
            <v>-50.718466591977375</v>
          </cell>
          <cell r="AN659">
            <v>1975.3045928995384</v>
          </cell>
          <cell r="AP659">
            <v>0</v>
          </cell>
          <cell r="AR659">
            <v>0</v>
          </cell>
        </row>
        <row r="660">
          <cell r="A660" t="str">
            <v>Privision for Taxes</v>
          </cell>
          <cell r="C660">
            <v>-5.6411502466683956</v>
          </cell>
          <cell r="D660">
            <v>-10.035718224641423</v>
          </cell>
          <cell r="E660">
            <v>67.000181178050838</v>
          </cell>
          <cell r="F660">
            <v>107.75242967594659</v>
          </cell>
          <cell r="G660">
            <v>330.27066283717443</v>
          </cell>
          <cell r="H660">
            <v>104.62826687183644</v>
          </cell>
          <cell r="I660">
            <v>21.761840822033498</v>
          </cell>
          <cell r="J660">
            <v>12.101697090362673</v>
          </cell>
          <cell r="K660">
            <v>0.22893843827514537</v>
          </cell>
          <cell r="L660">
            <v>-5.0374730180803189</v>
          </cell>
          <cell r="M660">
            <v>-2.3015639019684371</v>
          </cell>
          <cell r="N660">
            <v>-8.3836877234642309</v>
          </cell>
          <cell r="O660">
            <v>612.34442379885684</v>
          </cell>
          <cell r="Q660">
            <v>151.6049311467072</v>
          </cell>
          <cell r="S660">
            <v>151.6049311467072</v>
          </cell>
          <cell r="U660" t="str">
            <v>Privision for Taxes</v>
          </cell>
          <cell r="V660">
            <v>-5.6411502466683956</v>
          </cell>
          <cell r="W660">
            <v>-15.676868471309819</v>
          </cell>
          <cell r="X660">
            <v>51.323312706741021</v>
          </cell>
          <cell r="Y660">
            <v>159.07574238268762</v>
          </cell>
          <cell r="Z660">
            <v>489.34640521986205</v>
          </cell>
          <cell r="AA660">
            <v>593.97467209169849</v>
          </cell>
          <cell r="AB660">
            <v>615.73651291373199</v>
          </cell>
          <cell r="AC660">
            <v>627.83821000409466</v>
          </cell>
          <cell r="AD660">
            <v>628.06714844236978</v>
          </cell>
          <cell r="AE660">
            <v>623.02967542428951</v>
          </cell>
          <cell r="AF660">
            <v>620.72811152232111</v>
          </cell>
          <cell r="AG660">
            <v>612.34442379885684</v>
          </cell>
          <cell r="AI660" t="str">
            <v>Privision for Taxes</v>
          </cell>
          <cell r="AJ660">
            <v>51.323312706741021</v>
          </cell>
          <cell r="AK660">
            <v>542.65135938495746</v>
          </cell>
          <cell r="AL660">
            <v>34.092476350671312</v>
          </cell>
          <cell r="AM660">
            <v>-15.722724643512986</v>
          </cell>
          <cell r="AN660">
            <v>612.34442379885684</v>
          </cell>
          <cell r="AP660">
            <v>0</v>
          </cell>
          <cell r="AR660">
            <v>0</v>
          </cell>
        </row>
        <row r="661">
          <cell r="A661" t="str">
            <v>Tax rate %</v>
          </cell>
          <cell r="C661">
            <v>0.31</v>
          </cell>
          <cell r="D661">
            <v>0.30999999999999994</v>
          </cell>
          <cell r="E661">
            <v>0.30999999999999994</v>
          </cell>
          <cell r="F661">
            <v>0.31000000000000005</v>
          </cell>
          <cell r="G661">
            <v>0.31</v>
          </cell>
          <cell r="H661">
            <v>0.30999999999999994</v>
          </cell>
          <cell r="I661">
            <v>0.30999999999999994</v>
          </cell>
          <cell r="J661">
            <v>0.31000000000000005</v>
          </cell>
          <cell r="K661">
            <v>0.30999999999999867</v>
          </cell>
          <cell r="L661">
            <v>0.31000000000000005</v>
          </cell>
          <cell r="M661">
            <v>0.31000000000000028</v>
          </cell>
          <cell r="N661">
            <v>0.31</v>
          </cell>
          <cell r="O661">
            <v>0.31000000000000005</v>
          </cell>
          <cell r="Q661">
            <v>0.31</v>
          </cell>
          <cell r="S661">
            <v>0.31</v>
          </cell>
          <cell r="U661" t="str">
            <v>Tax rate %</v>
          </cell>
          <cell r="V661">
            <v>0.31</v>
          </cell>
          <cell r="W661">
            <v>0.30999999999999994</v>
          </cell>
          <cell r="X661">
            <v>0.30999999999999989</v>
          </cell>
          <cell r="Y661">
            <v>0.31000000000000005</v>
          </cell>
          <cell r="Z661">
            <v>0.31</v>
          </cell>
          <cell r="AA661">
            <v>0.31</v>
          </cell>
          <cell r="AB661">
            <v>0.31000000000000016</v>
          </cell>
          <cell r="AC661">
            <v>0.31000000000000011</v>
          </cell>
          <cell r="AD661">
            <v>0.31000000000000005</v>
          </cell>
          <cell r="AE661">
            <v>0.31000000000000011</v>
          </cell>
          <cell r="AF661">
            <v>0.31000000000000005</v>
          </cell>
          <cell r="AG661">
            <v>0.31000000000000005</v>
          </cell>
          <cell r="AI661" t="str">
            <v>Tax rate %</v>
          </cell>
          <cell r="AJ661">
            <v>0.30999999999999989</v>
          </cell>
          <cell r="AK661">
            <v>0.30999999999999994</v>
          </cell>
          <cell r="AL661">
            <v>0.31000000000000005</v>
          </cell>
          <cell r="AM661">
            <v>0.31</v>
          </cell>
          <cell r="AN661">
            <v>0.30999999999999994</v>
          </cell>
          <cell r="AP661">
            <v>0</v>
          </cell>
          <cell r="AR661">
            <v>0</v>
          </cell>
        </row>
        <row r="663">
          <cell r="A663" t="str">
            <v>Net Income</v>
          </cell>
          <cell r="C663">
            <v>-12.556108613552237</v>
          </cell>
          <cell r="D663">
            <v>-22.337566370976077</v>
          </cell>
          <cell r="E663">
            <v>149.12943552533901</v>
          </cell>
          <cell r="F663">
            <v>239.83605314968753</v>
          </cell>
          <cell r="G663">
            <v>735.11857212145276</v>
          </cell>
          <cell r="H663">
            <v>232.88227142441019</v>
          </cell>
          <cell r="I663">
            <v>48.437645700655217</v>
          </cell>
          <cell r="J663">
            <v>26.936035459194333</v>
          </cell>
          <cell r="K663">
            <v>0.5095726529350042</v>
          </cell>
          <cell r="L663">
            <v>-11.212439943469093</v>
          </cell>
          <cell r="M663">
            <v>-5.122835781800708</v>
          </cell>
          <cell r="N663">
            <v>-18.660466223194579</v>
          </cell>
          <cell r="O663">
            <v>1362.960169100681</v>
          </cell>
          <cell r="Q663">
            <v>337.44323384267085</v>
          </cell>
          <cell r="S663">
            <v>337.44323384267085</v>
          </cell>
          <cell r="U663" t="str">
            <v>Net Income</v>
          </cell>
          <cell r="V663">
            <v>-12.556108613552237</v>
          </cell>
          <cell r="W663">
            <v>-34.893674984528317</v>
          </cell>
          <cell r="X663">
            <v>114.23576054081072</v>
          </cell>
          <cell r="Y663">
            <v>354.07181369049817</v>
          </cell>
          <cell r="Z663">
            <v>1089.1903858119513</v>
          </cell>
          <cell r="AA663">
            <v>1322.0726572363612</v>
          </cell>
          <cell r="AB663">
            <v>1370.5103029370155</v>
          </cell>
          <cell r="AC663">
            <v>1397.44633839621</v>
          </cell>
          <cell r="AD663">
            <v>1397.955911049145</v>
          </cell>
          <cell r="AE663">
            <v>1386.7434711056758</v>
          </cell>
          <cell r="AF663">
            <v>1381.6206353238756</v>
          </cell>
          <cell r="AG663">
            <v>1362.960169100681</v>
          </cell>
          <cell r="AI663" t="str">
            <v>Net Income</v>
          </cell>
          <cell r="AJ663">
            <v>114.23576054081072</v>
          </cell>
          <cell r="AK663">
            <v>1207.8368966955506</v>
          </cell>
          <cell r="AL663">
            <v>75.883253812784517</v>
          </cell>
          <cell r="AM663">
            <v>-34.995741948464385</v>
          </cell>
          <cell r="AN663">
            <v>1362.9601691006815</v>
          </cell>
          <cell r="AP663">
            <v>0</v>
          </cell>
          <cell r="AR663">
            <v>0</v>
          </cell>
        </row>
        <row r="664">
          <cell r="A664" t="str">
            <v>% Sales</v>
          </cell>
          <cell r="C664">
            <v>-1.0268399674523119</v>
          </cell>
          <cell r="D664">
            <v>-1.9955601299073469</v>
          </cell>
          <cell r="E664">
            <v>0.3767963662504073</v>
          </cell>
          <cell r="F664">
            <v>0.3742934282823554</v>
          </cell>
          <cell r="G664">
            <v>0.38901098202943218</v>
          </cell>
          <cell r="H664">
            <v>0.24194083659226187</v>
          </cell>
          <cell r="I664">
            <v>9.6566840899371162E-2</v>
          </cell>
          <cell r="J664">
            <v>9.8667871882652733E-2</v>
          </cell>
          <cell r="K664">
            <v>4.5396833563796004E-3</v>
          </cell>
          <cell r="L664">
            <v>-0.39501983296629883</v>
          </cell>
          <cell r="M664">
            <v>-7.8985667056647946E-2</v>
          </cell>
          <cell r="N664">
            <v>0</v>
          </cell>
          <cell r="O664">
            <v>0.27859124365370797</v>
          </cell>
          <cell r="Q664">
            <v>0.21390927066261009</v>
          </cell>
          <cell r="S664">
            <v>0.21390927066261009</v>
          </cell>
          <cell r="U664" t="str">
            <v>% Sales</v>
          </cell>
          <cell r="V664">
            <v>-1.0268399674523119</v>
          </cell>
          <cell r="W664">
            <v>-1.4898110353934899</v>
          </cell>
          <cell r="X664">
            <v>0.27250629399666693</v>
          </cell>
          <cell r="Y664">
            <v>0.33403812450028536</v>
          </cell>
          <cell r="Z664">
            <v>0.36925639920855713</v>
          </cell>
          <cell r="AA664">
            <v>0.33793200072375656</v>
          </cell>
          <cell r="AB664">
            <v>0.31050282047952432</v>
          </cell>
          <cell r="AC664">
            <v>0.29816394691059428</v>
          </cell>
          <cell r="AD664">
            <v>0.29129620689391911</v>
          </cell>
          <cell r="AE664">
            <v>0.28726081574319084</v>
          </cell>
          <cell r="AF664">
            <v>0.28240547286607592</v>
          </cell>
          <cell r="AG664">
            <v>0.27859124365370797</v>
          </cell>
          <cell r="AI664" t="str">
            <v>% Sales</v>
          </cell>
          <cell r="AJ664">
            <v>0.27250629399666693</v>
          </cell>
          <cell r="AK664">
            <v>0.34578382079787029</v>
          </cell>
          <cell r="AL664">
            <v>8.5565638200989599E-2</v>
          </cell>
          <cell r="AM664">
            <v>-0.3753204961849757</v>
          </cell>
          <cell r="AN664">
            <v>0.27859124365370808</v>
          </cell>
          <cell r="AP664">
            <v>0</v>
          </cell>
          <cell r="AR664">
            <v>0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pping"/>
      <sheetName val="Sheet2"/>
      <sheetName val="Descriptions"/>
      <sheetName val="BS Reporting Line Items"/>
      <sheetName val="IS Reporting Line Items"/>
    </sheetNames>
    <sheetDataSet>
      <sheetData sheetId="0" refreshError="1">
        <row r="2">
          <cell r="A2" t="str">
            <v>10100</v>
          </cell>
          <cell r="B2" t="str">
            <v>11920</v>
          </cell>
        </row>
        <row r="3">
          <cell r="A3" t="str">
            <v>11200</v>
          </cell>
          <cell r="B3" t="str">
            <v>11910</v>
          </cell>
        </row>
        <row r="4">
          <cell r="A4" t="str">
            <v>11300</v>
          </cell>
          <cell r="B4" t="str">
            <v>11910</v>
          </cell>
        </row>
        <row r="5">
          <cell r="A5" t="str">
            <v>11320</v>
          </cell>
          <cell r="B5" t="str">
            <v>11910</v>
          </cell>
        </row>
        <row r="6">
          <cell r="A6" t="str">
            <v>11330</v>
          </cell>
          <cell r="B6" t="str">
            <v>11910</v>
          </cell>
        </row>
        <row r="7">
          <cell r="A7" t="str">
            <v>11332</v>
          </cell>
          <cell r="B7" t="str">
            <v>11810</v>
          </cell>
        </row>
        <row r="8">
          <cell r="A8" t="str">
            <v>11333</v>
          </cell>
          <cell r="B8" t="str">
            <v>11810</v>
          </cell>
        </row>
        <row r="9">
          <cell r="A9" t="str">
            <v>11334</v>
          </cell>
          <cell r="B9" t="str">
            <v>11810</v>
          </cell>
        </row>
        <row r="10">
          <cell r="A10" t="str">
            <v>11400</v>
          </cell>
          <cell r="B10" t="str">
            <v>11510</v>
          </cell>
        </row>
        <row r="11">
          <cell r="A11" t="str">
            <v>11412</v>
          </cell>
          <cell r="B11" t="str">
            <v>11510</v>
          </cell>
        </row>
        <row r="12">
          <cell r="A12" t="str">
            <v>11420</v>
          </cell>
          <cell r="B12" t="str">
            <v>11520</v>
          </cell>
        </row>
        <row r="13">
          <cell r="A13" t="str">
            <v>11422</v>
          </cell>
          <cell r="B13" t="str">
            <v>11520</v>
          </cell>
        </row>
        <row r="14">
          <cell r="A14" t="str">
            <v>11500</v>
          </cell>
          <cell r="B14" t="str">
            <v>11530</v>
          </cell>
        </row>
        <row r="15">
          <cell r="A15" t="str">
            <v>11502</v>
          </cell>
          <cell r="B15" t="str">
            <v>11530</v>
          </cell>
        </row>
        <row r="16">
          <cell r="A16" t="str">
            <v>11503</v>
          </cell>
          <cell r="B16" t="str">
            <v>11530</v>
          </cell>
        </row>
        <row r="17">
          <cell r="A17" t="str">
            <v>11504</v>
          </cell>
          <cell r="B17" t="str">
            <v>11680</v>
          </cell>
        </row>
        <row r="18">
          <cell r="A18" t="str">
            <v>11505</v>
          </cell>
          <cell r="B18" t="str">
            <v>11680</v>
          </cell>
        </row>
        <row r="19">
          <cell r="A19" t="str">
            <v>11507</v>
          </cell>
          <cell r="B19" t="str">
            <v>11530</v>
          </cell>
        </row>
        <row r="20">
          <cell r="A20" t="str">
            <v>11508</v>
          </cell>
          <cell r="B20" t="str">
            <v>11530</v>
          </cell>
        </row>
        <row r="21">
          <cell r="A21" t="str">
            <v>11509</v>
          </cell>
          <cell r="B21" t="str">
            <v>11680</v>
          </cell>
        </row>
        <row r="22">
          <cell r="A22" t="str">
            <v>11510</v>
          </cell>
          <cell r="B22" t="str">
            <v>11530</v>
          </cell>
        </row>
        <row r="23">
          <cell r="A23" t="str">
            <v>11511</v>
          </cell>
          <cell r="B23" t="str">
            <v>11530</v>
          </cell>
        </row>
        <row r="24">
          <cell r="A24" t="str">
            <v>11512</v>
          </cell>
          <cell r="B24" t="str">
            <v>11530</v>
          </cell>
        </row>
        <row r="25">
          <cell r="A25" t="str">
            <v>11513</v>
          </cell>
          <cell r="B25" t="str">
            <v>11680</v>
          </cell>
        </row>
        <row r="26">
          <cell r="A26" t="str">
            <v>11596</v>
          </cell>
          <cell r="B26" t="str">
            <v>10550</v>
          </cell>
        </row>
        <row r="27">
          <cell r="A27" t="str">
            <v>11597</v>
          </cell>
          <cell r="B27">
            <v>11680</v>
          </cell>
        </row>
        <row r="28">
          <cell r="A28" t="str">
            <v>11599</v>
          </cell>
          <cell r="B28">
            <v>11680</v>
          </cell>
        </row>
        <row r="29">
          <cell r="A29" t="str">
            <v>11600</v>
          </cell>
          <cell r="B29" t="str">
            <v>10540</v>
          </cell>
        </row>
        <row r="30">
          <cell r="A30" t="str">
            <v>11699</v>
          </cell>
          <cell r="B30" t="str">
            <v>10540</v>
          </cell>
        </row>
        <row r="31">
          <cell r="A31" t="str">
            <v>11710</v>
          </cell>
          <cell r="B31" t="str">
            <v>11411</v>
          </cell>
        </row>
        <row r="32">
          <cell r="A32" t="str">
            <v>11712</v>
          </cell>
          <cell r="B32" t="str">
            <v>11414</v>
          </cell>
        </row>
        <row r="33">
          <cell r="A33" t="str">
            <v>11713</v>
          </cell>
          <cell r="B33" t="str">
            <v>11414</v>
          </cell>
        </row>
        <row r="34">
          <cell r="A34" t="str">
            <v>11714</v>
          </cell>
          <cell r="B34" t="str">
            <v>11411</v>
          </cell>
        </row>
        <row r="35">
          <cell r="A35" t="str">
            <v>11720</v>
          </cell>
          <cell r="B35" t="str">
            <v>11412</v>
          </cell>
        </row>
        <row r="36">
          <cell r="A36" t="str">
            <v>11722</v>
          </cell>
          <cell r="B36" t="str">
            <v>11412</v>
          </cell>
        </row>
        <row r="37">
          <cell r="A37" t="str">
            <v>11730</v>
          </cell>
          <cell r="B37" t="str">
            <v>11451</v>
          </cell>
        </row>
        <row r="38">
          <cell r="A38" t="str">
            <v>11732</v>
          </cell>
          <cell r="B38" t="str">
            <v>11401</v>
          </cell>
        </row>
        <row r="39">
          <cell r="A39" t="str">
            <v>11733</v>
          </cell>
          <cell r="B39" t="str">
            <v>11451</v>
          </cell>
        </row>
        <row r="40">
          <cell r="A40" t="str">
            <v>11740</v>
          </cell>
          <cell r="B40" t="str">
            <v>11492</v>
          </cell>
        </row>
        <row r="41">
          <cell r="A41" t="str">
            <v>11750</v>
          </cell>
          <cell r="B41" t="str">
            <v>11451</v>
          </cell>
        </row>
        <row r="42">
          <cell r="A42" t="str">
            <v>11751</v>
          </cell>
          <cell r="B42" t="str">
            <v>11451</v>
          </cell>
        </row>
        <row r="43">
          <cell r="A43" t="str">
            <v>11810</v>
          </cell>
          <cell r="B43" t="str">
            <v>11730</v>
          </cell>
        </row>
        <row r="44">
          <cell r="A44" t="str">
            <v>11820</v>
          </cell>
          <cell r="B44" t="str">
            <v>11750</v>
          </cell>
        </row>
        <row r="45">
          <cell r="A45" t="str">
            <v>11830</v>
          </cell>
          <cell r="B45" t="str">
            <v>11750</v>
          </cell>
        </row>
        <row r="46">
          <cell r="A46" t="str">
            <v>11840</v>
          </cell>
          <cell r="B46" t="str">
            <v>11750</v>
          </cell>
        </row>
        <row r="47">
          <cell r="A47" t="str">
            <v>11850</v>
          </cell>
          <cell r="B47" t="str">
            <v>11790</v>
          </cell>
        </row>
        <row r="48">
          <cell r="A48" t="str">
            <v>11860</v>
          </cell>
          <cell r="B48" t="str">
            <v>11750</v>
          </cell>
        </row>
        <row r="49">
          <cell r="A49" t="str">
            <v>11870</v>
          </cell>
          <cell r="B49" t="str">
            <v>11750</v>
          </cell>
        </row>
        <row r="50">
          <cell r="A50" t="str">
            <v>11900</v>
          </cell>
          <cell r="B50" t="str">
            <v>11641</v>
          </cell>
        </row>
        <row r="51">
          <cell r="A51" t="str">
            <v>11920</v>
          </cell>
          <cell r="B51" t="str">
            <v>11642</v>
          </cell>
        </row>
        <row r="52">
          <cell r="A52" t="str">
            <v>11999</v>
          </cell>
          <cell r="B52" t="str">
            <v>11641</v>
          </cell>
        </row>
        <row r="53">
          <cell r="A53" t="str">
            <v>12100</v>
          </cell>
          <cell r="B53" t="str">
            <v>11130</v>
          </cell>
        </row>
        <row r="54">
          <cell r="A54" t="str">
            <v>12102</v>
          </cell>
          <cell r="B54" t="str">
            <v>11110</v>
          </cell>
        </row>
        <row r="55">
          <cell r="A55" t="str">
            <v>12103</v>
          </cell>
          <cell r="B55" t="str">
            <v>11200</v>
          </cell>
        </row>
        <row r="56">
          <cell r="A56" t="str">
            <v>12104</v>
          </cell>
          <cell r="B56" t="str">
            <v>11180</v>
          </cell>
        </row>
        <row r="57">
          <cell r="A57" t="str">
            <v>12105</v>
          </cell>
          <cell r="B57" t="str">
            <v>11200</v>
          </cell>
        </row>
        <row r="58">
          <cell r="A58" t="str">
            <v>12106</v>
          </cell>
          <cell r="B58" t="str">
            <v>11190</v>
          </cell>
        </row>
        <row r="59">
          <cell r="A59" t="str">
            <v>12107</v>
          </cell>
          <cell r="B59" t="str">
            <v>11260</v>
          </cell>
        </row>
        <row r="60">
          <cell r="A60" t="str">
            <v>12108</v>
          </cell>
          <cell r="B60" t="str">
            <v>11200</v>
          </cell>
        </row>
        <row r="61">
          <cell r="A61" t="str">
            <v>12200</v>
          </cell>
          <cell r="B61" t="str">
            <v>11209</v>
          </cell>
        </row>
        <row r="62">
          <cell r="A62" t="str">
            <v>12220</v>
          </cell>
          <cell r="B62" t="str">
            <v>11270</v>
          </cell>
        </row>
        <row r="63">
          <cell r="A63" t="str">
            <v>12230</v>
          </cell>
          <cell r="B63" t="str">
            <v>11269</v>
          </cell>
        </row>
        <row r="64">
          <cell r="A64" t="str">
            <v>12240</v>
          </cell>
          <cell r="B64" t="str">
            <v>11209</v>
          </cell>
        </row>
        <row r="65">
          <cell r="A65" t="str">
            <v>13100</v>
          </cell>
          <cell r="B65" t="str">
            <v>10310</v>
          </cell>
        </row>
        <row r="66">
          <cell r="A66" t="str">
            <v>13119</v>
          </cell>
          <cell r="B66" t="str">
            <v>10310</v>
          </cell>
        </row>
        <row r="67">
          <cell r="A67" t="str">
            <v>13120</v>
          </cell>
          <cell r="B67" t="str">
            <v>10320</v>
          </cell>
        </row>
        <row r="68">
          <cell r="A68" t="str">
            <v>13129</v>
          </cell>
          <cell r="B68" t="str">
            <v>10320</v>
          </cell>
        </row>
        <row r="69">
          <cell r="A69" t="str">
            <v>13130</v>
          </cell>
          <cell r="B69" t="str">
            <v>10320</v>
          </cell>
        </row>
        <row r="70">
          <cell r="A70" t="str">
            <v>13218</v>
          </cell>
          <cell r="B70" t="str">
            <v>11383</v>
          </cell>
        </row>
        <row r="71">
          <cell r="A71" t="str">
            <v>13219</v>
          </cell>
          <cell r="B71" t="str">
            <v>10315</v>
          </cell>
        </row>
        <row r="72">
          <cell r="A72" t="str">
            <v>13220</v>
          </cell>
          <cell r="B72" t="str">
            <v>11353</v>
          </cell>
        </row>
        <row r="73">
          <cell r="A73" t="str">
            <v>13229</v>
          </cell>
          <cell r="B73" t="str">
            <v>10315</v>
          </cell>
        </row>
        <row r="74">
          <cell r="A74" t="str">
            <v>13300</v>
          </cell>
          <cell r="B74" t="str">
            <v>11330</v>
          </cell>
        </row>
        <row r="75">
          <cell r="A75" t="str">
            <v>13400</v>
          </cell>
          <cell r="B75" t="str">
            <v>11351</v>
          </cell>
        </row>
        <row r="76">
          <cell r="A76" t="str">
            <v>13420</v>
          </cell>
          <cell r="B76" t="str">
            <v>11353</v>
          </cell>
        </row>
        <row r="77">
          <cell r="A77" t="str">
            <v>13430</v>
          </cell>
          <cell r="B77" t="str">
            <v>11383</v>
          </cell>
        </row>
        <row r="78">
          <cell r="A78" t="str">
            <v>13440</v>
          </cell>
          <cell r="B78" t="str">
            <v>11383</v>
          </cell>
        </row>
        <row r="79">
          <cell r="A79" t="str">
            <v>13450</v>
          </cell>
          <cell r="B79" t="str">
            <v>11383</v>
          </cell>
        </row>
        <row r="80">
          <cell r="A80" t="str">
            <v>13500</v>
          </cell>
          <cell r="B80" t="str">
            <v>11070</v>
          </cell>
        </row>
        <row r="81">
          <cell r="A81" t="str">
            <v>13502</v>
          </cell>
          <cell r="B81" t="str">
            <v>11079</v>
          </cell>
        </row>
        <row r="82">
          <cell r="A82" t="str">
            <v>13510</v>
          </cell>
          <cell r="B82" t="str">
            <v>11090</v>
          </cell>
        </row>
        <row r="83">
          <cell r="A83" t="str">
            <v>13512</v>
          </cell>
          <cell r="B83" t="str">
            <v>11099</v>
          </cell>
        </row>
        <row r="84">
          <cell r="A84" t="str">
            <v>13520</v>
          </cell>
          <cell r="B84" t="str">
            <v>11090</v>
          </cell>
        </row>
        <row r="85">
          <cell r="A85" t="str">
            <v>13522</v>
          </cell>
          <cell r="B85" t="str">
            <v>11099</v>
          </cell>
        </row>
        <row r="86">
          <cell r="A86" t="str">
            <v>13530</v>
          </cell>
          <cell r="B86" t="str">
            <v>11090</v>
          </cell>
        </row>
        <row r="87">
          <cell r="A87" t="str">
            <v>13532</v>
          </cell>
          <cell r="B87" t="str">
            <v>11099</v>
          </cell>
        </row>
        <row r="88">
          <cell r="A88" t="str">
            <v>13540</v>
          </cell>
          <cell r="B88" t="str">
            <v>11090</v>
          </cell>
        </row>
        <row r="89">
          <cell r="A89" t="str">
            <v>13542</v>
          </cell>
          <cell r="B89" t="str">
            <v>11099</v>
          </cell>
        </row>
        <row r="90">
          <cell r="A90" t="str">
            <v>13600</v>
          </cell>
          <cell r="B90" t="str">
            <v>11383</v>
          </cell>
        </row>
        <row r="91">
          <cell r="A91" t="str">
            <v>13602</v>
          </cell>
          <cell r="B91" t="str">
            <v>11383</v>
          </cell>
        </row>
        <row r="92">
          <cell r="A92" t="str">
            <v>13603</v>
          </cell>
          <cell r="B92" t="str">
            <v>11200</v>
          </cell>
        </row>
        <row r="93">
          <cell r="A93" t="str">
            <v>13604</v>
          </cell>
          <cell r="B93" t="str">
            <v>11209</v>
          </cell>
        </row>
        <row r="94">
          <cell r="A94" t="str">
            <v>13605</v>
          </cell>
          <cell r="B94" t="str">
            <v>11383</v>
          </cell>
        </row>
        <row r="95">
          <cell r="A95" t="str">
            <v>13606</v>
          </cell>
          <cell r="B95" t="str">
            <v>11383</v>
          </cell>
        </row>
        <row r="96">
          <cell r="A96" t="str">
            <v>13607</v>
          </cell>
          <cell r="B96" t="str">
            <v>11383</v>
          </cell>
        </row>
        <row r="97">
          <cell r="A97" t="str">
            <v>13608</v>
          </cell>
          <cell r="B97" t="str">
            <v>11390</v>
          </cell>
        </row>
        <row r="98">
          <cell r="A98" t="str">
            <v>13609</v>
          </cell>
          <cell r="B98" t="str">
            <v>11383</v>
          </cell>
        </row>
        <row r="99">
          <cell r="A99" t="str">
            <v>13610</v>
          </cell>
          <cell r="B99" t="str">
            <v>11383</v>
          </cell>
        </row>
        <row r="100">
          <cell r="A100" t="str">
            <v>14100</v>
          </cell>
          <cell r="B100" t="str">
            <v>11381</v>
          </cell>
        </row>
        <row r="101">
          <cell r="A101" t="str">
            <v>14210</v>
          </cell>
          <cell r="B101" t="str">
            <v>11382</v>
          </cell>
        </row>
        <row r="102">
          <cell r="A102" t="str">
            <v>20000</v>
          </cell>
          <cell r="B102" t="str">
            <v>21440</v>
          </cell>
        </row>
        <row r="103">
          <cell r="A103" t="str">
            <v>20091</v>
          </cell>
          <cell r="B103" t="str">
            <v>21440</v>
          </cell>
        </row>
        <row r="104">
          <cell r="A104" t="str">
            <v>20092</v>
          </cell>
          <cell r="B104" t="str">
            <v>21440</v>
          </cell>
        </row>
        <row r="105">
          <cell r="A105" t="str">
            <v>20093</v>
          </cell>
          <cell r="B105" t="str">
            <v>21440</v>
          </cell>
        </row>
        <row r="106">
          <cell r="A106" t="str">
            <v>20094</v>
          </cell>
          <cell r="B106" t="str">
            <v>21440</v>
          </cell>
        </row>
        <row r="107">
          <cell r="A107" t="str">
            <v>20095</v>
          </cell>
          <cell r="B107" t="str">
            <v>21440</v>
          </cell>
        </row>
        <row r="108">
          <cell r="A108" t="str">
            <v>20099</v>
          </cell>
          <cell r="B108" t="str">
            <v>21440</v>
          </cell>
        </row>
        <row r="109">
          <cell r="A109" t="str">
            <v>21200</v>
          </cell>
          <cell r="B109" t="str">
            <v>20460</v>
          </cell>
        </row>
        <row r="110">
          <cell r="A110" t="str">
            <v>21296</v>
          </cell>
          <cell r="B110" t="str">
            <v>20470</v>
          </cell>
        </row>
        <row r="111">
          <cell r="A111" t="str">
            <v>21297</v>
          </cell>
          <cell r="B111">
            <v>21900</v>
          </cell>
        </row>
        <row r="112">
          <cell r="A112" t="str">
            <v>21298</v>
          </cell>
          <cell r="B112">
            <v>21900</v>
          </cell>
        </row>
        <row r="113">
          <cell r="A113" t="str">
            <v>21299</v>
          </cell>
          <cell r="B113" t="str">
            <v>20460</v>
          </cell>
        </row>
        <row r="114">
          <cell r="A114" t="str">
            <v>21300</v>
          </cell>
          <cell r="B114" t="str">
            <v>21922</v>
          </cell>
        </row>
        <row r="115">
          <cell r="A115" t="str">
            <v>21304</v>
          </cell>
          <cell r="B115" t="str">
            <v>21922</v>
          </cell>
        </row>
        <row r="116">
          <cell r="A116" t="str">
            <v>21305</v>
          </cell>
          <cell r="B116" t="str">
            <v>21901</v>
          </cell>
        </row>
        <row r="117">
          <cell r="A117" t="str">
            <v>21306</v>
          </cell>
          <cell r="B117" t="str">
            <v>21960</v>
          </cell>
        </row>
        <row r="118">
          <cell r="A118" t="str">
            <v>21307</v>
          </cell>
          <cell r="B118" t="str">
            <v>21910</v>
          </cell>
        </row>
        <row r="119">
          <cell r="A119" t="str">
            <v>21309</v>
          </cell>
          <cell r="B119" t="str">
            <v>21900</v>
          </cell>
        </row>
        <row r="120">
          <cell r="A120" t="str">
            <v>21310</v>
          </cell>
          <cell r="B120" t="str">
            <v>21900</v>
          </cell>
        </row>
        <row r="121">
          <cell r="A121" t="str">
            <v>21311</v>
          </cell>
          <cell r="B121" t="str">
            <v>21800</v>
          </cell>
        </row>
        <row r="122">
          <cell r="A122" t="str">
            <v>21313</v>
          </cell>
          <cell r="B122" t="str">
            <v>21900</v>
          </cell>
        </row>
        <row r="123">
          <cell r="A123" t="str">
            <v>21314</v>
          </cell>
          <cell r="B123" t="str">
            <v>21900</v>
          </cell>
        </row>
        <row r="124">
          <cell r="A124" t="str">
            <v>21315</v>
          </cell>
          <cell r="B124" t="str">
            <v>21900</v>
          </cell>
        </row>
        <row r="125">
          <cell r="A125" t="str">
            <v>21316</v>
          </cell>
          <cell r="B125" t="str">
            <v>21900</v>
          </cell>
        </row>
        <row r="126">
          <cell r="A126" t="str">
            <v>21494</v>
          </cell>
          <cell r="B126" t="str">
            <v>21900</v>
          </cell>
        </row>
        <row r="127">
          <cell r="A127" t="str">
            <v>21495</v>
          </cell>
          <cell r="B127" t="str">
            <v>21800</v>
          </cell>
        </row>
        <row r="128">
          <cell r="A128" t="str">
            <v>21496</v>
          </cell>
          <cell r="B128" t="str">
            <v>21980</v>
          </cell>
        </row>
        <row r="129">
          <cell r="A129" t="str">
            <v>21500</v>
          </cell>
          <cell r="B129" t="str">
            <v>21512</v>
          </cell>
        </row>
        <row r="130">
          <cell r="A130" t="str">
            <v>21520</v>
          </cell>
          <cell r="B130" t="str">
            <v>21512</v>
          </cell>
        </row>
        <row r="131">
          <cell r="A131" t="str">
            <v>21580</v>
          </cell>
          <cell r="B131" t="str">
            <v>21512</v>
          </cell>
        </row>
        <row r="132">
          <cell r="A132" t="str">
            <v>21600</v>
          </cell>
          <cell r="B132" t="str">
            <v>21519</v>
          </cell>
        </row>
        <row r="133">
          <cell r="A133" t="str">
            <v>21700</v>
          </cell>
          <cell r="B133" t="str">
            <v>21962</v>
          </cell>
        </row>
        <row r="134">
          <cell r="A134" t="str">
            <v>21750</v>
          </cell>
          <cell r="B134" t="str">
            <v>21962</v>
          </cell>
        </row>
        <row r="135">
          <cell r="A135" t="str">
            <v>21800</v>
          </cell>
          <cell r="B135" t="str">
            <v>21418</v>
          </cell>
        </row>
        <row r="136">
          <cell r="A136" t="str">
            <v>21802</v>
          </cell>
          <cell r="B136" t="str">
            <v>21492</v>
          </cell>
        </row>
        <row r="137">
          <cell r="A137" t="str">
            <v>21805</v>
          </cell>
          <cell r="B137" t="str">
            <v>21841</v>
          </cell>
        </row>
        <row r="138">
          <cell r="A138" t="str">
            <v>21806</v>
          </cell>
          <cell r="B138" t="str">
            <v>20362</v>
          </cell>
        </row>
        <row r="139">
          <cell r="A139" t="str">
            <v>21833</v>
          </cell>
          <cell r="B139" t="str">
            <v>21492</v>
          </cell>
        </row>
        <row r="140">
          <cell r="A140" t="str">
            <v>21834</v>
          </cell>
          <cell r="B140" t="str">
            <v>21492</v>
          </cell>
        </row>
        <row r="141">
          <cell r="A141" t="str">
            <v>21899</v>
          </cell>
          <cell r="B141" t="str">
            <v>20362</v>
          </cell>
        </row>
        <row r="142">
          <cell r="A142" t="str">
            <v>22100</v>
          </cell>
          <cell r="B142" t="str">
            <v>21301</v>
          </cell>
        </row>
        <row r="143">
          <cell r="A143" t="str">
            <v>22102</v>
          </cell>
          <cell r="B143" t="str">
            <v>20363</v>
          </cell>
        </row>
        <row r="144">
          <cell r="A144" t="str">
            <v>22109</v>
          </cell>
          <cell r="B144" t="str">
            <v>20363</v>
          </cell>
        </row>
        <row r="145">
          <cell r="A145" t="str">
            <v>22120</v>
          </cell>
          <cell r="B145" t="str">
            <v>21301</v>
          </cell>
        </row>
        <row r="146">
          <cell r="A146" t="str">
            <v>22121</v>
          </cell>
          <cell r="B146" t="str">
            <v>21290</v>
          </cell>
        </row>
        <row r="147">
          <cell r="A147" t="str">
            <v>22300</v>
          </cell>
          <cell r="B147" t="str">
            <v>21251</v>
          </cell>
        </row>
        <row r="148">
          <cell r="A148" t="str">
            <v>22400</v>
          </cell>
          <cell r="B148" t="str">
            <v>21399</v>
          </cell>
        </row>
        <row r="149">
          <cell r="A149" t="str">
            <v>22402</v>
          </cell>
          <cell r="B149" t="str">
            <v>21399</v>
          </cell>
        </row>
        <row r="150">
          <cell r="A150" t="str">
            <v>22403</v>
          </cell>
          <cell r="B150" t="str">
            <v>21399</v>
          </cell>
        </row>
        <row r="151">
          <cell r="A151" t="str">
            <v>22404</v>
          </cell>
          <cell r="B151" t="str">
            <v>21399</v>
          </cell>
        </row>
        <row r="152">
          <cell r="A152" t="str">
            <v>22405</v>
          </cell>
          <cell r="B152" t="str">
            <v>21399</v>
          </cell>
        </row>
        <row r="153">
          <cell r="A153" t="str">
            <v>22406</v>
          </cell>
          <cell r="B153" t="str">
            <v>21369</v>
          </cell>
        </row>
        <row r="154">
          <cell r="A154" t="str">
            <v>22407</v>
          </cell>
          <cell r="B154" t="str">
            <v>21399</v>
          </cell>
        </row>
        <row r="155">
          <cell r="A155" t="str">
            <v>22500</v>
          </cell>
          <cell r="B155" t="str">
            <v>21211</v>
          </cell>
        </row>
        <row r="156">
          <cell r="A156" t="str">
            <v>23100</v>
          </cell>
          <cell r="B156" t="str">
            <v>21002</v>
          </cell>
        </row>
        <row r="157">
          <cell r="A157" t="str">
            <v>23118</v>
          </cell>
          <cell r="B157" t="str">
            <v>21002</v>
          </cell>
        </row>
        <row r="158">
          <cell r="A158" t="str">
            <v>23119</v>
          </cell>
          <cell r="B158" t="str">
            <v>21002</v>
          </cell>
        </row>
        <row r="159">
          <cell r="A159" t="str">
            <v>23120</v>
          </cell>
          <cell r="B159" t="str">
            <v>21001</v>
          </cell>
        </row>
        <row r="160">
          <cell r="A160" t="str">
            <v>23199</v>
          </cell>
          <cell r="B160" t="str">
            <v>21001</v>
          </cell>
        </row>
        <row r="161">
          <cell r="A161" t="str">
            <v>23200</v>
          </cell>
          <cell r="B161" t="str">
            <v>21013</v>
          </cell>
        </row>
        <row r="162">
          <cell r="A162" t="str">
            <v>23300</v>
          </cell>
          <cell r="B162" t="str">
            <v>21011</v>
          </cell>
        </row>
        <row r="163">
          <cell r="A163" t="str">
            <v>23310</v>
          </cell>
          <cell r="B163" t="str">
            <v>21011</v>
          </cell>
        </row>
        <row r="164">
          <cell r="A164" t="str">
            <v>23400</v>
          </cell>
          <cell r="B164" t="str">
            <v>21014</v>
          </cell>
        </row>
        <row r="165">
          <cell r="A165" t="str">
            <v>23412</v>
          </cell>
          <cell r="B165" t="str">
            <v>21014</v>
          </cell>
        </row>
        <row r="166">
          <cell r="A166" t="str">
            <v>23413</v>
          </cell>
          <cell r="B166" t="str">
            <v>21014</v>
          </cell>
        </row>
        <row r="167">
          <cell r="A167" t="str">
            <v>23414</v>
          </cell>
          <cell r="B167" t="str">
            <v>21014</v>
          </cell>
        </row>
        <row r="168">
          <cell r="A168" t="str">
            <v>23420</v>
          </cell>
          <cell r="B168" t="str">
            <v>21014</v>
          </cell>
        </row>
        <row r="169">
          <cell r="A169" t="str">
            <v>23430</v>
          </cell>
          <cell r="B169" t="str">
            <v>21014</v>
          </cell>
        </row>
        <row r="170">
          <cell r="A170" t="str">
            <v>23440</v>
          </cell>
          <cell r="B170" t="str">
            <v>21014</v>
          </cell>
        </row>
        <row r="171">
          <cell r="A171" t="str">
            <v>23460</v>
          </cell>
          <cell r="B171" t="str">
            <v>21014</v>
          </cell>
        </row>
        <row r="172">
          <cell r="A172" t="str">
            <v>23470</v>
          </cell>
          <cell r="B172" t="str">
            <v>21014</v>
          </cell>
        </row>
        <row r="173">
          <cell r="A173" t="str">
            <v>23490</v>
          </cell>
          <cell r="B173" t="str">
            <v>21015</v>
          </cell>
        </row>
        <row r="174">
          <cell r="A174" t="str">
            <v>23500</v>
          </cell>
          <cell r="B174" t="str">
            <v>21006</v>
          </cell>
        </row>
        <row r="175">
          <cell r="A175" t="str">
            <v>23518</v>
          </cell>
          <cell r="B175" t="str">
            <v>21006</v>
          </cell>
        </row>
        <row r="176">
          <cell r="A176" t="str">
            <v>23519</v>
          </cell>
          <cell r="B176" t="str">
            <v>20018</v>
          </cell>
        </row>
        <row r="177">
          <cell r="A177" t="str">
            <v>23529</v>
          </cell>
          <cell r="B177" t="str">
            <v>20018</v>
          </cell>
        </row>
        <row r="178">
          <cell r="A178" t="str">
            <v>23599</v>
          </cell>
          <cell r="B178" t="str">
            <v>21006</v>
          </cell>
        </row>
        <row r="179">
          <cell r="A179" t="str">
            <v>23600</v>
          </cell>
          <cell r="B179" t="str">
            <v>21090</v>
          </cell>
        </row>
        <row r="180">
          <cell r="A180" t="str">
            <v>23618</v>
          </cell>
          <cell r="B180" t="str">
            <v>21008</v>
          </cell>
        </row>
        <row r="181">
          <cell r="A181" t="str">
            <v>23622</v>
          </cell>
          <cell r="B181" t="str">
            <v>CurrEarn</v>
          </cell>
        </row>
        <row r="182">
          <cell r="A182" t="str">
            <v>23630</v>
          </cell>
          <cell r="B182" t="str">
            <v>20009</v>
          </cell>
        </row>
        <row r="183">
          <cell r="A183" t="str">
            <v>23631</v>
          </cell>
          <cell r="B183" t="str">
            <v>20009</v>
          </cell>
        </row>
        <row r="184">
          <cell r="A184" t="str">
            <v>23632</v>
          </cell>
          <cell r="B184" t="str">
            <v>21008</v>
          </cell>
        </row>
        <row r="185">
          <cell r="A185" t="str">
            <v>23640</v>
          </cell>
          <cell r="B185" t="str">
            <v>21090</v>
          </cell>
        </row>
        <row r="186">
          <cell r="A186" t="str">
            <v>23680</v>
          </cell>
          <cell r="B186" t="str">
            <v>20070</v>
          </cell>
        </row>
        <row r="187">
          <cell r="A187" t="str">
            <v>23690</v>
          </cell>
          <cell r="B187" t="str">
            <v>21090</v>
          </cell>
        </row>
        <row r="188">
          <cell r="A188" t="str">
            <v>23691</v>
          </cell>
          <cell r="B188" t="str">
            <v>CurrEarn</v>
          </cell>
        </row>
        <row r="189">
          <cell r="A189" t="str">
            <v>23700</v>
          </cell>
          <cell r="B189" t="str">
            <v>21003</v>
          </cell>
        </row>
        <row r="190">
          <cell r="A190" t="str">
            <v>30000</v>
          </cell>
          <cell r="B190" t="str">
            <v>CurrEarn</v>
          </cell>
        </row>
        <row r="191">
          <cell r="A191" t="str">
            <v>32100</v>
          </cell>
          <cell r="B191" t="str">
            <v>31010</v>
          </cell>
        </row>
        <row r="192">
          <cell r="A192" t="str">
            <v>32101</v>
          </cell>
          <cell r="B192" t="str">
            <v>31010</v>
          </cell>
        </row>
        <row r="193">
          <cell r="A193" t="str">
            <v>32110</v>
          </cell>
          <cell r="B193" t="str">
            <v>31010</v>
          </cell>
        </row>
        <row r="194">
          <cell r="A194" t="str">
            <v>32111</v>
          </cell>
          <cell r="B194" t="str">
            <v>31010</v>
          </cell>
        </row>
        <row r="195">
          <cell r="A195" t="str">
            <v>32112</v>
          </cell>
          <cell r="B195" t="str">
            <v>31010</v>
          </cell>
        </row>
        <row r="196">
          <cell r="A196" t="str">
            <v>32117</v>
          </cell>
          <cell r="B196" t="str">
            <v>30110</v>
          </cell>
        </row>
        <row r="197">
          <cell r="A197" t="str">
            <v>32118</v>
          </cell>
          <cell r="B197" t="str">
            <v>30110</v>
          </cell>
        </row>
        <row r="198">
          <cell r="A198" t="str">
            <v>32120</v>
          </cell>
          <cell r="B198" t="str">
            <v>30110</v>
          </cell>
        </row>
        <row r="199">
          <cell r="A199" t="str">
            <v>32130</v>
          </cell>
          <cell r="B199" t="str">
            <v>30110</v>
          </cell>
        </row>
        <row r="200">
          <cell r="A200" t="str">
            <v>32140</v>
          </cell>
          <cell r="B200" t="str">
            <v>30110</v>
          </cell>
        </row>
        <row r="201">
          <cell r="A201" t="str">
            <v>32150</v>
          </cell>
          <cell r="B201" t="str">
            <v>30110</v>
          </cell>
        </row>
        <row r="202">
          <cell r="A202" t="str">
            <v>32158</v>
          </cell>
          <cell r="B202" t="str">
            <v>31010</v>
          </cell>
        </row>
        <row r="203">
          <cell r="A203" t="str">
            <v>32160</v>
          </cell>
          <cell r="B203" t="str">
            <v>30110</v>
          </cell>
        </row>
        <row r="204">
          <cell r="A204" t="str">
            <v>32170</v>
          </cell>
          <cell r="B204" t="str">
            <v>31010</v>
          </cell>
        </row>
        <row r="205">
          <cell r="A205" t="str">
            <v>32180</v>
          </cell>
          <cell r="B205" t="str">
            <v>31010</v>
          </cell>
        </row>
        <row r="206">
          <cell r="A206" t="str">
            <v>32197</v>
          </cell>
          <cell r="B206" t="str">
            <v>30110</v>
          </cell>
        </row>
        <row r="207">
          <cell r="A207" t="str">
            <v>32198</v>
          </cell>
          <cell r="B207" t="str">
            <v>30110</v>
          </cell>
        </row>
        <row r="208">
          <cell r="A208" t="str">
            <v>32199</v>
          </cell>
          <cell r="B208" t="str">
            <v>30110</v>
          </cell>
        </row>
        <row r="209">
          <cell r="A209" t="str">
            <v>32201</v>
          </cell>
          <cell r="B209" t="str">
            <v>31010</v>
          </cell>
        </row>
        <row r="210">
          <cell r="A210" t="str">
            <v>32202</v>
          </cell>
          <cell r="B210" t="str">
            <v>31010</v>
          </cell>
        </row>
        <row r="211">
          <cell r="A211" t="str">
            <v>32203</v>
          </cell>
          <cell r="B211" t="str">
            <v>31010</v>
          </cell>
        </row>
        <row r="212">
          <cell r="A212" t="str">
            <v>32204</v>
          </cell>
          <cell r="B212" t="str">
            <v>31010</v>
          </cell>
        </row>
        <row r="213">
          <cell r="A213" t="str">
            <v>32205</v>
          </cell>
          <cell r="B213" t="str">
            <v>31010</v>
          </cell>
        </row>
        <row r="214">
          <cell r="A214" t="str">
            <v>32206</v>
          </cell>
          <cell r="B214" t="str">
            <v>31010</v>
          </cell>
        </row>
        <row r="215">
          <cell r="A215" t="str">
            <v>32207</v>
          </cell>
          <cell r="B215" t="str">
            <v>31010</v>
          </cell>
        </row>
        <row r="216">
          <cell r="A216" t="str">
            <v>32208</v>
          </cell>
          <cell r="B216" t="str">
            <v>31010</v>
          </cell>
        </row>
        <row r="217">
          <cell r="A217" t="str">
            <v>32209</v>
          </cell>
          <cell r="B217" t="str">
            <v>31010</v>
          </cell>
        </row>
        <row r="218">
          <cell r="A218" t="str">
            <v>32210</v>
          </cell>
          <cell r="B218" t="str">
            <v>31010</v>
          </cell>
        </row>
        <row r="219">
          <cell r="A219" t="str">
            <v>32211</v>
          </cell>
          <cell r="B219" t="str">
            <v>31010</v>
          </cell>
        </row>
        <row r="220">
          <cell r="A220" t="str">
            <v>40001</v>
          </cell>
          <cell r="B220" t="str">
            <v>41010</v>
          </cell>
        </row>
        <row r="221">
          <cell r="A221" t="str">
            <v>40002</v>
          </cell>
          <cell r="B221" t="str">
            <v>41010</v>
          </cell>
        </row>
        <row r="222">
          <cell r="A222" t="str">
            <v>40003</v>
          </cell>
          <cell r="B222" t="str">
            <v>41140</v>
          </cell>
        </row>
        <row r="223">
          <cell r="A223" t="str">
            <v>40005</v>
          </cell>
          <cell r="B223" t="str">
            <v>41140</v>
          </cell>
        </row>
        <row r="224">
          <cell r="A224" t="str">
            <v>40006</v>
          </cell>
          <cell r="B224" t="str">
            <v>41140</v>
          </cell>
        </row>
        <row r="225">
          <cell r="A225" t="str">
            <v>40007</v>
          </cell>
          <cell r="B225" t="str">
            <v>41320</v>
          </cell>
        </row>
        <row r="226">
          <cell r="A226" t="str">
            <v>40008</v>
          </cell>
          <cell r="B226" t="str">
            <v>41300</v>
          </cell>
        </row>
        <row r="227">
          <cell r="A227" t="str">
            <v>40009</v>
          </cell>
          <cell r="B227" t="str">
            <v>41310</v>
          </cell>
        </row>
        <row r="228">
          <cell r="A228" t="str">
            <v>40010</v>
          </cell>
          <cell r="B228" t="str">
            <v>41380</v>
          </cell>
        </row>
        <row r="229">
          <cell r="A229" t="str">
            <v>40011</v>
          </cell>
          <cell r="B229" t="str">
            <v>41380</v>
          </cell>
        </row>
        <row r="230">
          <cell r="A230" t="str">
            <v>40012</v>
          </cell>
          <cell r="B230" t="str">
            <v>41120</v>
          </cell>
        </row>
        <row r="231">
          <cell r="A231" t="str">
            <v>40013</v>
          </cell>
          <cell r="B231" t="str">
            <v>41120</v>
          </cell>
        </row>
        <row r="232">
          <cell r="A232" t="str">
            <v>40014</v>
          </cell>
          <cell r="B232" t="str">
            <v>41380</v>
          </cell>
        </row>
        <row r="233">
          <cell r="A233" t="str">
            <v>40015</v>
          </cell>
          <cell r="B233" t="str">
            <v>41380</v>
          </cell>
        </row>
        <row r="234">
          <cell r="A234" t="str">
            <v>40016</v>
          </cell>
          <cell r="B234" t="str">
            <v>41300</v>
          </cell>
        </row>
        <row r="235">
          <cell r="A235" t="str">
            <v>40017</v>
          </cell>
          <cell r="B235" t="str">
            <v>61240</v>
          </cell>
        </row>
        <row r="236">
          <cell r="A236" t="str">
            <v>40018</v>
          </cell>
          <cell r="B236" t="str">
            <v>41380</v>
          </cell>
        </row>
        <row r="237">
          <cell r="A237" t="str">
            <v>40019</v>
          </cell>
          <cell r="B237" t="str">
            <v>41420</v>
          </cell>
        </row>
        <row r="238">
          <cell r="A238" t="str">
            <v>40020</v>
          </cell>
          <cell r="B238" t="str">
            <v>41160</v>
          </cell>
        </row>
        <row r="239">
          <cell r="A239" t="str">
            <v>40021</v>
          </cell>
          <cell r="B239" t="str">
            <v>41010</v>
          </cell>
        </row>
        <row r="240">
          <cell r="A240" t="str">
            <v>40022</v>
          </cell>
          <cell r="B240" t="str">
            <v>41380</v>
          </cell>
        </row>
        <row r="241">
          <cell r="A241" t="str">
            <v>40023</v>
          </cell>
          <cell r="B241" t="str">
            <v>41380</v>
          </cell>
        </row>
        <row r="242">
          <cell r="A242" t="str">
            <v>40024</v>
          </cell>
          <cell r="B242" t="str">
            <v>41380</v>
          </cell>
        </row>
        <row r="243">
          <cell r="A243" t="str">
            <v>40026</v>
          </cell>
          <cell r="B243" t="str">
            <v>41176</v>
          </cell>
        </row>
        <row r="244">
          <cell r="A244" t="str">
            <v>40027</v>
          </cell>
          <cell r="B244" t="str">
            <v>41180</v>
          </cell>
        </row>
        <row r="245">
          <cell r="A245" t="str">
            <v>40031</v>
          </cell>
          <cell r="B245">
            <v>41140</v>
          </cell>
        </row>
        <row r="246">
          <cell r="A246" t="str">
            <v>40032</v>
          </cell>
          <cell r="B246">
            <v>41176</v>
          </cell>
        </row>
        <row r="247">
          <cell r="A247" t="str">
            <v>40034</v>
          </cell>
          <cell r="B247">
            <v>41140</v>
          </cell>
        </row>
        <row r="248">
          <cell r="A248" t="str">
            <v>40035</v>
          </cell>
          <cell r="B248">
            <v>41160</v>
          </cell>
        </row>
        <row r="249">
          <cell r="A249" t="str">
            <v>40036</v>
          </cell>
          <cell r="B249" t="str">
            <v>41380</v>
          </cell>
        </row>
        <row r="250">
          <cell r="A250" t="str">
            <v>40055</v>
          </cell>
          <cell r="B250" t="str">
            <v>41010</v>
          </cell>
        </row>
        <row r="251">
          <cell r="A251" t="str">
            <v>40056</v>
          </cell>
          <cell r="B251" t="str">
            <v>41010</v>
          </cell>
        </row>
        <row r="252">
          <cell r="A252" t="str">
            <v>40057</v>
          </cell>
          <cell r="B252" t="str">
            <v>41010</v>
          </cell>
        </row>
        <row r="253">
          <cell r="A253" t="str">
            <v>40058</v>
          </cell>
          <cell r="B253" t="str">
            <v>41010</v>
          </cell>
        </row>
        <row r="254">
          <cell r="A254" t="str">
            <v>40059</v>
          </cell>
          <cell r="B254">
            <v>51110</v>
          </cell>
        </row>
        <row r="255">
          <cell r="A255" t="str">
            <v>40062</v>
          </cell>
          <cell r="B255" t="str">
            <v>41380</v>
          </cell>
        </row>
        <row r="256">
          <cell r="A256" t="str">
            <v>40063</v>
          </cell>
          <cell r="B256" t="str">
            <v>41380</v>
          </cell>
        </row>
        <row r="257">
          <cell r="A257" t="str">
            <v>40064</v>
          </cell>
          <cell r="B257" t="str">
            <v>41380</v>
          </cell>
        </row>
        <row r="258">
          <cell r="A258" t="str">
            <v>40090</v>
          </cell>
          <cell r="B258" t="str">
            <v>41010</v>
          </cell>
        </row>
        <row r="259">
          <cell r="A259" t="str">
            <v>40091</v>
          </cell>
          <cell r="B259" t="str">
            <v>41010</v>
          </cell>
        </row>
        <row r="260">
          <cell r="A260">
            <v>40092</v>
          </cell>
          <cell r="B260" t="str">
            <v>41010</v>
          </cell>
        </row>
        <row r="261">
          <cell r="A261" t="str">
            <v>40093</v>
          </cell>
          <cell r="B261" t="str">
            <v>41120</v>
          </cell>
        </row>
        <row r="262">
          <cell r="A262" t="str">
            <v>40095</v>
          </cell>
          <cell r="B262" t="str">
            <v>41010</v>
          </cell>
        </row>
        <row r="263">
          <cell r="A263" t="str">
            <v>40097</v>
          </cell>
          <cell r="B263" t="str">
            <v>41010</v>
          </cell>
        </row>
        <row r="264">
          <cell r="A264" t="str">
            <v>46000</v>
          </cell>
          <cell r="B264" t="str">
            <v>41380</v>
          </cell>
        </row>
        <row r="265">
          <cell r="A265" t="str">
            <v>49900</v>
          </cell>
          <cell r="B265" t="str">
            <v>41380</v>
          </cell>
        </row>
        <row r="266">
          <cell r="A266" t="str">
            <v>50101</v>
          </cell>
          <cell r="B266" t="str">
            <v>61810</v>
          </cell>
        </row>
        <row r="267">
          <cell r="A267" t="str">
            <v>50102</v>
          </cell>
          <cell r="B267" t="str">
            <v>61198</v>
          </cell>
        </row>
        <row r="268">
          <cell r="A268" t="str">
            <v>50103</v>
          </cell>
          <cell r="B268" t="str">
            <v>61198</v>
          </cell>
        </row>
        <row r="269">
          <cell r="A269" t="str">
            <v>50104</v>
          </cell>
          <cell r="B269" t="str">
            <v>61198</v>
          </cell>
        </row>
        <row r="270">
          <cell r="A270" t="str">
            <v>50105</v>
          </cell>
          <cell r="B270" t="str">
            <v>61810</v>
          </cell>
        </row>
        <row r="271">
          <cell r="A271" t="str">
            <v>50199</v>
          </cell>
          <cell r="B271" t="str">
            <v>61820</v>
          </cell>
        </row>
        <row r="272">
          <cell r="A272" t="str">
            <v>50201</v>
          </cell>
          <cell r="B272" t="str">
            <v>71036</v>
          </cell>
        </row>
        <row r="273">
          <cell r="A273" t="str">
            <v>50301</v>
          </cell>
          <cell r="B273" t="str">
            <v>71031</v>
          </cell>
        </row>
        <row r="274">
          <cell r="A274" t="str">
            <v>50302</v>
          </cell>
          <cell r="B274" t="str">
            <v>71032</v>
          </cell>
        </row>
        <row r="275">
          <cell r="A275" t="str">
            <v>50303</v>
          </cell>
          <cell r="B275" t="str">
            <v>71033</v>
          </cell>
        </row>
        <row r="276">
          <cell r="A276" t="str">
            <v>50304</v>
          </cell>
          <cell r="B276" t="str">
            <v>71034</v>
          </cell>
        </row>
        <row r="277">
          <cell r="A277" t="str">
            <v>50900</v>
          </cell>
          <cell r="B277" t="str">
            <v>61260</v>
          </cell>
        </row>
        <row r="278">
          <cell r="A278" t="str">
            <v>51010</v>
          </cell>
          <cell r="B278" t="str">
            <v>71130</v>
          </cell>
        </row>
        <row r="279">
          <cell r="A279" t="str">
            <v>51011</v>
          </cell>
          <cell r="B279" t="str">
            <v>71160</v>
          </cell>
        </row>
        <row r="280">
          <cell r="A280" t="str">
            <v>51020</v>
          </cell>
          <cell r="B280" t="str">
            <v>70150</v>
          </cell>
        </row>
        <row r="281">
          <cell r="A281" t="str">
            <v>51060</v>
          </cell>
          <cell r="B281" t="str">
            <v>71130</v>
          </cell>
        </row>
        <row r="282">
          <cell r="A282" t="str">
            <v>51099</v>
          </cell>
          <cell r="B282" t="str">
            <v>70150</v>
          </cell>
        </row>
        <row r="283">
          <cell r="A283" t="str">
            <v>51110</v>
          </cell>
          <cell r="B283" t="str">
            <v>71110</v>
          </cell>
        </row>
        <row r="284">
          <cell r="A284" t="str">
            <v>51120</v>
          </cell>
          <cell r="B284" t="str">
            <v>70120</v>
          </cell>
        </row>
        <row r="285">
          <cell r="A285" t="str">
            <v>51160</v>
          </cell>
          <cell r="B285" t="str">
            <v>71110</v>
          </cell>
        </row>
        <row r="286">
          <cell r="A286" t="str">
            <v>51199</v>
          </cell>
          <cell r="B286" t="str">
            <v>70120</v>
          </cell>
        </row>
        <row r="287">
          <cell r="A287" t="str">
            <v>51200</v>
          </cell>
          <cell r="B287" t="str">
            <v>51100</v>
          </cell>
        </row>
        <row r="288">
          <cell r="A288" t="str">
            <v>51201</v>
          </cell>
          <cell r="B288" t="str">
            <v>71180</v>
          </cell>
        </row>
        <row r="289">
          <cell r="A289" t="str">
            <v>51202</v>
          </cell>
          <cell r="B289" t="str">
            <v>70200</v>
          </cell>
        </row>
        <row r="290">
          <cell r="A290" t="str">
            <v>51203</v>
          </cell>
          <cell r="B290" t="str">
            <v>51020</v>
          </cell>
        </row>
        <row r="291">
          <cell r="A291" t="str">
            <v>51204</v>
          </cell>
          <cell r="B291" t="str">
            <v>51020</v>
          </cell>
        </row>
        <row r="292">
          <cell r="A292" t="str">
            <v>51205</v>
          </cell>
          <cell r="B292" t="str">
            <v>51100</v>
          </cell>
        </row>
        <row r="293">
          <cell r="A293" t="str">
            <v>51206</v>
          </cell>
          <cell r="B293" t="str">
            <v>61910</v>
          </cell>
        </row>
        <row r="294">
          <cell r="A294" t="str">
            <v>51207</v>
          </cell>
          <cell r="B294" t="str">
            <v>61910</v>
          </cell>
        </row>
        <row r="295">
          <cell r="A295" t="str">
            <v>51208</v>
          </cell>
          <cell r="B295" t="str">
            <v>71210</v>
          </cell>
        </row>
        <row r="296">
          <cell r="A296" t="str">
            <v>51209</v>
          </cell>
          <cell r="B296" t="str">
            <v>71220</v>
          </cell>
        </row>
        <row r="297">
          <cell r="A297" t="str">
            <v>51259</v>
          </cell>
          <cell r="B297">
            <v>51110</v>
          </cell>
        </row>
        <row r="298">
          <cell r="A298" t="str">
            <v>51292</v>
          </cell>
          <cell r="B298" t="str">
            <v>70200</v>
          </cell>
        </row>
        <row r="299">
          <cell r="A299" t="str">
            <v>51293</v>
          </cell>
          <cell r="B299" t="str">
            <v>51210</v>
          </cell>
        </row>
        <row r="300">
          <cell r="A300" t="str">
            <v>51294</v>
          </cell>
          <cell r="B300" t="str">
            <v>51020</v>
          </cell>
        </row>
        <row r="301">
          <cell r="A301" t="str">
            <v>51301</v>
          </cell>
          <cell r="B301" t="str">
            <v>71220</v>
          </cell>
        </row>
        <row r="302">
          <cell r="A302" t="str">
            <v>51320</v>
          </cell>
          <cell r="B302" t="str">
            <v>71060</v>
          </cell>
        </row>
        <row r="303">
          <cell r="A303" t="str">
            <v>51331</v>
          </cell>
          <cell r="B303" t="str">
            <v>60680</v>
          </cell>
        </row>
        <row r="304">
          <cell r="A304" t="str">
            <v>51332</v>
          </cell>
          <cell r="B304" t="str">
            <v>60680</v>
          </cell>
        </row>
        <row r="305">
          <cell r="A305" t="str">
            <v>51333</v>
          </cell>
          <cell r="B305" t="str">
            <v>60680</v>
          </cell>
        </row>
        <row r="306">
          <cell r="A306" t="str">
            <v>51334</v>
          </cell>
          <cell r="B306" t="str">
            <v>60680</v>
          </cell>
        </row>
        <row r="307">
          <cell r="A307" t="str">
            <v>51335</v>
          </cell>
          <cell r="B307" t="str">
            <v>60680</v>
          </cell>
        </row>
        <row r="308">
          <cell r="A308" t="str">
            <v>51336</v>
          </cell>
          <cell r="B308" t="str">
            <v>60680</v>
          </cell>
        </row>
        <row r="309">
          <cell r="A309" t="str">
            <v>51338</v>
          </cell>
          <cell r="B309">
            <v>51110</v>
          </cell>
        </row>
        <row r="310">
          <cell r="A310" t="str">
            <v>51350</v>
          </cell>
          <cell r="B310" t="str">
            <v>51210</v>
          </cell>
        </row>
        <row r="311">
          <cell r="A311" t="str">
            <v>51400</v>
          </cell>
          <cell r="B311" t="str">
            <v>51110</v>
          </cell>
        </row>
        <row r="312">
          <cell r="A312" t="str">
            <v>51401</v>
          </cell>
          <cell r="B312" t="str">
            <v>81010</v>
          </cell>
        </row>
        <row r="313">
          <cell r="A313" t="str">
            <v>51402</v>
          </cell>
          <cell r="B313" t="str">
            <v>81010</v>
          </cell>
        </row>
        <row r="314">
          <cell r="A314" t="str">
            <v>51403</v>
          </cell>
          <cell r="B314" t="str">
            <v>81010</v>
          </cell>
        </row>
        <row r="315">
          <cell r="A315" t="str">
            <v>51404</v>
          </cell>
          <cell r="B315" t="str">
            <v>81010</v>
          </cell>
        </row>
        <row r="316">
          <cell r="A316" t="str">
            <v>51405</v>
          </cell>
          <cell r="B316" t="str">
            <v>81010</v>
          </cell>
        </row>
        <row r="317">
          <cell r="A317" t="str">
            <v>51406</v>
          </cell>
          <cell r="B317" t="str">
            <v>81010</v>
          </cell>
        </row>
        <row r="318">
          <cell r="A318" t="str">
            <v>51411</v>
          </cell>
          <cell r="B318" t="str">
            <v>50010</v>
          </cell>
        </row>
        <row r="319">
          <cell r="A319" t="str">
            <v>51412</v>
          </cell>
          <cell r="B319" t="str">
            <v>51110</v>
          </cell>
        </row>
        <row r="320">
          <cell r="A320" t="str">
            <v>51490</v>
          </cell>
          <cell r="B320" t="str">
            <v>81010</v>
          </cell>
        </row>
        <row r="321">
          <cell r="A321" t="str">
            <v>51491</v>
          </cell>
          <cell r="B321" t="str">
            <v>81010</v>
          </cell>
        </row>
        <row r="322">
          <cell r="A322" t="str">
            <v>51492</v>
          </cell>
          <cell r="B322" t="str">
            <v>81010</v>
          </cell>
        </row>
        <row r="323">
          <cell r="A323" t="str">
            <v>51496</v>
          </cell>
          <cell r="B323" t="str">
            <v>81010</v>
          </cell>
        </row>
        <row r="324">
          <cell r="A324" t="str">
            <v>51499</v>
          </cell>
          <cell r="B324" t="str">
            <v>81010</v>
          </cell>
        </row>
        <row r="325">
          <cell r="A325" t="str">
            <v>52000</v>
          </cell>
          <cell r="B325" t="str">
            <v>81020</v>
          </cell>
        </row>
        <row r="326">
          <cell r="A326" t="str">
            <v>52010</v>
          </cell>
          <cell r="B326" t="str">
            <v>81020</v>
          </cell>
        </row>
        <row r="327">
          <cell r="A327" t="str">
            <v>52100</v>
          </cell>
          <cell r="B327" t="str">
            <v>81045</v>
          </cell>
        </row>
        <row r="328">
          <cell r="A328" t="str">
            <v>52150</v>
          </cell>
          <cell r="B328" t="str">
            <v>81045</v>
          </cell>
        </row>
        <row r="329">
          <cell r="A329" t="str">
            <v>52200</v>
          </cell>
          <cell r="B329" t="str">
            <v>81040</v>
          </cell>
        </row>
        <row r="330">
          <cell r="A330" t="str">
            <v>67614</v>
          </cell>
          <cell r="B330" t="str">
            <v>41435</v>
          </cell>
        </row>
        <row r="331">
          <cell r="A331" t="str">
            <v>72000</v>
          </cell>
          <cell r="B331" t="str">
            <v>61164</v>
          </cell>
        </row>
        <row r="332">
          <cell r="A332" t="str">
            <v>72100</v>
          </cell>
          <cell r="B332" t="str">
            <v>61166</v>
          </cell>
        </row>
        <row r="333">
          <cell r="A333" t="str">
            <v>72200</v>
          </cell>
          <cell r="B333" t="str">
            <v>61169</v>
          </cell>
        </row>
        <row r="334">
          <cell r="A334" t="str">
            <v>72290</v>
          </cell>
          <cell r="B334" t="str">
            <v>61169</v>
          </cell>
        </row>
        <row r="335">
          <cell r="A335" t="str">
            <v>72295</v>
          </cell>
          <cell r="B335" t="str">
            <v>61169</v>
          </cell>
        </row>
        <row r="336">
          <cell r="A336" t="str">
            <v>72300</v>
          </cell>
          <cell r="B336" t="str">
            <v>61070</v>
          </cell>
        </row>
        <row r="337">
          <cell r="A337" t="str">
            <v>72400</v>
          </cell>
          <cell r="B337" t="str">
            <v>61150</v>
          </cell>
        </row>
        <row r="338">
          <cell r="A338" t="str">
            <v>72500</v>
          </cell>
          <cell r="B338" t="str">
            <v>61063</v>
          </cell>
        </row>
        <row r="339">
          <cell r="A339" t="str">
            <v>72700</v>
          </cell>
          <cell r="B339" t="str">
            <v>61062</v>
          </cell>
        </row>
        <row r="340">
          <cell r="A340" t="str">
            <v>72800</v>
          </cell>
          <cell r="B340" t="str">
            <v>61062</v>
          </cell>
        </row>
        <row r="341">
          <cell r="A341" t="str">
            <v>72895</v>
          </cell>
          <cell r="B341" t="str">
            <v>61062</v>
          </cell>
        </row>
        <row r="342">
          <cell r="A342" t="str">
            <v>72900</v>
          </cell>
          <cell r="B342" t="str">
            <v>61169</v>
          </cell>
        </row>
        <row r="343">
          <cell r="A343" t="str">
            <v>73000</v>
          </cell>
          <cell r="B343" t="str">
            <v>61169</v>
          </cell>
        </row>
        <row r="344">
          <cell r="A344" t="str">
            <v>73100</v>
          </cell>
          <cell r="B344" t="str">
            <v>61169</v>
          </cell>
        </row>
        <row r="345">
          <cell r="A345" t="str">
            <v>73200</v>
          </cell>
          <cell r="B345" t="str">
            <v>61164</v>
          </cell>
        </row>
        <row r="346">
          <cell r="A346" t="str">
            <v>73214</v>
          </cell>
          <cell r="B346" t="str">
            <v>61164</v>
          </cell>
        </row>
        <row r="347">
          <cell r="A347" t="str">
            <v>73276</v>
          </cell>
          <cell r="B347" t="str">
            <v>61164</v>
          </cell>
        </row>
        <row r="348">
          <cell r="A348" t="str">
            <v>73279</v>
          </cell>
          <cell r="B348" t="str">
            <v>61164</v>
          </cell>
        </row>
        <row r="349">
          <cell r="A349" t="str">
            <v>73282</v>
          </cell>
          <cell r="B349" t="str">
            <v>61169</v>
          </cell>
        </row>
        <row r="350">
          <cell r="A350" t="str">
            <v>73299</v>
          </cell>
          <cell r="B350" t="str">
            <v>61169</v>
          </cell>
        </row>
        <row r="351">
          <cell r="A351" t="str">
            <v>73300</v>
          </cell>
          <cell r="B351" t="str">
            <v>61150</v>
          </cell>
        </row>
        <row r="352">
          <cell r="A352" t="str">
            <v>73321</v>
          </cell>
          <cell r="B352" t="str">
            <v>61150</v>
          </cell>
        </row>
        <row r="353">
          <cell r="A353" t="str">
            <v>73400</v>
          </cell>
          <cell r="B353" t="str">
            <v>61169</v>
          </cell>
        </row>
        <row r="354">
          <cell r="A354" t="str">
            <v>73441</v>
          </cell>
          <cell r="B354" t="str">
            <v>61169</v>
          </cell>
        </row>
        <row r="355">
          <cell r="A355" t="str">
            <v>73442</v>
          </cell>
          <cell r="B355" t="str">
            <v>61169</v>
          </cell>
        </row>
        <row r="356">
          <cell r="A356" t="str">
            <v>73450</v>
          </cell>
          <cell r="B356" t="str">
            <v>61158</v>
          </cell>
        </row>
        <row r="357">
          <cell r="A357" t="str">
            <v>73460</v>
          </cell>
          <cell r="B357" t="str">
            <v>61215</v>
          </cell>
        </row>
        <row r="358">
          <cell r="A358" t="str">
            <v>73470</v>
          </cell>
          <cell r="B358" t="str">
            <v>61300</v>
          </cell>
        </row>
        <row r="359">
          <cell r="A359" t="str">
            <v>73480</v>
          </cell>
          <cell r="B359" t="str">
            <v>61305</v>
          </cell>
        </row>
        <row r="360">
          <cell r="A360" t="str">
            <v>73500</v>
          </cell>
          <cell r="B360" t="str">
            <v>61260</v>
          </cell>
        </row>
        <row r="361">
          <cell r="A361" t="str">
            <v>73600</v>
          </cell>
          <cell r="B361" t="str">
            <v>61260</v>
          </cell>
        </row>
        <row r="362">
          <cell r="A362" t="str">
            <v>73700</v>
          </cell>
          <cell r="B362" t="str">
            <v>61260</v>
          </cell>
        </row>
        <row r="363">
          <cell r="A363" t="str">
            <v>73800</v>
          </cell>
          <cell r="B363" t="str">
            <v>61260</v>
          </cell>
        </row>
        <row r="364">
          <cell r="A364" t="str">
            <v>73841</v>
          </cell>
          <cell r="B364" t="str">
            <v>61260</v>
          </cell>
        </row>
        <row r="365">
          <cell r="A365" t="str">
            <v>73842</v>
          </cell>
          <cell r="B365" t="str">
            <v>61260</v>
          </cell>
        </row>
        <row r="366">
          <cell r="A366" t="str">
            <v>73900</v>
          </cell>
          <cell r="B366" t="str">
            <v>61260</v>
          </cell>
        </row>
        <row r="367">
          <cell r="A367" t="str">
            <v>74000</v>
          </cell>
          <cell r="B367" t="str">
            <v>61260</v>
          </cell>
        </row>
        <row r="368">
          <cell r="A368" t="str">
            <v>74100</v>
          </cell>
          <cell r="B368" t="str">
            <v>61260</v>
          </cell>
        </row>
        <row r="369">
          <cell r="A369" t="str">
            <v>74300</v>
          </cell>
          <cell r="B369" t="str">
            <v>61260</v>
          </cell>
        </row>
        <row r="370">
          <cell r="A370" t="str">
            <v>74400</v>
          </cell>
          <cell r="B370" t="str">
            <v>61260</v>
          </cell>
        </row>
        <row r="371">
          <cell r="A371" t="str">
            <v>74500</v>
          </cell>
          <cell r="B371" t="str">
            <v>61260</v>
          </cell>
        </row>
        <row r="372">
          <cell r="A372" t="str">
            <v>74514</v>
          </cell>
          <cell r="B372" t="str">
            <v>61260</v>
          </cell>
        </row>
        <row r="373">
          <cell r="A373" t="str">
            <v>74551</v>
          </cell>
          <cell r="B373" t="str">
            <v>61260</v>
          </cell>
        </row>
        <row r="374">
          <cell r="A374" t="str">
            <v>74600</v>
          </cell>
          <cell r="B374" t="str">
            <v>61260</v>
          </cell>
        </row>
        <row r="375">
          <cell r="A375" t="str">
            <v>74651</v>
          </cell>
          <cell r="B375" t="str">
            <v>61260</v>
          </cell>
        </row>
        <row r="376">
          <cell r="A376" t="str">
            <v>74700</v>
          </cell>
          <cell r="B376" t="str">
            <v>61260</v>
          </cell>
        </row>
        <row r="377">
          <cell r="A377" t="str">
            <v>74800</v>
          </cell>
          <cell r="B377" t="str">
            <v>61260</v>
          </cell>
        </row>
        <row r="378">
          <cell r="A378" t="str">
            <v>74900</v>
          </cell>
          <cell r="B378" t="str">
            <v>61260</v>
          </cell>
        </row>
        <row r="379">
          <cell r="A379" t="str">
            <v>75000</v>
          </cell>
          <cell r="B379" t="str">
            <v>61169</v>
          </cell>
        </row>
        <row r="380">
          <cell r="A380" t="str">
            <v>75100</v>
          </cell>
          <cell r="B380" t="str">
            <v>61260</v>
          </cell>
        </row>
        <row r="381">
          <cell r="A381" t="str">
            <v>75200</v>
          </cell>
          <cell r="B381" t="str">
            <v>61260</v>
          </cell>
        </row>
        <row r="382">
          <cell r="A382" t="str">
            <v>75300</v>
          </cell>
          <cell r="B382" t="str">
            <v>61260</v>
          </cell>
        </row>
        <row r="383">
          <cell r="A383" t="str">
            <v>75400</v>
          </cell>
          <cell r="B383" t="str">
            <v>61260</v>
          </cell>
        </row>
        <row r="384">
          <cell r="A384" t="str">
            <v>75500</v>
          </cell>
          <cell r="B384" t="str">
            <v>61260</v>
          </cell>
        </row>
        <row r="385">
          <cell r="A385" t="str">
            <v>75600</v>
          </cell>
          <cell r="B385" t="str">
            <v>61260</v>
          </cell>
        </row>
        <row r="386">
          <cell r="A386" t="str">
            <v>75900</v>
          </cell>
          <cell r="B386" t="str">
            <v>61260</v>
          </cell>
        </row>
        <row r="387">
          <cell r="A387" t="str">
            <v>75999</v>
          </cell>
          <cell r="B387" t="str">
            <v>61260</v>
          </cell>
        </row>
        <row r="388">
          <cell r="A388" t="str">
            <v>76000</v>
          </cell>
          <cell r="B388" t="str">
            <v>61000</v>
          </cell>
        </row>
        <row r="389">
          <cell r="A389" t="str">
            <v>76095</v>
          </cell>
          <cell r="B389" t="str">
            <v>61030</v>
          </cell>
        </row>
        <row r="390">
          <cell r="A390" t="str">
            <v>76096</v>
          </cell>
          <cell r="B390" t="str">
            <v>61030</v>
          </cell>
        </row>
        <row r="391">
          <cell r="A391" t="str">
            <v>76100</v>
          </cell>
          <cell r="B391" t="str">
            <v>61260</v>
          </cell>
        </row>
        <row r="392">
          <cell r="A392" t="str">
            <v>76200</v>
          </cell>
          <cell r="B392" t="str">
            <v>61260</v>
          </cell>
        </row>
        <row r="393">
          <cell r="A393" t="str">
            <v>76300</v>
          </cell>
          <cell r="B393" t="str">
            <v>61000</v>
          </cell>
        </row>
        <row r="394">
          <cell r="A394" t="str">
            <v>76600</v>
          </cell>
          <cell r="B394" t="str">
            <v>61000</v>
          </cell>
        </row>
        <row r="395">
          <cell r="A395" t="str">
            <v>76614</v>
          </cell>
          <cell r="B395" t="str">
            <v>61198</v>
          </cell>
        </row>
        <row r="396">
          <cell r="A396" t="str">
            <v>76641</v>
          </cell>
          <cell r="B396" t="str">
            <v>61000</v>
          </cell>
        </row>
        <row r="397">
          <cell r="A397" t="str">
            <v>76642</v>
          </cell>
          <cell r="B397" t="str">
            <v>61000</v>
          </cell>
        </row>
        <row r="398">
          <cell r="A398" t="str">
            <v>76651</v>
          </cell>
          <cell r="B398" t="str">
            <v>61000</v>
          </cell>
        </row>
        <row r="399">
          <cell r="A399" t="str">
            <v>76660</v>
          </cell>
          <cell r="B399" t="str">
            <v>61152</v>
          </cell>
        </row>
        <row r="400">
          <cell r="A400" t="str">
            <v>76680</v>
          </cell>
          <cell r="B400" t="str">
            <v>61035</v>
          </cell>
        </row>
        <row r="401">
          <cell r="A401" t="str">
            <v>76681</v>
          </cell>
          <cell r="B401" t="str">
            <v>61030</v>
          </cell>
        </row>
        <row r="402">
          <cell r="A402" t="str">
            <v>76686</v>
          </cell>
          <cell r="B402" t="str">
            <v>61030</v>
          </cell>
        </row>
        <row r="403">
          <cell r="A403" t="str">
            <v>76691</v>
          </cell>
          <cell r="B403" t="str">
            <v>61260</v>
          </cell>
        </row>
        <row r="404">
          <cell r="A404" t="str">
            <v>76880</v>
          </cell>
          <cell r="B404" t="str">
            <v>61220</v>
          </cell>
        </row>
      </sheetData>
      <sheetData sheetId="1" refreshError="1">
        <row r="3">
          <cell r="A3" t="str">
            <v>11333</v>
          </cell>
          <cell r="B3" t="str">
            <v>10840</v>
          </cell>
        </row>
        <row r="4">
          <cell r="A4" t="str">
            <v>11334</v>
          </cell>
          <cell r="B4" t="str">
            <v>10850</v>
          </cell>
        </row>
        <row r="5">
          <cell r="A5" t="str">
            <v>11597</v>
          </cell>
          <cell r="B5" t="str">
            <v>10560</v>
          </cell>
        </row>
        <row r="6">
          <cell r="A6" t="str">
            <v>11599</v>
          </cell>
          <cell r="B6" t="str">
            <v>10540</v>
          </cell>
        </row>
        <row r="7">
          <cell r="A7" t="str">
            <v>13218</v>
          </cell>
          <cell r="B7" t="str">
            <v>10310</v>
          </cell>
        </row>
        <row r="8">
          <cell r="A8" t="str">
            <v>13220</v>
          </cell>
          <cell r="B8" t="str">
            <v>10320</v>
          </cell>
        </row>
        <row r="9">
          <cell r="A9" t="str">
            <v>21297</v>
          </cell>
          <cell r="B9" t="str">
            <v>20480</v>
          </cell>
        </row>
        <row r="10">
          <cell r="A10" t="str">
            <v>21298</v>
          </cell>
          <cell r="B10" t="str">
            <v>20460</v>
          </cell>
        </row>
        <row r="11">
          <cell r="A11" t="str">
            <v>21833</v>
          </cell>
          <cell r="B11" t="str">
            <v>20361</v>
          </cell>
        </row>
        <row r="12">
          <cell r="A12" t="str">
            <v>21834</v>
          </cell>
          <cell r="B12" t="str">
            <v>20362</v>
          </cell>
        </row>
        <row r="13">
          <cell r="A13" t="str">
            <v>22120</v>
          </cell>
          <cell r="B13" t="str">
            <v>20363</v>
          </cell>
        </row>
        <row r="14">
          <cell r="A14" t="str">
            <v>23118</v>
          </cell>
          <cell r="B14" t="str">
            <v>20016</v>
          </cell>
        </row>
        <row r="15">
          <cell r="A15" t="str">
            <v>23518</v>
          </cell>
          <cell r="B15" t="str">
            <v>20005</v>
          </cell>
        </row>
        <row r="16">
          <cell r="A16" t="str">
            <v>23618</v>
          </cell>
          <cell r="B16" t="str">
            <v>20009</v>
          </cell>
        </row>
        <row r="17">
          <cell r="A17" t="str">
            <v>32158</v>
          </cell>
          <cell r="B17" t="str">
            <v>30110</v>
          </cell>
        </row>
        <row r="18">
          <cell r="A18" t="str">
            <v>40058</v>
          </cell>
          <cell r="B18" t="str">
            <v>40320</v>
          </cell>
        </row>
        <row r="19">
          <cell r="A19" t="str">
            <v>40059</v>
          </cell>
          <cell r="B19" t="str">
            <v>40330</v>
          </cell>
        </row>
        <row r="20">
          <cell r="A20" t="str">
            <v>51060</v>
          </cell>
          <cell r="B20" t="str">
            <v>70150</v>
          </cell>
        </row>
        <row r="21">
          <cell r="A21" t="str">
            <v>51160</v>
          </cell>
          <cell r="B21" t="str">
            <v>70120</v>
          </cell>
        </row>
        <row r="22">
          <cell r="A22" t="str">
            <v>51259</v>
          </cell>
          <cell r="B22" t="str">
            <v>30115</v>
          </cell>
        </row>
        <row r="23">
          <cell r="A23" t="str">
            <v>51338</v>
          </cell>
          <cell r="B23" t="str">
            <v>60620</v>
          </cell>
        </row>
        <row r="24">
          <cell r="A24" t="str">
            <v>51412</v>
          </cell>
          <cell r="B24" t="str">
            <v>50050</v>
          </cell>
        </row>
      </sheetData>
      <sheetData sheetId="2" refreshError="1">
        <row r="1">
          <cell r="A1" t="str">
            <v>10310</v>
          </cell>
          <cell r="B1" t="str">
            <v>Investments (Shares) In Subsidiaries - Intercompany</v>
          </cell>
        </row>
        <row r="2">
          <cell r="A2" t="str">
            <v>10315</v>
          </cell>
          <cell r="B2" t="str">
            <v>Investments In Subsidiaries- Intercompany  Stock Option Related</v>
          </cell>
        </row>
        <row r="3">
          <cell r="A3" t="str">
            <v>10320</v>
          </cell>
          <cell r="B3" t="str">
            <v>Long Term Investments - Intercompany</v>
          </cell>
        </row>
        <row r="4">
          <cell r="A4" t="str">
            <v>10540</v>
          </cell>
          <cell r="B4" t="str">
            <v>Accounts Receivable - Intercompany</v>
          </cell>
        </row>
        <row r="5">
          <cell r="A5" t="str">
            <v>10550</v>
          </cell>
          <cell r="B5" t="str">
            <v xml:space="preserve">Accounts Receivable Intercompany – External Share Activity </v>
          </cell>
        </row>
        <row r="6">
          <cell r="A6" t="str">
            <v>10560</v>
          </cell>
          <cell r="B6" t="str">
            <v>Intercompany Receivable – AG/Pharma splits/mergers</v>
          </cell>
        </row>
        <row r="7">
          <cell r="A7" t="str">
            <v>10840</v>
          </cell>
          <cell r="B7" t="str">
            <v>Financial Receivable, Cash-Pool - Intercompany</v>
          </cell>
        </row>
        <row r="8">
          <cell r="A8" t="str">
            <v>10850</v>
          </cell>
          <cell r="B8" t="str">
            <v>Financial Receivable, Loan - Intercompany</v>
          </cell>
        </row>
        <row r="9">
          <cell r="A9" t="str">
            <v>11070</v>
          </cell>
          <cell r="B9" t="str">
            <v>Goodwill</v>
          </cell>
        </row>
        <row r="10">
          <cell r="A10" t="str">
            <v>11079</v>
          </cell>
          <cell r="B10" t="str">
            <v>Accumulated Amortization Goodwill</v>
          </cell>
        </row>
        <row r="11">
          <cell r="A11" t="str">
            <v>11090</v>
          </cell>
          <cell r="B11" t="str">
            <v>Other Intangible Assets</v>
          </cell>
        </row>
        <row r="12">
          <cell r="A12" t="str">
            <v>11099</v>
          </cell>
          <cell r="B12" t="str">
            <v>Accumulated Amortization Of Other Intangible Assets</v>
          </cell>
        </row>
        <row r="13">
          <cell r="A13" t="str">
            <v>11110</v>
          </cell>
          <cell r="B13" t="str">
            <v>Buildings</v>
          </cell>
        </row>
        <row r="14">
          <cell r="A14" t="str">
            <v>11130</v>
          </cell>
          <cell r="B14" t="str">
            <v>Land</v>
          </cell>
        </row>
        <row r="15">
          <cell r="A15" t="str">
            <v>11180</v>
          </cell>
          <cell r="B15" t="str">
            <v>Construction In Progress</v>
          </cell>
        </row>
        <row r="16">
          <cell r="A16" t="str">
            <v>11190</v>
          </cell>
          <cell r="B16" t="str">
            <v>Capitalized Interest Costs</v>
          </cell>
        </row>
        <row r="17">
          <cell r="A17" t="str">
            <v>11200</v>
          </cell>
          <cell r="B17" t="str">
            <v>Equipment</v>
          </cell>
        </row>
        <row r="18">
          <cell r="A18" t="str">
            <v>11209</v>
          </cell>
          <cell r="B18" t="str">
            <v>Accumulated Depreciation - Equipment</v>
          </cell>
        </row>
        <row r="19">
          <cell r="A19" t="str">
            <v>11260</v>
          </cell>
          <cell r="B19" t="str">
            <v>Leasehold Improvements</v>
          </cell>
        </row>
        <row r="20">
          <cell r="A20" t="str">
            <v>11269</v>
          </cell>
          <cell r="B20" t="str">
            <v>Accumulated Depreciation - Leasehold Improvements</v>
          </cell>
        </row>
        <row r="21">
          <cell r="A21" t="str">
            <v>11270</v>
          </cell>
          <cell r="B21" t="str">
            <v>Amortization of Capitalized Interest Costs</v>
          </cell>
        </row>
        <row r="22">
          <cell r="A22" t="str">
            <v>11330</v>
          </cell>
          <cell r="B22" t="str">
            <v xml:space="preserve">Long Term Investments In Associated Companies </v>
          </cell>
        </row>
        <row r="23">
          <cell r="A23" t="str">
            <v>11351</v>
          </cell>
          <cell r="B23" t="str">
            <v>Long Term Investments In Equity Securities</v>
          </cell>
        </row>
        <row r="24">
          <cell r="A24" t="str">
            <v>11353</v>
          </cell>
          <cell r="B24" t="str">
            <v>Long Term Investments In Debt Securities</v>
          </cell>
        </row>
        <row r="25">
          <cell r="A25" t="str">
            <v>11381</v>
          </cell>
          <cell r="B25" t="str">
            <v>Long Term Deferred Tax Asset</v>
          </cell>
        </row>
        <row r="26">
          <cell r="A26" t="str">
            <v>11382</v>
          </cell>
          <cell r="B26" t="str">
            <v>Long Term Deferred Tax Asset - Valuation Allowance</v>
          </cell>
        </row>
        <row r="27">
          <cell r="A27" t="str">
            <v>11383</v>
          </cell>
          <cell r="B27" t="str">
            <v>Other Non-Current Assets</v>
          </cell>
        </row>
        <row r="28">
          <cell r="A28" t="str">
            <v>11390</v>
          </cell>
          <cell r="B28" t="str">
            <v>Net Assets From Discontinued Operations</v>
          </cell>
        </row>
        <row r="29">
          <cell r="A29" t="str">
            <v>11401</v>
          </cell>
          <cell r="B29" t="str">
            <v>Inventory – Other than Salable Finished Goods – Local Product Cost</v>
          </cell>
        </row>
        <row r="30">
          <cell r="A30" t="str">
            <v>11411</v>
          </cell>
          <cell r="B30" t="str">
            <v>Raw Materials – Local Product Cost</v>
          </cell>
        </row>
        <row r="31">
          <cell r="A31" t="str">
            <v>11412</v>
          </cell>
          <cell r="B31" t="str">
            <v>Inventory - Semi-Finished (Bulk) Goods  - Local Product Cost</v>
          </cell>
        </row>
        <row r="32">
          <cell r="A32" t="str">
            <v>11414</v>
          </cell>
          <cell r="B32" t="str">
            <v>Semi-Finished (Bulk) Goods Inventory Value Adjustments – 3rd Party – Local Product Cost</v>
          </cell>
        </row>
        <row r="33">
          <cell r="A33" t="str">
            <v>11451</v>
          </cell>
          <cell r="B33" t="str">
            <v xml:space="preserve">Inventory – Salable Finished Goods – Local Product Cost </v>
          </cell>
        </row>
        <row r="34">
          <cell r="A34" t="str">
            <v>11492</v>
          </cell>
          <cell r="B34" t="str">
            <v xml:space="preserve">LIFO Inventory Reserve </v>
          </cell>
        </row>
        <row r="35">
          <cell r="A35" t="str">
            <v>11510</v>
          </cell>
          <cell r="B35" t="str">
            <v>Accounts Receivable - Trade</v>
          </cell>
        </row>
        <row r="36">
          <cell r="A36" t="str">
            <v>11520</v>
          </cell>
          <cell r="B36" t="str">
            <v>Account Receivable - Trade, Allowances</v>
          </cell>
        </row>
        <row r="37">
          <cell r="A37" t="str">
            <v>11530</v>
          </cell>
          <cell r="B37" t="str">
            <v>Accounts Receivable - Other</v>
          </cell>
        </row>
        <row r="38">
          <cell r="A38" t="str">
            <v>11641</v>
          </cell>
          <cell r="B38" t="str">
            <v>Current Deferred Tax Asset</v>
          </cell>
        </row>
        <row r="39">
          <cell r="A39" t="str">
            <v>11642</v>
          </cell>
          <cell r="B39" t="str">
            <v>Current Deferred Tax Asset - Valuation Reserve</v>
          </cell>
        </row>
        <row r="40">
          <cell r="A40" t="str">
            <v>11680</v>
          </cell>
          <cell r="B40" t="str">
            <v>Other Current Assets</v>
          </cell>
        </row>
        <row r="41">
          <cell r="A41" t="str">
            <v>11730</v>
          </cell>
          <cell r="B41" t="str">
            <v>Prepaid Expense - Insurance</v>
          </cell>
        </row>
        <row r="42">
          <cell r="A42" t="str">
            <v>11750</v>
          </cell>
          <cell r="B42" t="str">
            <v>Prepaid Expense - Local Product Cost</v>
          </cell>
        </row>
        <row r="43">
          <cell r="A43" t="str">
            <v>11790</v>
          </cell>
          <cell r="B43" t="str">
            <v>Prepaid Expense - Advertising</v>
          </cell>
        </row>
        <row r="44">
          <cell r="A44" t="str">
            <v>11810</v>
          </cell>
          <cell r="B44" t="str">
            <v>Short Term Investments</v>
          </cell>
        </row>
        <row r="45">
          <cell r="A45" t="str">
            <v>11910</v>
          </cell>
          <cell r="B45" t="str">
            <v>Cash Equivalents</v>
          </cell>
        </row>
        <row r="46">
          <cell r="A46" t="str">
            <v>11920</v>
          </cell>
          <cell r="B46" t="str">
            <v>Cash and Bank</v>
          </cell>
        </row>
        <row r="47">
          <cell r="A47" t="str">
            <v>20005</v>
          </cell>
          <cell r="B47" t="str">
            <v>Subsidiary Equity Paid In Capital - Intercompany</v>
          </cell>
        </row>
        <row r="48">
          <cell r="A48" t="str">
            <v>20009</v>
          </cell>
          <cell r="B48" t="str">
            <v>Dividends Declared - Intercompany</v>
          </cell>
        </row>
        <row r="49">
          <cell r="A49" t="str">
            <v>20016</v>
          </cell>
          <cell r="B49" t="str">
            <v>Subsidiary Common Stock - Intercompany</v>
          </cell>
        </row>
        <row r="50">
          <cell r="A50" t="str">
            <v>20018</v>
          </cell>
          <cell r="B50" t="str">
            <v>Subsidiary Equity Paid In Capital-Inter-company Stock Option Related</v>
          </cell>
        </row>
        <row r="51">
          <cell r="A51" t="str">
            <v>20070</v>
          </cell>
          <cell r="B51" t="str">
            <v>Branch Clearing Account</v>
          </cell>
        </row>
        <row r="52">
          <cell r="A52" t="str">
            <v>20361</v>
          </cell>
          <cell r="B52" t="str">
            <v>Financial Liability Cash Pool - Intercompany</v>
          </cell>
        </row>
        <row r="53">
          <cell r="A53" t="str">
            <v>20362</v>
          </cell>
          <cell r="B53" t="str">
            <v>Financial Liability Loan - Intercompany</v>
          </cell>
        </row>
        <row r="54">
          <cell r="A54" t="str">
            <v>20363</v>
          </cell>
          <cell r="B54" t="str">
            <v>Long Term Debt - Intercompany</v>
          </cell>
        </row>
        <row r="55">
          <cell r="A55" t="str">
            <v>20363</v>
          </cell>
          <cell r="B55" t="str">
            <v>Long Term Debt - Intercompany</v>
          </cell>
        </row>
        <row r="56">
          <cell r="A56" t="str">
            <v>20460</v>
          </cell>
          <cell r="B56" t="str">
            <v>Accounts Payable - Intercompany</v>
          </cell>
        </row>
        <row r="57">
          <cell r="A57" t="str">
            <v>20470</v>
          </cell>
          <cell r="B57" t="str">
            <v>Accounts Payable Intercompany - External Share Activity</v>
          </cell>
        </row>
        <row r="58">
          <cell r="A58" t="str">
            <v>20480</v>
          </cell>
          <cell r="B58" t="str">
            <v>Intercompany Payable – AG/Pharma splits/mergers</v>
          </cell>
        </row>
        <row r="59">
          <cell r="A59" t="str">
            <v>21001</v>
          </cell>
          <cell r="B59" t="str">
            <v>Preferred Stock - Series A - ESOP</v>
          </cell>
        </row>
        <row r="60">
          <cell r="A60" t="str">
            <v>21002</v>
          </cell>
          <cell r="B60" t="str">
            <v>Common Stock</v>
          </cell>
        </row>
        <row r="61">
          <cell r="A61" t="str">
            <v>21003</v>
          </cell>
          <cell r="B61" t="str">
            <v>Treasury Stock</v>
          </cell>
        </row>
        <row r="62">
          <cell r="A62" t="str">
            <v>21006</v>
          </cell>
          <cell r="B62" t="str">
            <v>Capital In Excess of Par</v>
          </cell>
        </row>
        <row r="63">
          <cell r="A63" t="str">
            <v>21008</v>
          </cell>
          <cell r="B63" t="str">
            <v xml:space="preserve">Dividends Declared - Common </v>
          </cell>
        </row>
        <row r="64">
          <cell r="A64" t="str">
            <v>21011</v>
          </cell>
          <cell r="B64" t="str">
            <v>Security Holding Gains And Losses</v>
          </cell>
        </row>
        <row r="65">
          <cell r="A65" t="str">
            <v>21013</v>
          </cell>
          <cell r="B65" t="str">
            <v xml:space="preserve">ESOP Loan Guarantee - Contra Compensation </v>
          </cell>
        </row>
        <row r="66">
          <cell r="A66" t="str">
            <v>21014</v>
          </cell>
          <cell r="B66" t="str">
            <v>Deferred Exchange</v>
          </cell>
        </row>
        <row r="67">
          <cell r="A67" t="str">
            <v>21015</v>
          </cell>
          <cell r="B67" t="str">
            <v xml:space="preserve">Minimum Pension Liability - Other Comprehensive Income </v>
          </cell>
        </row>
        <row r="68">
          <cell r="A68">
            <v>21020</v>
          </cell>
          <cell r="B68" t="str">
            <v>Other Comprehensive Income - Derivative</v>
          </cell>
        </row>
        <row r="69">
          <cell r="A69" t="str">
            <v>21090</v>
          </cell>
          <cell r="B69" t="str">
            <v>Retained Earnings - Unrestricted</v>
          </cell>
        </row>
        <row r="70">
          <cell r="A70" t="str">
            <v>21211</v>
          </cell>
          <cell r="B70" t="str">
            <v>Accrued Post-Retirement Benefits</v>
          </cell>
        </row>
        <row r="71">
          <cell r="A71" t="str">
            <v>21251</v>
          </cell>
          <cell r="B71" t="str">
            <v>Non-Current Deferred Tax Liabilities</v>
          </cell>
        </row>
        <row r="72">
          <cell r="A72" t="str">
            <v>21290</v>
          </cell>
          <cell r="B72" t="str">
            <v>ESOP Loan Guarantee</v>
          </cell>
        </row>
        <row r="73">
          <cell r="A73" t="str">
            <v>21301</v>
          </cell>
          <cell r="B73" t="str">
            <v>Long Term Debt</v>
          </cell>
        </row>
        <row r="74">
          <cell r="A74" t="str">
            <v>21369</v>
          </cell>
          <cell r="B74" t="str">
            <v>Minority Equity in Subsidiaries</v>
          </cell>
        </row>
        <row r="75">
          <cell r="A75" t="str">
            <v>21399</v>
          </cell>
          <cell r="B75" t="str">
            <v>Other Long Term Liabilities</v>
          </cell>
        </row>
        <row r="76">
          <cell r="A76" t="str">
            <v>21418</v>
          </cell>
          <cell r="B76" t="str">
            <v>Bank Credit Lines</v>
          </cell>
        </row>
        <row r="77">
          <cell r="A77" t="str">
            <v>21440</v>
          </cell>
          <cell r="B77" t="str">
            <v>Accounts Payable</v>
          </cell>
        </row>
        <row r="78">
          <cell r="A78" t="str">
            <v>21492</v>
          </cell>
          <cell r="B78" t="str">
            <v>Other Short Term Borrowing - 90 Days Or Less</v>
          </cell>
        </row>
        <row r="79">
          <cell r="A79" t="str">
            <v>21512</v>
          </cell>
          <cell r="B79" t="str">
            <v>Income Tax Liabilities</v>
          </cell>
        </row>
        <row r="80">
          <cell r="A80" t="str">
            <v>21519</v>
          </cell>
          <cell r="B80" t="str">
            <v>Current Deferred Tax Liability</v>
          </cell>
        </row>
        <row r="81">
          <cell r="A81" t="str">
            <v>21800</v>
          </cell>
          <cell r="B81" t="str">
            <v>Other Current Liabilities</v>
          </cell>
        </row>
        <row r="82">
          <cell r="A82" t="str">
            <v>21841</v>
          </cell>
          <cell r="B82" t="str">
            <v>Current Maturities Of Long Term Debt</v>
          </cell>
        </row>
        <row r="83">
          <cell r="A83" t="str">
            <v>21900</v>
          </cell>
          <cell r="B83" t="str">
            <v>Accrued Expense - Other</v>
          </cell>
        </row>
        <row r="84">
          <cell r="A84" t="str">
            <v>21901</v>
          </cell>
          <cell r="B84" t="str">
            <v>Accrued Expense - Taxes Other Than Income</v>
          </cell>
        </row>
        <row r="85">
          <cell r="A85" t="str">
            <v>21910</v>
          </cell>
          <cell r="B85" t="str">
            <v>Accrued Expense Restructuring - Pharmacia</v>
          </cell>
        </row>
        <row r="86">
          <cell r="A86" t="str">
            <v>21922</v>
          </cell>
          <cell r="B86" t="str">
            <v>Accrued Expense - Compensation And Other</v>
          </cell>
        </row>
        <row r="87">
          <cell r="A87" t="str">
            <v>21960</v>
          </cell>
          <cell r="B87" t="str">
            <v>Accrued Expense - Interest</v>
          </cell>
        </row>
        <row r="88">
          <cell r="A88" t="str">
            <v>21962</v>
          </cell>
          <cell r="B88" t="str">
            <v>Dividends Payable - Common Stock</v>
          </cell>
        </row>
        <row r="89">
          <cell r="A89" t="str">
            <v>21980</v>
          </cell>
          <cell r="B89" t="str">
            <v>Accrued Expense - Royalty</v>
          </cell>
        </row>
        <row r="90">
          <cell r="A90" t="str">
            <v>30110</v>
          </cell>
          <cell r="B90" t="str">
            <v>Intercompany Net Sales</v>
          </cell>
        </row>
        <row r="91">
          <cell r="A91" t="str">
            <v>30115</v>
          </cell>
          <cell r="B91" t="str">
            <v>Intercompany Royalty Income</v>
          </cell>
        </row>
        <row r="92">
          <cell r="A92" t="str">
            <v>31010</v>
          </cell>
          <cell r="B92" t="str">
            <v>Net Sales - Third Party</v>
          </cell>
        </row>
        <row r="93">
          <cell r="A93" t="str">
            <v>40320</v>
          </cell>
          <cell r="B93" t="str">
            <v>Cost Of Goods Sold - Intercompany</v>
          </cell>
        </row>
        <row r="94">
          <cell r="A94" t="str">
            <v>40330</v>
          </cell>
          <cell r="B94" t="str">
            <v>Intercompany Royalty Expense</v>
          </cell>
        </row>
        <row r="95">
          <cell r="A95" t="str">
            <v>41010</v>
          </cell>
          <cell r="B95" t="str">
            <v>Cost of Goods Sold - Third Party</v>
          </cell>
        </row>
        <row r="96">
          <cell r="A96" t="str">
            <v>41120</v>
          </cell>
          <cell r="B96" t="str">
            <v>Royalty - 3rd Party</v>
          </cell>
        </row>
        <row r="97">
          <cell r="A97">
            <v>41140</v>
          </cell>
          <cell r="B97" t="str">
            <v>Other Product Cost - Duties, Freight</v>
          </cell>
        </row>
        <row r="98">
          <cell r="A98">
            <v>41160</v>
          </cell>
          <cell r="B98" t="str">
            <v>Other Product Cost - Inv Revaluation</v>
          </cell>
        </row>
        <row r="99">
          <cell r="A99" t="str">
            <v>41176</v>
          </cell>
          <cell r="B99" t="str">
            <v>Other Product Cost - Derivative Market Company</v>
          </cell>
        </row>
        <row r="100">
          <cell r="A100" t="str">
            <v>41180</v>
          </cell>
          <cell r="B100" t="str">
            <v>Other Product Cost - USD Functional Hyperinflationary Variances</v>
          </cell>
        </row>
        <row r="101">
          <cell r="A101" t="str">
            <v>41300</v>
          </cell>
          <cell r="B101" t="str">
            <v>Production Net - Unused Capacity</v>
          </cell>
        </row>
        <row r="102">
          <cell r="A102" t="str">
            <v>41310</v>
          </cell>
          <cell r="B102" t="str">
            <v>Production Net - Labor &amp; Overhead Variances</v>
          </cell>
        </row>
        <row r="103">
          <cell r="A103" t="str">
            <v>41320</v>
          </cell>
          <cell r="B103" t="str">
            <v>Production Net - Material Price Variances</v>
          </cell>
        </row>
        <row r="104">
          <cell r="A104" t="str">
            <v>41380</v>
          </cell>
          <cell r="B104" t="str">
            <v>Production Net - Other Expenses</v>
          </cell>
        </row>
        <row r="105">
          <cell r="A105" t="str">
            <v>41420</v>
          </cell>
          <cell r="B105" t="str">
            <v>COGS Adjustment - Other Adjustments</v>
          </cell>
        </row>
        <row r="106">
          <cell r="A106" t="str">
            <v>41435</v>
          </cell>
          <cell r="B106" t="str">
            <v>Corporate Global Supply</v>
          </cell>
        </row>
        <row r="107">
          <cell r="A107" t="str">
            <v>50010</v>
          </cell>
          <cell r="B107" t="str">
            <v>Intercompany Revenue - Other Intangibles</v>
          </cell>
        </row>
        <row r="108">
          <cell r="A108" t="str">
            <v>50050</v>
          </cell>
          <cell r="B108" t="str">
            <v>Other Revenue Intercompany</v>
          </cell>
        </row>
        <row r="109">
          <cell r="A109" t="str">
            <v>51020</v>
          </cell>
          <cell r="B109" t="str">
            <v>License Revenue - 3rd Party</v>
          </cell>
        </row>
        <row r="110">
          <cell r="A110" t="str">
            <v>51100</v>
          </cell>
          <cell r="B110" t="str">
            <v>Income or Loss From Sale Of Capital Assets</v>
          </cell>
        </row>
        <row r="111">
          <cell r="A111" t="str">
            <v>51110</v>
          </cell>
          <cell r="B111" t="str">
            <v>Other Income</v>
          </cell>
        </row>
        <row r="112">
          <cell r="A112" t="str">
            <v>51210</v>
          </cell>
          <cell r="B112" t="str">
            <v>Miscellaneous Non-Operating Income</v>
          </cell>
        </row>
        <row r="113">
          <cell r="A113" t="str">
            <v>60620</v>
          </cell>
          <cell r="B113" t="str">
            <v>Promotional Allowances - Intercompany</v>
          </cell>
        </row>
        <row r="114">
          <cell r="A114" t="str">
            <v>60680</v>
          </cell>
          <cell r="B114" t="str">
            <v>Celebrex Expense Recharging - Intercompany</v>
          </cell>
        </row>
        <row r="115">
          <cell r="A115" t="str">
            <v>61000</v>
          </cell>
          <cell r="B115" t="str">
            <v>Research</v>
          </cell>
        </row>
        <row r="116">
          <cell r="A116" t="str">
            <v>61030</v>
          </cell>
          <cell r="B116" t="str">
            <v>Research &amp; Development Headquarters</v>
          </cell>
        </row>
        <row r="117">
          <cell r="A117" t="str">
            <v>61035</v>
          </cell>
          <cell r="B117" t="str">
            <v>Pre-Commercialization Milestone Payments</v>
          </cell>
        </row>
        <row r="118">
          <cell r="A118" t="str">
            <v>61062</v>
          </cell>
          <cell r="B118" t="str">
            <v>Field Force Incentive Compensation</v>
          </cell>
        </row>
        <row r="119">
          <cell r="A119" t="str">
            <v>61063</v>
          </cell>
          <cell r="B119" t="str">
            <v>Other Field Force</v>
          </cell>
        </row>
        <row r="120">
          <cell r="A120" t="str">
            <v>61070</v>
          </cell>
          <cell r="B120" t="str">
            <v>Promotion - Samples</v>
          </cell>
        </row>
        <row r="121">
          <cell r="A121" t="str">
            <v>61150</v>
          </cell>
          <cell r="B121" t="str">
            <v>Promotion - Other</v>
          </cell>
        </row>
        <row r="122">
          <cell r="A122" t="str">
            <v>61152</v>
          </cell>
          <cell r="B122" t="str">
            <v>Medical Affairs-Other Trial Related Expenses</v>
          </cell>
        </row>
        <row r="123">
          <cell r="A123" t="str">
            <v>61158</v>
          </cell>
          <cell r="B123" t="str">
            <v>Promotional Cost Sharing</v>
          </cell>
        </row>
        <row r="124">
          <cell r="A124" t="str">
            <v>61164</v>
          </cell>
          <cell r="B124" t="str">
            <v>Marketing Administration</v>
          </cell>
        </row>
        <row r="125">
          <cell r="A125" t="str">
            <v>61166</v>
          </cell>
          <cell r="B125" t="str">
            <v>Product Management</v>
          </cell>
        </row>
        <row r="126">
          <cell r="A126" t="str">
            <v>61169</v>
          </cell>
          <cell r="B126" t="str">
            <v>Other General Marketing</v>
          </cell>
        </row>
        <row r="127">
          <cell r="A127" t="str">
            <v>61198</v>
          </cell>
          <cell r="B127" t="str">
            <v>Medical Affairs-Administration</v>
          </cell>
        </row>
        <row r="128">
          <cell r="A128" t="str">
            <v>61215</v>
          </cell>
          <cell r="B128" t="str">
            <v>Medical Affairs/Phase IV Cost Sharing</v>
          </cell>
        </row>
        <row r="129">
          <cell r="A129" t="str">
            <v>61220</v>
          </cell>
          <cell r="B129" t="str">
            <v>R &amp; D/Medical Affairs Administration Cost Sharing</v>
          </cell>
        </row>
        <row r="130">
          <cell r="A130" t="str">
            <v>61240</v>
          </cell>
          <cell r="B130" t="str">
            <v>Insurance/Reinsurance</v>
          </cell>
        </row>
        <row r="131">
          <cell r="A131" t="str">
            <v>61260</v>
          </cell>
          <cell r="B131" t="str">
            <v>G&amp;A - Non-Corporate</v>
          </cell>
        </row>
        <row r="132">
          <cell r="A132" t="str">
            <v>61300</v>
          </cell>
          <cell r="B132" t="str">
            <v>Profit Sharing</v>
          </cell>
        </row>
        <row r="133">
          <cell r="A133" t="str">
            <v>61305</v>
          </cell>
          <cell r="B133" t="str">
            <v>Post Approval Milestone Payments</v>
          </cell>
        </row>
        <row r="134">
          <cell r="A134" t="str">
            <v>61810</v>
          </cell>
          <cell r="B134" t="str">
            <v>Amortization, Goodwill</v>
          </cell>
        </row>
        <row r="135">
          <cell r="A135" t="str">
            <v>61820</v>
          </cell>
          <cell r="B135" t="str">
            <v>Amortization, Other Intangibles</v>
          </cell>
        </row>
        <row r="136">
          <cell r="A136" t="str">
            <v>61910</v>
          </cell>
          <cell r="B136" t="str">
            <v>Income/Loss of Associated Companies</v>
          </cell>
        </row>
        <row r="137">
          <cell r="A137" t="str">
            <v>70120</v>
          </cell>
          <cell r="B137" t="str">
            <v>Interest Income From Intercompany</v>
          </cell>
        </row>
        <row r="138">
          <cell r="A138" t="str">
            <v>70150</v>
          </cell>
          <cell r="B138" t="str">
            <v>Interest Expense - Intercompany</v>
          </cell>
        </row>
        <row r="139">
          <cell r="A139" t="str">
            <v>70200</v>
          </cell>
          <cell r="B139" t="str">
            <v>Dividends Income/Expense Intercompany</v>
          </cell>
        </row>
        <row r="140">
          <cell r="A140" t="str">
            <v>71031</v>
          </cell>
          <cell r="B140" t="str">
            <v>Merger Closing Costs</v>
          </cell>
        </row>
        <row r="141">
          <cell r="A141" t="str">
            <v>71032</v>
          </cell>
          <cell r="B141" t="str">
            <v>Merger Integration Costs</v>
          </cell>
        </row>
        <row r="142">
          <cell r="A142" t="str">
            <v>71033</v>
          </cell>
          <cell r="B142" t="str">
            <v>IPO/AG Business Costs</v>
          </cell>
        </row>
        <row r="143">
          <cell r="A143" t="str">
            <v>71034</v>
          </cell>
          <cell r="B143" t="str">
            <v>New Organization Identity Costs</v>
          </cell>
        </row>
        <row r="144">
          <cell r="A144" t="str">
            <v>71036</v>
          </cell>
          <cell r="B144" t="str">
            <v>Restructuring Expenses - Pharmacia</v>
          </cell>
        </row>
        <row r="145">
          <cell r="A145" t="str">
            <v>71060</v>
          </cell>
          <cell r="B145" t="str">
            <v>Minority Interest</v>
          </cell>
        </row>
        <row r="146">
          <cell r="A146" t="str">
            <v>71110</v>
          </cell>
          <cell r="B146" t="str">
            <v>Interest Income - Derivative</v>
          </cell>
        </row>
        <row r="147">
          <cell r="A147" t="str">
            <v>71130</v>
          </cell>
          <cell r="B147" t="str">
            <v>Interest Exp. - 3rd Party Short Term Loans</v>
          </cell>
        </row>
        <row r="148">
          <cell r="A148" t="str">
            <v>71160</v>
          </cell>
          <cell r="B148" t="str">
            <v>Capitalized Interest</v>
          </cell>
        </row>
        <row r="149">
          <cell r="A149" t="str">
            <v>71180</v>
          </cell>
          <cell r="B149" t="str">
            <v>Dividends Received From 3rd Party</v>
          </cell>
        </row>
        <row r="150">
          <cell r="A150" t="str">
            <v>71210</v>
          </cell>
          <cell r="B150" t="str">
            <v>Exchange Gain Financial Items, Realized</v>
          </cell>
        </row>
        <row r="151">
          <cell r="A151" t="str">
            <v>71220</v>
          </cell>
          <cell r="B151" t="str">
            <v>Exchange Loss Financial Items, Realized</v>
          </cell>
        </row>
        <row r="152">
          <cell r="A152" t="str">
            <v>81010</v>
          </cell>
          <cell r="B152" t="str">
            <v>Income Taxes</v>
          </cell>
        </row>
        <row r="153">
          <cell r="A153" t="str">
            <v>81020</v>
          </cell>
          <cell r="B153" t="str">
            <v>Discontinued Operations, Net</v>
          </cell>
        </row>
        <row r="154">
          <cell r="A154" t="str">
            <v>81040</v>
          </cell>
          <cell r="B154" t="str">
            <v>Cummulative effect of accounting change (Net of Tax)</v>
          </cell>
        </row>
        <row r="155">
          <cell r="A155" t="str">
            <v>81045</v>
          </cell>
          <cell r="B155" t="str">
            <v>Extraordinary Items (Net of Tax)</v>
          </cell>
        </row>
        <row r="156">
          <cell r="A156" t="str">
            <v>CurrEarn</v>
          </cell>
        </row>
      </sheetData>
      <sheetData sheetId="3"/>
      <sheetData sheetId="4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by Team"/>
      <sheetName val="Gen-Admin"/>
      <sheetName val="Currency"/>
      <sheetName val="Incentives"/>
      <sheetName val="Fcst Var 02"/>
      <sheetName val="LRP"/>
      <sheetName val="Brid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b"/>
    </sheetNames>
    <sheetDataSet>
      <sheetData sheetId="0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</sheetNames>
    <sheetDataSet>
      <sheetData sheetId="0" refreshError="1">
        <row r="21">
          <cell r="C21">
            <v>1</v>
          </cell>
          <cell r="D21">
            <v>2</v>
          </cell>
          <cell r="E21">
            <v>3</v>
          </cell>
          <cell r="F21">
            <v>4</v>
          </cell>
          <cell r="G21">
            <v>5</v>
          </cell>
          <cell r="H21">
            <v>6</v>
          </cell>
          <cell r="I21">
            <v>7</v>
          </cell>
          <cell r="J21">
            <v>8</v>
          </cell>
          <cell r="K21">
            <v>9</v>
          </cell>
          <cell r="L21">
            <v>10</v>
          </cell>
          <cell r="M21" t="str">
            <v>A</v>
          </cell>
          <cell r="N21" t="str">
            <v>B</v>
          </cell>
          <cell r="O21" t="str">
            <v>C</v>
          </cell>
          <cell r="P21" t="str">
            <v>D</v>
          </cell>
          <cell r="Q21" t="str">
            <v>E</v>
          </cell>
          <cell r="R21" t="str">
            <v>Pharmacia</v>
          </cell>
        </row>
        <row r="22">
          <cell r="B22" t="str">
            <v>USA</v>
          </cell>
          <cell r="C22">
            <v>45968</v>
          </cell>
          <cell r="D22">
            <v>45968</v>
          </cell>
          <cell r="E22">
            <v>45968</v>
          </cell>
          <cell r="F22">
            <v>45968</v>
          </cell>
          <cell r="G22">
            <v>45968</v>
          </cell>
          <cell r="H22">
            <v>47347.040000000001</v>
          </cell>
          <cell r="I22">
            <v>47347.040000000001</v>
          </cell>
          <cell r="J22">
            <v>47347.040000000001</v>
          </cell>
          <cell r="K22">
            <v>47347.040000000001</v>
          </cell>
          <cell r="L22">
            <v>47347.040000000001</v>
          </cell>
          <cell r="M22">
            <v>45968</v>
          </cell>
          <cell r="N22">
            <v>45968</v>
          </cell>
          <cell r="O22">
            <v>45968</v>
          </cell>
          <cell r="P22">
            <v>45968</v>
          </cell>
          <cell r="Q22">
            <v>45968</v>
          </cell>
          <cell r="R22">
            <v>45968</v>
          </cell>
        </row>
        <row r="23">
          <cell r="B23" t="str">
            <v>Canada</v>
          </cell>
          <cell r="C23">
            <v>7466</v>
          </cell>
          <cell r="D23">
            <v>7466</v>
          </cell>
          <cell r="E23">
            <v>7466</v>
          </cell>
          <cell r="F23">
            <v>7466</v>
          </cell>
          <cell r="G23">
            <v>7466</v>
          </cell>
          <cell r="H23">
            <v>7689.98</v>
          </cell>
          <cell r="I23">
            <v>7689.98</v>
          </cell>
          <cell r="J23">
            <v>7689.98</v>
          </cell>
          <cell r="K23">
            <v>7689.98</v>
          </cell>
          <cell r="L23">
            <v>7689.98</v>
          </cell>
          <cell r="M23">
            <v>7466</v>
          </cell>
          <cell r="N23">
            <v>7466</v>
          </cell>
          <cell r="O23">
            <v>7466</v>
          </cell>
          <cell r="P23">
            <v>7466</v>
          </cell>
          <cell r="Q23">
            <v>7466</v>
          </cell>
          <cell r="R23">
            <v>7466</v>
          </cell>
        </row>
        <row r="24">
          <cell r="B24" t="str">
            <v>LAN</v>
          </cell>
          <cell r="C24">
            <v>5435</v>
          </cell>
          <cell r="D24">
            <v>5435</v>
          </cell>
          <cell r="E24">
            <v>5435</v>
          </cell>
          <cell r="F24">
            <v>5435</v>
          </cell>
          <cell r="G24">
            <v>5435</v>
          </cell>
          <cell r="H24">
            <v>5598.05</v>
          </cell>
          <cell r="I24">
            <v>5598.05</v>
          </cell>
          <cell r="J24">
            <v>5598.05</v>
          </cell>
          <cell r="K24">
            <v>5598.05</v>
          </cell>
          <cell r="L24">
            <v>5598.05</v>
          </cell>
          <cell r="M24">
            <v>5435</v>
          </cell>
          <cell r="N24">
            <v>5435</v>
          </cell>
          <cell r="O24">
            <v>5435</v>
          </cell>
          <cell r="P24">
            <v>5435</v>
          </cell>
          <cell r="Q24">
            <v>5435</v>
          </cell>
          <cell r="R24">
            <v>5907</v>
          </cell>
        </row>
        <row r="25">
          <cell r="B25" t="str">
            <v>LAS</v>
          </cell>
          <cell r="C25">
            <v>27285</v>
          </cell>
          <cell r="D25">
            <v>27285</v>
          </cell>
          <cell r="E25">
            <v>27285</v>
          </cell>
          <cell r="F25">
            <v>27285</v>
          </cell>
          <cell r="G25">
            <v>27285</v>
          </cell>
          <cell r="H25">
            <v>28103.55</v>
          </cell>
          <cell r="I25">
            <v>28103.55</v>
          </cell>
          <cell r="J25">
            <v>28103.55</v>
          </cell>
          <cell r="K25">
            <v>28103.55</v>
          </cell>
          <cell r="L25">
            <v>28103.55</v>
          </cell>
          <cell r="M25">
            <v>27285</v>
          </cell>
          <cell r="N25">
            <v>27285</v>
          </cell>
          <cell r="O25">
            <v>27285</v>
          </cell>
          <cell r="P25">
            <v>27285</v>
          </cell>
          <cell r="Q25">
            <v>27285</v>
          </cell>
          <cell r="R25">
            <v>28074</v>
          </cell>
        </row>
        <row r="26">
          <cell r="B26" t="str">
            <v>Brazil</v>
          </cell>
          <cell r="C26">
            <v>19283</v>
          </cell>
          <cell r="D26">
            <v>19283</v>
          </cell>
          <cell r="E26">
            <v>19283</v>
          </cell>
          <cell r="F26">
            <v>19283</v>
          </cell>
          <cell r="G26">
            <v>19283</v>
          </cell>
          <cell r="H26">
            <v>19861.490000000002</v>
          </cell>
          <cell r="I26">
            <v>19861.490000000002</v>
          </cell>
          <cell r="J26">
            <v>19861.490000000002</v>
          </cell>
          <cell r="K26">
            <v>19861.490000000002</v>
          </cell>
          <cell r="L26">
            <v>19861.490000000002</v>
          </cell>
          <cell r="M26">
            <v>19283</v>
          </cell>
          <cell r="N26">
            <v>19283</v>
          </cell>
          <cell r="O26">
            <v>19283</v>
          </cell>
          <cell r="P26">
            <v>19283</v>
          </cell>
          <cell r="Q26">
            <v>19283</v>
          </cell>
          <cell r="R26">
            <v>20617</v>
          </cell>
        </row>
        <row r="27">
          <cell r="B27" t="str">
            <v>SEA</v>
          </cell>
          <cell r="C27">
            <v>8200</v>
          </cell>
          <cell r="D27">
            <v>8200</v>
          </cell>
          <cell r="E27">
            <v>8200</v>
          </cell>
          <cell r="F27">
            <v>8200</v>
          </cell>
          <cell r="G27">
            <v>8200</v>
          </cell>
          <cell r="H27">
            <v>8446</v>
          </cell>
          <cell r="I27">
            <v>8446</v>
          </cell>
          <cell r="J27">
            <v>8446</v>
          </cell>
          <cell r="K27">
            <v>8446</v>
          </cell>
          <cell r="L27">
            <v>8446</v>
          </cell>
          <cell r="M27">
            <v>8200</v>
          </cell>
          <cell r="N27">
            <v>8200</v>
          </cell>
          <cell r="O27">
            <v>8200</v>
          </cell>
          <cell r="P27">
            <v>8200</v>
          </cell>
          <cell r="Q27">
            <v>8200</v>
          </cell>
          <cell r="R27">
            <v>9000</v>
          </cell>
        </row>
        <row r="28">
          <cell r="B28" t="str">
            <v>ANZ</v>
          </cell>
          <cell r="C28">
            <v>14444</v>
          </cell>
          <cell r="D28">
            <v>14444</v>
          </cell>
          <cell r="E28">
            <v>14444</v>
          </cell>
          <cell r="F28">
            <v>14444</v>
          </cell>
          <cell r="G28">
            <v>14444</v>
          </cell>
          <cell r="H28">
            <v>14877.32</v>
          </cell>
          <cell r="I28">
            <v>14877.32</v>
          </cell>
          <cell r="J28">
            <v>14877.32</v>
          </cell>
          <cell r="K28">
            <v>14877.32</v>
          </cell>
          <cell r="L28">
            <v>14877.32</v>
          </cell>
          <cell r="M28">
            <v>14444</v>
          </cell>
          <cell r="N28">
            <v>14444</v>
          </cell>
          <cell r="O28">
            <v>14444</v>
          </cell>
          <cell r="P28">
            <v>14444</v>
          </cell>
          <cell r="Q28">
            <v>14444</v>
          </cell>
          <cell r="R28">
            <v>13700</v>
          </cell>
        </row>
        <row r="29">
          <cell r="B29" t="str">
            <v>China</v>
          </cell>
          <cell r="C29">
            <v>3674</v>
          </cell>
          <cell r="D29">
            <v>3674</v>
          </cell>
          <cell r="E29">
            <v>3674</v>
          </cell>
          <cell r="F29">
            <v>3674</v>
          </cell>
          <cell r="G29">
            <v>3674</v>
          </cell>
          <cell r="H29">
            <v>3784.22</v>
          </cell>
          <cell r="I29">
            <v>3784.22</v>
          </cell>
          <cell r="J29">
            <v>3784.22</v>
          </cell>
          <cell r="K29">
            <v>3784.22</v>
          </cell>
          <cell r="L29">
            <v>3784.22</v>
          </cell>
          <cell r="M29">
            <v>3674</v>
          </cell>
          <cell r="N29">
            <v>3674</v>
          </cell>
          <cell r="O29">
            <v>3674</v>
          </cell>
          <cell r="P29">
            <v>3674</v>
          </cell>
          <cell r="Q29">
            <v>3674</v>
          </cell>
          <cell r="R29">
            <v>3674</v>
          </cell>
        </row>
        <row r="30">
          <cell r="B30" t="str">
            <v>India</v>
          </cell>
          <cell r="C30">
            <v>800</v>
          </cell>
          <cell r="D30">
            <v>800</v>
          </cell>
          <cell r="E30">
            <v>800</v>
          </cell>
          <cell r="F30">
            <v>800</v>
          </cell>
          <cell r="G30">
            <v>800</v>
          </cell>
          <cell r="H30">
            <v>824</v>
          </cell>
          <cell r="I30">
            <v>824</v>
          </cell>
          <cell r="J30">
            <v>824</v>
          </cell>
          <cell r="K30">
            <v>824</v>
          </cell>
          <cell r="L30">
            <v>824</v>
          </cell>
          <cell r="M30">
            <v>800</v>
          </cell>
          <cell r="N30">
            <v>800</v>
          </cell>
          <cell r="O30">
            <v>800</v>
          </cell>
          <cell r="P30">
            <v>800</v>
          </cell>
          <cell r="Q30">
            <v>800</v>
          </cell>
          <cell r="R30">
            <v>900</v>
          </cell>
        </row>
        <row r="31">
          <cell r="B31" t="str">
            <v>Japan</v>
          </cell>
          <cell r="C31">
            <v>1444</v>
          </cell>
          <cell r="D31">
            <v>1444</v>
          </cell>
          <cell r="E31">
            <v>1444</v>
          </cell>
          <cell r="F31">
            <v>1444</v>
          </cell>
          <cell r="G31">
            <v>1444</v>
          </cell>
          <cell r="H31">
            <v>1487.32</v>
          </cell>
          <cell r="I31">
            <v>1487.32</v>
          </cell>
          <cell r="J31">
            <v>1487.32</v>
          </cell>
          <cell r="K31">
            <v>1487.32</v>
          </cell>
          <cell r="L31">
            <v>1487.32</v>
          </cell>
          <cell r="M31">
            <v>1444</v>
          </cell>
          <cell r="N31">
            <v>1444</v>
          </cell>
          <cell r="O31">
            <v>1444</v>
          </cell>
          <cell r="P31">
            <v>1444</v>
          </cell>
          <cell r="Q31">
            <v>1444</v>
          </cell>
          <cell r="R31">
            <v>1310</v>
          </cell>
        </row>
        <row r="32">
          <cell r="B32" t="str">
            <v>Korea</v>
          </cell>
          <cell r="C32">
            <v>580</v>
          </cell>
          <cell r="D32">
            <v>580</v>
          </cell>
          <cell r="E32">
            <v>580</v>
          </cell>
          <cell r="F32">
            <v>580</v>
          </cell>
          <cell r="G32">
            <v>580</v>
          </cell>
          <cell r="H32">
            <v>597.4</v>
          </cell>
          <cell r="I32">
            <v>597.4</v>
          </cell>
          <cell r="J32">
            <v>597.4</v>
          </cell>
          <cell r="K32">
            <v>597.4</v>
          </cell>
          <cell r="L32">
            <v>597.4</v>
          </cell>
          <cell r="M32">
            <v>580</v>
          </cell>
          <cell r="N32">
            <v>580</v>
          </cell>
          <cell r="O32">
            <v>580</v>
          </cell>
          <cell r="P32">
            <v>580</v>
          </cell>
          <cell r="Q32">
            <v>580</v>
          </cell>
          <cell r="R32">
            <v>580</v>
          </cell>
        </row>
        <row r="33">
          <cell r="B33" t="str">
            <v>EA</v>
          </cell>
          <cell r="C33">
            <v>21677</v>
          </cell>
          <cell r="D33">
            <v>21677</v>
          </cell>
          <cell r="E33">
            <v>21677</v>
          </cell>
          <cell r="F33">
            <v>21677</v>
          </cell>
          <cell r="G33">
            <v>21677</v>
          </cell>
          <cell r="H33">
            <v>22327.31</v>
          </cell>
          <cell r="I33">
            <v>22327.31</v>
          </cell>
          <cell r="J33">
            <v>22327.31</v>
          </cell>
          <cell r="K33">
            <v>22327.31</v>
          </cell>
          <cell r="L33">
            <v>22327.31</v>
          </cell>
          <cell r="M33">
            <v>21677</v>
          </cell>
          <cell r="N33">
            <v>21677</v>
          </cell>
          <cell r="O33">
            <v>21677</v>
          </cell>
          <cell r="P33">
            <v>21677</v>
          </cell>
          <cell r="Q33">
            <v>21677</v>
          </cell>
          <cell r="R33">
            <v>21577</v>
          </cell>
        </row>
        <row r="34">
          <cell r="B34" t="str">
            <v>Global</v>
          </cell>
          <cell r="C34">
            <v>22100</v>
          </cell>
          <cell r="D34">
            <v>22100</v>
          </cell>
          <cell r="E34">
            <v>22100</v>
          </cell>
          <cell r="F34">
            <v>22100</v>
          </cell>
          <cell r="G34">
            <v>22100</v>
          </cell>
          <cell r="H34">
            <v>22763</v>
          </cell>
          <cell r="I34">
            <v>22763</v>
          </cell>
          <cell r="J34">
            <v>22763</v>
          </cell>
          <cell r="K34">
            <v>22763</v>
          </cell>
          <cell r="L34">
            <v>22763</v>
          </cell>
          <cell r="M34">
            <v>22100</v>
          </cell>
          <cell r="N34">
            <v>22100</v>
          </cell>
          <cell r="O34">
            <v>22100</v>
          </cell>
          <cell r="P34">
            <v>22100</v>
          </cell>
          <cell r="Q34">
            <v>22100</v>
          </cell>
          <cell r="R34">
            <v>25806</v>
          </cell>
        </row>
        <row r="36">
          <cell r="B36" t="str">
            <v>Total</v>
          </cell>
          <cell r="C36">
            <v>178356</v>
          </cell>
          <cell r="D36">
            <v>178356</v>
          </cell>
          <cell r="E36">
            <v>178356</v>
          </cell>
          <cell r="F36">
            <v>178356</v>
          </cell>
          <cell r="G36">
            <v>178356</v>
          </cell>
          <cell r="H36">
            <v>183706.68000000002</v>
          </cell>
          <cell r="I36">
            <v>183706.68000000002</v>
          </cell>
          <cell r="J36">
            <v>183706.68000000002</v>
          </cell>
          <cell r="K36">
            <v>183706.68000000002</v>
          </cell>
          <cell r="L36">
            <v>183706.68000000002</v>
          </cell>
          <cell r="M36">
            <v>178356</v>
          </cell>
          <cell r="N36">
            <v>178356</v>
          </cell>
          <cell r="O36">
            <v>178356</v>
          </cell>
          <cell r="P36">
            <v>178356</v>
          </cell>
          <cell r="Q36">
            <v>178356</v>
          </cell>
          <cell r="R36">
            <v>184579</v>
          </cell>
        </row>
        <row r="97">
          <cell r="C97">
            <v>1</v>
          </cell>
          <cell r="D97">
            <v>2</v>
          </cell>
          <cell r="E97">
            <v>3</v>
          </cell>
          <cell r="F97">
            <v>4</v>
          </cell>
          <cell r="G97">
            <v>5</v>
          </cell>
          <cell r="H97">
            <v>6</v>
          </cell>
          <cell r="I97">
            <v>7</v>
          </cell>
          <cell r="J97">
            <v>8</v>
          </cell>
          <cell r="K97">
            <v>9</v>
          </cell>
          <cell r="L97">
            <v>10</v>
          </cell>
          <cell r="M97" t="str">
            <v>A</v>
          </cell>
          <cell r="N97" t="str">
            <v>B</v>
          </cell>
          <cell r="O97" t="str">
            <v>C</v>
          </cell>
          <cell r="P97" t="str">
            <v>D</v>
          </cell>
          <cell r="Q97" t="str">
            <v>E</v>
          </cell>
          <cell r="R97" t="str">
            <v>Pharmacia</v>
          </cell>
        </row>
        <row r="98">
          <cell r="B98" t="str">
            <v>USA</v>
          </cell>
          <cell r="C98">
            <v>17592</v>
          </cell>
          <cell r="D98">
            <v>19000</v>
          </cell>
          <cell r="E98">
            <v>20000</v>
          </cell>
          <cell r="F98">
            <v>19000</v>
          </cell>
          <cell r="G98">
            <v>20000</v>
          </cell>
          <cell r="H98">
            <v>17592</v>
          </cell>
          <cell r="I98">
            <v>19000</v>
          </cell>
          <cell r="J98">
            <v>20000</v>
          </cell>
          <cell r="K98">
            <v>19000</v>
          </cell>
          <cell r="L98">
            <v>20000</v>
          </cell>
          <cell r="M98">
            <v>19000</v>
          </cell>
          <cell r="N98">
            <v>19000</v>
          </cell>
          <cell r="O98">
            <v>14000</v>
          </cell>
          <cell r="P98">
            <v>23000</v>
          </cell>
          <cell r="Q98">
            <v>20000</v>
          </cell>
          <cell r="R98">
            <v>22518</v>
          </cell>
        </row>
        <row r="99">
          <cell r="B99" t="str">
            <v>Canada</v>
          </cell>
          <cell r="C99">
            <v>2007</v>
          </cell>
          <cell r="D99">
            <v>3500</v>
          </cell>
          <cell r="E99">
            <v>3500</v>
          </cell>
          <cell r="F99">
            <v>3500</v>
          </cell>
          <cell r="G99">
            <v>3500</v>
          </cell>
          <cell r="H99">
            <v>2007</v>
          </cell>
          <cell r="I99">
            <v>3500</v>
          </cell>
          <cell r="J99">
            <v>3500</v>
          </cell>
          <cell r="K99">
            <v>3500</v>
          </cell>
          <cell r="L99">
            <v>3500</v>
          </cell>
          <cell r="M99">
            <v>3500</v>
          </cell>
          <cell r="N99">
            <v>3500</v>
          </cell>
          <cell r="O99">
            <v>3500</v>
          </cell>
          <cell r="P99">
            <v>3500</v>
          </cell>
          <cell r="Q99">
            <v>3500</v>
          </cell>
          <cell r="R99">
            <v>2255.9999999999991</v>
          </cell>
        </row>
        <row r="100">
          <cell r="B100" t="str">
            <v>LAN</v>
          </cell>
          <cell r="C100">
            <v>1703</v>
          </cell>
          <cell r="D100">
            <v>1800</v>
          </cell>
          <cell r="E100">
            <v>1800</v>
          </cell>
          <cell r="F100">
            <v>1800</v>
          </cell>
          <cell r="G100">
            <v>1800</v>
          </cell>
          <cell r="H100">
            <v>1703</v>
          </cell>
          <cell r="I100">
            <v>1800</v>
          </cell>
          <cell r="J100">
            <v>1800</v>
          </cell>
          <cell r="K100">
            <v>1800</v>
          </cell>
          <cell r="L100">
            <v>1800</v>
          </cell>
          <cell r="M100">
            <v>1800</v>
          </cell>
          <cell r="N100">
            <v>1800</v>
          </cell>
          <cell r="O100">
            <v>1800</v>
          </cell>
          <cell r="P100">
            <v>1800</v>
          </cell>
          <cell r="Q100">
            <v>1800</v>
          </cell>
          <cell r="R100">
            <v>1516</v>
          </cell>
        </row>
        <row r="101">
          <cell r="B101" t="str">
            <v>LAS</v>
          </cell>
          <cell r="C101">
            <v>8501</v>
          </cell>
          <cell r="D101">
            <v>8000</v>
          </cell>
          <cell r="E101">
            <v>8000</v>
          </cell>
          <cell r="F101">
            <v>4000</v>
          </cell>
          <cell r="G101">
            <v>8000</v>
          </cell>
          <cell r="H101">
            <v>8501</v>
          </cell>
          <cell r="I101">
            <v>8000</v>
          </cell>
          <cell r="J101">
            <v>8000</v>
          </cell>
          <cell r="K101">
            <v>4000</v>
          </cell>
          <cell r="L101">
            <v>8000</v>
          </cell>
          <cell r="M101">
            <v>4000</v>
          </cell>
          <cell r="N101">
            <v>4000</v>
          </cell>
          <cell r="O101">
            <v>2500</v>
          </cell>
          <cell r="P101">
            <v>8000</v>
          </cell>
          <cell r="Q101">
            <v>8000</v>
          </cell>
          <cell r="R101">
            <v>10599</v>
          </cell>
        </row>
        <row r="102">
          <cell r="B102" t="str">
            <v>Brazil</v>
          </cell>
          <cell r="C102">
            <v>5981</v>
          </cell>
          <cell r="D102">
            <v>13600</v>
          </cell>
          <cell r="E102">
            <v>13600</v>
          </cell>
          <cell r="F102">
            <v>8000</v>
          </cell>
          <cell r="G102">
            <v>13600</v>
          </cell>
          <cell r="H102">
            <v>5981</v>
          </cell>
          <cell r="I102">
            <v>13600</v>
          </cell>
          <cell r="J102">
            <v>13600</v>
          </cell>
          <cell r="K102">
            <v>8000</v>
          </cell>
          <cell r="L102">
            <v>13600</v>
          </cell>
          <cell r="M102">
            <v>8000</v>
          </cell>
          <cell r="N102">
            <v>8000</v>
          </cell>
          <cell r="O102">
            <v>4000</v>
          </cell>
          <cell r="P102">
            <v>13600</v>
          </cell>
          <cell r="Q102">
            <v>13600</v>
          </cell>
          <cell r="R102">
            <v>12077</v>
          </cell>
        </row>
        <row r="103">
          <cell r="B103" t="str">
            <v>SEA</v>
          </cell>
          <cell r="C103">
            <v>3300</v>
          </cell>
          <cell r="D103">
            <v>1800</v>
          </cell>
          <cell r="E103">
            <v>2300</v>
          </cell>
          <cell r="F103">
            <v>1800</v>
          </cell>
          <cell r="G103">
            <v>2300</v>
          </cell>
          <cell r="H103">
            <v>3300</v>
          </cell>
          <cell r="I103">
            <v>1800</v>
          </cell>
          <cell r="J103">
            <v>2300</v>
          </cell>
          <cell r="K103">
            <v>1800</v>
          </cell>
          <cell r="L103">
            <v>2300</v>
          </cell>
          <cell r="M103">
            <v>1800</v>
          </cell>
          <cell r="N103">
            <v>1800</v>
          </cell>
          <cell r="O103">
            <v>1800</v>
          </cell>
          <cell r="P103">
            <v>2300</v>
          </cell>
          <cell r="Q103">
            <v>2300</v>
          </cell>
          <cell r="R103">
            <v>2938</v>
          </cell>
        </row>
        <row r="104">
          <cell r="B104" t="str">
            <v>ANZ</v>
          </cell>
          <cell r="C104">
            <v>3883</v>
          </cell>
          <cell r="D104">
            <v>4000</v>
          </cell>
          <cell r="E104">
            <v>6000</v>
          </cell>
          <cell r="F104">
            <v>4000</v>
          </cell>
          <cell r="G104">
            <v>6000</v>
          </cell>
          <cell r="H104">
            <v>3883</v>
          </cell>
          <cell r="I104">
            <v>4000</v>
          </cell>
          <cell r="J104">
            <v>6000</v>
          </cell>
          <cell r="K104">
            <v>4000</v>
          </cell>
          <cell r="L104">
            <v>6000</v>
          </cell>
          <cell r="M104">
            <v>4000</v>
          </cell>
          <cell r="N104">
            <v>4000</v>
          </cell>
          <cell r="O104">
            <v>2500</v>
          </cell>
          <cell r="P104">
            <v>6000</v>
          </cell>
          <cell r="Q104">
            <v>6000</v>
          </cell>
          <cell r="R104">
            <v>2964</v>
          </cell>
        </row>
        <row r="105">
          <cell r="B105" t="str">
            <v>China</v>
          </cell>
          <cell r="C105">
            <v>1102</v>
          </cell>
          <cell r="D105">
            <v>1081</v>
          </cell>
          <cell r="E105">
            <v>1081</v>
          </cell>
          <cell r="F105">
            <v>1081</v>
          </cell>
          <cell r="G105">
            <v>1081</v>
          </cell>
          <cell r="H105">
            <v>1102</v>
          </cell>
          <cell r="I105">
            <v>1081</v>
          </cell>
          <cell r="J105">
            <v>1081</v>
          </cell>
          <cell r="K105">
            <v>1081</v>
          </cell>
          <cell r="L105">
            <v>1081</v>
          </cell>
          <cell r="M105">
            <v>1081</v>
          </cell>
          <cell r="N105">
            <v>1081</v>
          </cell>
          <cell r="O105">
            <v>1081</v>
          </cell>
          <cell r="P105">
            <v>1081</v>
          </cell>
          <cell r="Q105">
            <v>1081</v>
          </cell>
          <cell r="R105">
            <v>990.50000000000023</v>
          </cell>
        </row>
        <row r="106">
          <cell r="B106" t="str">
            <v>India</v>
          </cell>
          <cell r="C106">
            <v>242.2</v>
          </cell>
          <cell r="D106">
            <v>200</v>
          </cell>
          <cell r="E106">
            <v>200</v>
          </cell>
          <cell r="F106">
            <v>200</v>
          </cell>
          <cell r="G106">
            <v>200</v>
          </cell>
          <cell r="H106">
            <v>242.2</v>
          </cell>
          <cell r="I106">
            <v>200</v>
          </cell>
          <cell r="J106">
            <v>200</v>
          </cell>
          <cell r="K106">
            <v>200</v>
          </cell>
          <cell r="L106">
            <v>200</v>
          </cell>
          <cell r="M106">
            <v>200</v>
          </cell>
          <cell r="N106">
            <v>200</v>
          </cell>
          <cell r="O106">
            <v>200</v>
          </cell>
          <cell r="P106">
            <v>200</v>
          </cell>
          <cell r="Q106">
            <v>200</v>
          </cell>
          <cell r="R106">
            <v>223.99999999999994</v>
          </cell>
        </row>
        <row r="107">
          <cell r="B107" t="str">
            <v>Japan</v>
          </cell>
          <cell r="C107">
            <v>433</v>
          </cell>
          <cell r="D107">
            <v>575</v>
          </cell>
          <cell r="E107">
            <v>575</v>
          </cell>
          <cell r="F107">
            <v>575</v>
          </cell>
          <cell r="G107">
            <v>575</v>
          </cell>
          <cell r="H107">
            <v>433</v>
          </cell>
          <cell r="I107">
            <v>575</v>
          </cell>
          <cell r="J107">
            <v>575</v>
          </cell>
          <cell r="K107">
            <v>575</v>
          </cell>
          <cell r="L107">
            <v>575</v>
          </cell>
          <cell r="M107">
            <v>575</v>
          </cell>
          <cell r="N107">
            <v>575</v>
          </cell>
          <cell r="O107">
            <v>575</v>
          </cell>
          <cell r="P107">
            <v>575</v>
          </cell>
          <cell r="Q107">
            <v>575</v>
          </cell>
          <cell r="R107">
            <v>446.00000000000023</v>
          </cell>
        </row>
        <row r="108">
          <cell r="B108" t="str">
            <v>Korea</v>
          </cell>
          <cell r="C108">
            <v>162</v>
          </cell>
          <cell r="D108">
            <v>234</v>
          </cell>
          <cell r="E108">
            <v>234</v>
          </cell>
          <cell r="F108">
            <v>234</v>
          </cell>
          <cell r="G108">
            <v>234</v>
          </cell>
          <cell r="H108">
            <v>162</v>
          </cell>
          <cell r="I108">
            <v>234</v>
          </cell>
          <cell r="J108">
            <v>234</v>
          </cell>
          <cell r="K108">
            <v>234</v>
          </cell>
          <cell r="L108">
            <v>234</v>
          </cell>
          <cell r="M108">
            <v>234</v>
          </cell>
          <cell r="N108">
            <v>234</v>
          </cell>
          <cell r="O108">
            <v>234</v>
          </cell>
          <cell r="P108">
            <v>234</v>
          </cell>
          <cell r="Q108">
            <v>234</v>
          </cell>
          <cell r="R108">
            <v>172</v>
          </cell>
        </row>
        <row r="109">
          <cell r="B109" t="str">
            <v>EA</v>
          </cell>
          <cell r="C109">
            <v>6159</v>
          </cell>
          <cell r="D109">
            <v>9000</v>
          </cell>
          <cell r="E109">
            <v>9500</v>
          </cell>
          <cell r="F109">
            <v>9000</v>
          </cell>
          <cell r="G109">
            <v>9500</v>
          </cell>
          <cell r="H109">
            <v>6159</v>
          </cell>
          <cell r="I109">
            <v>9000</v>
          </cell>
          <cell r="J109">
            <v>9500</v>
          </cell>
          <cell r="K109">
            <v>9000</v>
          </cell>
          <cell r="L109">
            <v>9500</v>
          </cell>
          <cell r="M109">
            <v>9000</v>
          </cell>
          <cell r="N109">
            <v>9000</v>
          </cell>
          <cell r="O109">
            <v>6000</v>
          </cell>
          <cell r="P109">
            <v>9500</v>
          </cell>
          <cell r="Q109">
            <v>9500</v>
          </cell>
          <cell r="R109">
            <v>9107</v>
          </cell>
        </row>
        <row r="110">
          <cell r="B110" t="str">
            <v>Global</v>
          </cell>
          <cell r="C110">
            <v>3615</v>
          </cell>
          <cell r="D110">
            <v>6500</v>
          </cell>
          <cell r="E110">
            <v>7500</v>
          </cell>
          <cell r="F110">
            <v>6500</v>
          </cell>
          <cell r="G110">
            <v>7500</v>
          </cell>
          <cell r="H110">
            <v>3615</v>
          </cell>
          <cell r="I110">
            <v>6500</v>
          </cell>
          <cell r="J110">
            <v>7500</v>
          </cell>
          <cell r="K110">
            <v>6500</v>
          </cell>
          <cell r="L110">
            <v>7500</v>
          </cell>
          <cell r="M110">
            <v>6500</v>
          </cell>
          <cell r="N110">
            <v>6500</v>
          </cell>
          <cell r="O110">
            <v>6000</v>
          </cell>
          <cell r="P110">
            <v>7500</v>
          </cell>
          <cell r="Q110">
            <v>7500</v>
          </cell>
          <cell r="R110">
            <v>8124.0126573888556</v>
          </cell>
        </row>
        <row r="112">
          <cell r="B112" t="str">
            <v>Total</v>
          </cell>
          <cell r="C112">
            <v>54680.2</v>
          </cell>
          <cell r="D112">
            <v>69290</v>
          </cell>
          <cell r="E112">
            <v>74290</v>
          </cell>
          <cell r="F112">
            <v>59690</v>
          </cell>
          <cell r="G112">
            <v>74290</v>
          </cell>
          <cell r="H112">
            <v>54680.2</v>
          </cell>
          <cell r="I112">
            <v>69290</v>
          </cell>
          <cell r="J112">
            <v>74290</v>
          </cell>
          <cell r="K112">
            <v>59690</v>
          </cell>
          <cell r="L112">
            <v>74290</v>
          </cell>
          <cell r="M112">
            <v>59690</v>
          </cell>
          <cell r="N112">
            <v>59690</v>
          </cell>
          <cell r="O112">
            <v>44190</v>
          </cell>
          <cell r="P112">
            <v>77290</v>
          </cell>
          <cell r="Q112">
            <v>74290</v>
          </cell>
          <cell r="R112">
            <v>73931.512657388856</v>
          </cell>
        </row>
        <row r="116">
          <cell r="C116">
            <v>1</v>
          </cell>
          <cell r="D116">
            <v>2</v>
          </cell>
          <cell r="E116">
            <v>3</v>
          </cell>
          <cell r="F116">
            <v>4</v>
          </cell>
          <cell r="G116">
            <v>5</v>
          </cell>
          <cell r="H116">
            <v>6</v>
          </cell>
          <cell r="I116">
            <v>7</v>
          </cell>
          <cell r="J116">
            <v>8</v>
          </cell>
          <cell r="K116">
            <v>9</v>
          </cell>
          <cell r="L116">
            <v>10</v>
          </cell>
          <cell r="M116" t="str">
            <v>A</v>
          </cell>
          <cell r="N116" t="str">
            <v>B</v>
          </cell>
          <cell r="O116" t="str">
            <v>C</v>
          </cell>
          <cell r="P116" t="str">
            <v>D</v>
          </cell>
          <cell r="Q116" t="str">
            <v>E</v>
          </cell>
          <cell r="R116" t="str">
            <v>Pharmacia</v>
          </cell>
        </row>
        <row r="117">
          <cell r="B117" t="str">
            <v>USA</v>
          </cell>
          <cell r="C117">
            <v>23.150672795653989</v>
          </cell>
          <cell r="D117">
            <v>23.150672795653989</v>
          </cell>
          <cell r="E117">
            <v>23.150672795653989</v>
          </cell>
          <cell r="F117">
            <v>23.150672795653989</v>
          </cell>
          <cell r="G117">
            <v>23.150672795653989</v>
          </cell>
          <cell r="H117">
            <v>23.150672795653989</v>
          </cell>
          <cell r="I117">
            <v>23.150672795653989</v>
          </cell>
          <cell r="J117">
            <v>23.150672795653989</v>
          </cell>
          <cell r="K117">
            <v>23.150672795653989</v>
          </cell>
          <cell r="L117">
            <v>23.150672795653989</v>
          </cell>
          <cell r="M117">
            <v>23.150672795653989</v>
          </cell>
          <cell r="N117">
            <v>23.150672795653989</v>
          </cell>
          <cell r="O117">
            <v>23.150672795653989</v>
          </cell>
          <cell r="P117">
            <v>23.150672795653989</v>
          </cell>
          <cell r="Q117">
            <v>23.150672795653989</v>
          </cell>
          <cell r="R117">
            <v>23.743333333333332</v>
          </cell>
        </row>
        <row r="118">
          <cell r="B118" t="str">
            <v>Canada</v>
          </cell>
          <cell r="C118">
            <v>16.469048310339481</v>
          </cell>
          <cell r="D118">
            <v>16.469048310339481</v>
          </cell>
          <cell r="E118">
            <v>16.469048310339481</v>
          </cell>
          <cell r="F118">
            <v>16.469048310339481</v>
          </cell>
          <cell r="G118">
            <v>16.469048310339481</v>
          </cell>
          <cell r="H118">
            <v>16.469048310339481</v>
          </cell>
          <cell r="I118">
            <v>16.469048310339481</v>
          </cell>
          <cell r="J118">
            <v>16.469048310339481</v>
          </cell>
          <cell r="K118">
            <v>16.469048310339481</v>
          </cell>
          <cell r="L118">
            <v>16.469048310339481</v>
          </cell>
          <cell r="M118">
            <v>16.469048310339481</v>
          </cell>
          <cell r="N118">
            <v>16.469048310339481</v>
          </cell>
          <cell r="O118">
            <v>16.469048310339481</v>
          </cell>
          <cell r="P118">
            <v>16.469048310339481</v>
          </cell>
          <cell r="Q118">
            <v>16.469048310339481</v>
          </cell>
          <cell r="R118">
            <v>16.685820895522387</v>
          </cell>
        </row>
        <row r="119">
          <cell r="B119" t="str">
            <v>LAN</v>
          </cell>
          <cell r="C119">
            <v>15.254662756598238</v>
          </cell>
          <cell r="D119">
            <v>15.254662756598238</v>
          </cell>
          <cell r="E119">
            <v>15.254662756598238</v>
          </cell>
          <cell r="F119">
            <v>15.254662756598238</v>
          </cell>
          <cell r="G119">
            <v>15.254662756598238</v>
          </cell>
          <cell r="H119">
            <v>15.254662756598238</v>
          </cell>
          <cell r="I119">
            <v>15.254662756598238</v>
          </cell>
          <cell r="J119">
            <v>15.254662756598238</v>
          </cell>
          <cell r="K119">
            <v>15.254662756598238</v>
          </cell>
          <cell r="L119">
            <v>15.254662756598238</v>
          </cell>
          <cell r="M119">
            <v>15.254662756598238</v>
          </cell>
          <cell r="N119">
            <v>15.254662756598238</v>
          </cell>
          <cell r="O119">
            <v>15.254662756598238</v>
          </cell>
          <cell r="P119">
            <v>15.254662756598238</v>
          </cell>
          <cell r="Q119">
            <v>15.254662756598238</v>
          </cell>
          <cell r="R119">
            <v>16.084444444444443</v>
          </cell>
        </row>
        <row r="120">
          <cell r="B120" t="str">
            <v>LAS</v>
          </cell>
          <cell r="C120">
            <v>10.781323966043574</v>
          </cell>
          <cell r="D120">
            <v>10.781323966043574</v>
          </cell>
          <cell r="E120">
            <v>10.781323966043574</v>
          </cell>
          <cell r="F120">
            <v>10.781323966043574</v>
          </cell>
          <cell r="G120">
            <v>10.781323966043574</v>
          </cell>
          <cell r="H120">
            <v>10.781323966043574</v>
          </cell>
          <cell r="I120">
            <v>10.781323966043574</v>
          </cell>
          <cell r="J120">
            <v>10.781323966043574</v>
          </cell>
          <cell r="K120">
            <v>10.781323966043574</v>
          </cell>
          <cell r="L120">
            <v>10.781323966043574</v>
          </cell>
          <cell r="M120">
            <v>10.781323966043574</v>
          </cell>
          <cell r="N120">
            <v>10.781323966043574</v>
          </cell>
          <cell r="O120">
            <v>10.781323966043574</v>
          </cell>
          <cell r="P120">
            <v>10.781323966043574</v>
          </cell>
          <cell r="Q120">
            <v>10.781323966043574</v>
          </cell>
          <cell r="R120">
            <v>11.719402985074627</v>
          </cell>
        </row>
        <row r="121">
          <cell r="B121" t="str">
            <v>Brazil</v>
          </cell>
          <cell r="C121">
            <v>9.3000000000000007</v>
          </cell>
          <cell r="D121">
            <v>9.3000000000000007</v>
          </cell>
          <cell r="E121">
            <v>9.3000000000000007</v>
          </cell>
          <cell r="F121">
            <v>9.3000000000000007</v>
          </cell>
          <cell r="G121">
            <v>9.3000000000000007</v>
          </cell>
          <cell r="H121">
            <v>9.3000000000000007</v>
          </cell>
          <cell r="I121">
            <v>9.3000000000000007</v>
          </cell>
          <cell r="J121">
            <v>9.3000000000000007</v>
          </cell>
          <cell r="K121">
            <v>9.3000000000000007</v>
          </cell>
          <cell r="L121">
            <v>9.3000000000000007</v>
          </cell>
          <cell r="M121">
            <v>9.3000000000000007</v>
          </cell>
          <cell r="N121">
            <v>9.3000000000000007</v>
          </cell>
          <cell r="O121">
            <v>9.3000000000000007</v>
          </cell>
          <cell r="P121">
            <v>9.3000000000000007</v>
          </cell>
          <cell r="Q121">
            <v>9.3000000000000007</v>
          </cell>
          <cell r="R121">
            <v>9.9289473684210527</v>
          </cell>
        </row>
        <row r="122">
          <cell r="B122" t="str">
            <v>SEA</v>
          </cell>
          <cell r="C122">
            <v>9.2431215591279461</v>
          </cell>
          <cell r="D122">
            <v>9.2431215591279461</v>
          </cell>
          <cell r="E122">
            <v>9.2431215591279461</v>
          </cell>
          <cell r="F122">
            <v>9.2431215591279461</v>
          </cell>
          <cell r="G122">
            <v>9.2431215591279461</v>
          </cell>
          <cell r="H122">
            <v>9.2431215591279461</v>
          </cell>
          <cell r="I122">
            <v>9.2431215591279461</v>
          </cell>
          <cell r="J122">
            <v>9.2431215591279461</v>
          </cell>
          <cell r="K122">
            <v>9.2431215591279461</v>
          </cell>
          <cell r="L122">
            <v>9.2431215591279461</v>
          </cell>
          <cell r="M122">
            <v>9.2431215591279461</v>
          </cell>
          <cell r="N122">
            <v>9.2431215591279461</v>
          </cell>
          <cell r="O122">
            <v>9.2431215591279461</v>
          </cell>
          <cell r="P122">
            <v>9.2431215591279461</v>
          </cell>
          <cell r="Q122">
            <v>9.2431215591279461</v>
          </cell>
          <cell r="R122">
            <v>8.7203684749232337</v>
          </cell>
        </row>
        <row r="123">
          <cell r="B123" t="str">
            <v>ANZ</v>
          </cell>
          <cell r="C123">
            <v>6.926372034051802</v>
          </cell>
          <cell r="D123">
            <v>6.926372034051802</v>
          </cell>
          <cell r="E123">
            <v>6.926372034051802</v>
          </cell>
          <cell r="F123">
            <v>6.926372034051802</v>
          </cell>
          <cell r="G123">
            <v>6.926372034051802</v>
          </cell>
          <cell r="H123">
            <v>6.926372034051802</v>
          </cell>
          <cell r="I123">
            <v>6.926372034051802</v>
          </cell>
          <cell r="J123">
            <v>6.926372034051802</v>
          </cell>
          <cell r="K123">
            <v>6.926372034051802</v>
          </cell>
          <cell r="L123">
            <v>6.926372034051802</v>
          </cell>
          <cell r="M123">
            <v>6.926372034051802</v>
          </cell>
          <cell r="N123">
            <v>6.926372034051802</v>
          </cell>
          <cell r="O123">
            <v>6.926372034051802</v>
          </cell>
          <cell r="P123">
            <v>6.926372034051802</v>
          </cell>
          <cell r="Q123">
            <v>6.926372034051802</v>
          </cell>
          <cell r="R123">
            <v>7.2883720930232556</v>
          </cell>
        </row>
        <row r="124">
          <cell r="B124" t="str">
            <v>China</v>
          </cell>
          <cell r="C124">
            <v>8.9194778861994664</v>
          </cell>
          <cell r="D124">
            <v>8.9194778861994664</v>
          </cell>
          <cell r="E124">
            <v>8.9194778861994664</v>
          </cell>
          <cell r="F124">
            <v>8.9194778861994664</v>
          </cell>
          <cell r="G124">
            <v>8.9194778861994664</v>
          </cell>
          <cell r="H124">
            <v>8.9194778861994664</v>
          </cell>
          <cell r="I124">
            <v>8.9194778861994664</v>
          </cell>
          <cell r="J124">
            <v>8.9194778861994664</v>
          </cell>
          <cell r="K124">
            <v>8.9194778861994664</v>
          </cell>
          <cell r="L124">
            <v>8.9194778861994664</v>
          </cell>
          <cell r="M124">
            <v>8.9194778861994664</v>
          </cell>
          <cell r="N124">
            <v>8.9194778861994664</v>
          </cell>
          <cell r="O124">
            <v>8.9194778861994664</v>
          </cell>
          <cell r="P124">
            <v>8.9194778861994664</v>
          </cell>
          <cell r="Q124">
            <v>8.9194778861994664</v>
          </cell>
          <cell r="R124">
            <v>9.9600000000000026</v>
          </cell>
        </row>
        <row r="125">
          <cell r="B125" t="str">
            <v>India</v>
          </cell>
          <cell r="C125">
            <v>15.8</v>
          </cell>
          <cell r="D125">
            <v>15.8</v>
          </cell>
          <cell r="E125">
            <v>15.8</v>
          </cell>
          <cell r="F125">
            <v>15.8</v>
          </cell>
          <cell r="G125">
            <v>15.8</v>
          </cell>
          <cell r="H125">
            <v>15.8</v>
          </cell>
          <cell r="I125">
            <v>15.8</v>
          </cell>
          <cell r="J125">
            <v>15.8</v>
          </cell>
          <cell r="K125">
            <v>15.8</v>
          </cell>
          <cell r="L125">
            <v>15.8</v>
          </cell>
          <cell r="M125">
            <v>15.8</v>
          </cell>
          <cell r="N125">
            <v>15.8</v>
          </cell>
          <cell r="O125">
            <v>15.8</v>
          </cell>
          <cell r="P125">
            <v>15.8</v>
          </cell>
          <cell r="Q125">
            <v>15.8</v>
          </cell>
          <cell r="R125">
            <v>15.8</v>
          </cell>
        </row>
        <row r="126">
          <cell r="B126" t="str">
            <v>Japan</v>
          </cell>
          <cell r="C126">
            <v>39</v>
          </cell>
          <cell r="D126">
            <v>39</v>
          </cell>
          <cell r="E126">
            <v>39</v>
          </cell>
          <cell r="F126">
            <v>39</v>
          </cell>
          <cell r="G126">
            <v>39</v>
          </cell>
          <cell r="H126">
            <v>39</v>
          </cell>
          <cell r="I126">
            <v>39</v>
          </cell>
          <cell r="J126">
            <v>39</v>
          </cell>
          <cell r="K126">
            <v>39</v>
          </cell>
          <cell r="L126">
            <v>39</v>
          </cell>
          <cell r="M126">
            <v>39</v>
          </cell>
          <cell r="N126">
            <v>39</v>
          </cell>
          <cell r="O126">
            <v>39</v>
          </cell>
          <cell r="P126">
            <v>39</v>
          </cell>
          <cell r="Q126">
            <v>39</v>
          </cell>
          <cell r="R126">
            <v>42.045729729729729</v>
          </cell>
        </row>
        <row r="127">
          <cell r="B127" t="str">
            <v>Korea</v>
          </cell>
          <cell r="C127">
            <v>9.343323583180986</v>
          </cell>
          <cell r="D127">
            <v>9.343323583180986</v>
          </cell>
          <cell r="E127">
            <v>9.343323583180986</v>
          </cell>
          <cell r="F127">
            <v>9.343323583180986</v>
          </cell>
          <cell r="G127">
            <v>9.343323583180986</v>
          </cell>
          <cell r="H127">
            <v>9.343323583180986</v>
          </cell>
          <cell r="I127">
            <v>9.343323583180986</v>
          </cell>
          <cell r="J127">
            <v>9.343323583180986</v>
          </cell>
          <cell r="K127">
            <v>9.343323583180986</v>
          </cell>
          <cell r="L127">
            <v>9.343323583180986</v>
          </cell>
          <cell r="M127">
            <v>9.343323583180986</v>
          </cell>
          <cell r="N127">
            <v>9.343323583180986</v>
          </cell>
          <cell r="O127">
            <v>9.343323583180986</v>
          </cell>
          <cell r="P127">
            <v>9.343323583180986</v>
          </cell>
          <cell r="Q127">
            <v>9.343323583180986</v>
          </cell>
          <cell r="R127">
            <v>10.953321364452425</v>
          </cell>
        </row>
        <row r="128">
          <cell r="B128" t="str">
            <v>EA</v>
          </cell>
          <cell r="C128">
            <v>11.552922609868927</v>
          </cell>
          <cell r="D128">
            <v>11.552922609868927</v>
          </cell>
          <cell r="E128">
            <v>11.552922609868927</v>
          </cell>
          <cell r="F128">
            <v>11.552922609868927</v>
          </cell>
          <cell r="G128">
            <v>11.552922609868927</v>
          </cell>
          <cell r="H128">
            <v>11.552922609868927</v>
          </cell>
          <cell r="I128">
            <v>11.552922609868927</v>
          </cell>
          <cell r="J128">
            <v>11.552922609868927</v>
          </cell>
          <cell r="K128">
            <v>11.552922609868927</v>
          </cell>
          <cell r="L128">
            <v>11.552922609868927</v>
          </cell>
          <cell r="M128">
            <v>11.552922609868927</v>
          </cell>
          <cell r="N128">
            <v>11.552922609868927</v>
          </cell>
          <cell r="O128">
            <v>11.552922609868927</v>
          </cell>
          <cell r="P128">
            <v>11.552922609868927</v>
          </cell>
          <cell r="Q128">
            <v>11.552922609868927</v>
          </cell>
          <cell r="R128">
            <v>11.383056768558951</v>
          </cell>
        </row>
        <row r="129">
          <cell r="B129" t="str">
            <v>Global</v>
          </cell>
          <cell r="C129">
            <v>4.5017018389625969</v>
          </cell>
          <cell r="D129">
            <v>4.5017018389625969</v>
          </cell>
          <cell r="E129">
            <v>4.5017018389625969</v>
          </cell>
          <cell r="F129">
            <v>4.5017018389625969</v>
          </cell>
          <cell r="G129">
            <v>4.5017018389625969</v>
          </cell>
          <cell r="H129">
            <v>4.5017018389625969</v>
          </cell>
          <cell r="I129">
            <v>4.5017018389625969</v>
          </cell>
          <cell r="J129">
            <v>4.5017018389625969</v>
          </cell>
          <cell r="K129">
            <v>4.5017018389625969</v>
          </cell>
          <cell r="L129">
            <v>4.5017018389625969</v>
          </cell>
          <cell r="M129">
            <v>4.5017018389625969</v>
          </cell>
          <cell r="N129">
            <v>4.5017018389625969</v>
          </cell>
          <cell r="O129">
            <v>4.5017018389625969</v>
          </cell>
          <cell r="P129">
            <v>4.5017018389625969</v>
          </cell>
          <cell r="Q129">
            <v>4.5017018389625969</v>
          </cell>
          <cell r="R129">
            <v>5.1133388580246919</v>
          </cell>
        </row>
        <row r="131">
          <cell r="B131" t="str">
            <v>Total</v>
          </cell>
        </row>
        <row r="135">
          <cell r="C135">
            <v>1</v>
          </cell>
          <cell r="D135">
            <v>2</v>
          </cell>
          <cell r="E135">
            <v>3</v>
          </cell>
          <cell r="F135">
            <v>4</v>
          </cell>
          <cell r="G135">
            <v>5</v>
          </cell>
          <cell r="H135">
            <v>6</v>
          </cell>
          <cell r="I135">
            <v>7</v>
          </cell>
          <cell r="J135">
            <v>8</v>
          </cell>
          <cell r="K135">
            <v>9</v>
          </cell>
          <cell r="L135">
            <v>10</v>
          </cell>
          <cell r="M135" t="str">
            <v>A</v>
          </cell>
          <cell r="N135" t="str">
            <v>B</v>
          </cell>
          <cell r="O135" t="str">
            <v>C</v>
          </cell>
          <cell r="P135" t="str">
            <v>D</v>
          </cell>
          <cell r="Q135" t="str">
            <v>E</v>
          </cell>
          <cell r="R135" t="str">
            <v>Pharmacia</v>
          </cell>
        </row>
        <row r="136">
          <cell r="B136" t="str">
            <v>USA</v>
          </cell>
          <cell r="C136">
            <v>6.0341077388577933</v>
          </cell>
          <cell r="D136">
            <v>6.0341077388577933</v>
          </cell>
          <cell r="E136">
            <v>6.0341077388577933</v>
          </cell>
          <cell r="F136">
            <v>6.0341077388577933</v>
          </cell>
          <cell r="G136">
            <v>6.0341077388577933</v>
          </cell>
          <cell r="H136">
            <v>6.0341077388577933</v>
          </cell>
          <cell r="I136">
            <v>6.0341077388577933</v>
          </cell>
          <cell r="J136">
            <v>6.0341077388577933</v>
          </cell>
          <cell r="K136">
            <v>6.0341077388577933</v>
          </cell>
          <cell r="L136">
            <v>6.0341077388577933</v>
          </cell>
          <cell r="M136">
            <v>6.0341077388577933</v>
          </cell>
          <cell r="N136">
            <v>6.0341077388577933</v>
          </cell>
          <cell r="O136">
            <v>6.0341077388577933</v>
          </cell>
          <cell r="P136">
            <v>6.0341077388577933</v>
          </cell>
          <cell r="Q136">
            <v>6.0341077388577933</v>
          </cell>
          <cell r="R136">
            <v>6.0711827956989248</v>
          </cell>
        </row>
        <row r="137">
          <cell r="B137" t="str">
            <v>Canada</v>
          </cell>
          <cell r="C137">
            <v>7.0747129429279632</v>
          </cell>
          <cell r="D137">
            <v>7.0747129429279632</v>
          </cell>
          <cell r="E137">
            <v>7.0747129429279632</v>
          </cell>
          <cell r="F137">
            <v>7.0747129429279632</v>
          </cell>
          <cell r="G137">
            <v>7.0747129429279632</v>
          </cell>
          <cell r="H137">
            <v>7.0747129429279632</v>
          </cell>
          <cell r="I137">
            <v>7.0747129429279632</v>
          </cell>
          <cell r="J137">
            <v>7.0747129429279632</v>
          </cell>
          <cell r="K137">
            <v>7.0747129429279632</v>
          </cell>
          <cell r="L137">
            <v>7.0747129429279632</v>
          </cell>
          <cell r="M137">
            <v>7.0747129429279632</v>
          </cell>
          <cell r="N137">
            <v>7.0747129429279632</v>
          </cell>
          <cell r="O137">
            <v>7.0747129429279632</v>
          </cell>
          <cell r="P137">
            <v>7.0747129429279632</v>
          </cell>
          <cell r="Q137">
            <v>7.0747129429279632</v>
          </cell>
          <cell r="R137">
            <v>7.102686567164179</v>
          </cell>
        </row>
        <row r="138">
          <cell r="B138" t="str">
            <v>LAN</v>
          </cell>
          <cell r="C138">
            <v>7.5484618679534163</v>
          </cell>
          <cell r="D138">
            <v>7.5484618679534163</v>
          </cell>
          <cell r="E138">
            <v>7.5484618679534163</v>
          </cell>
          <cell r="F138">
            <v>7.5484618679534163</v>
          </cell>
          <cell r="G138">
            <v>7.5484618679534163</v>
          </cell>
          <cell r="H138">
            <v>7.5484618679534163</v>
          </cell>
          <cell r="I138">
            <v>7.5484618679534163</v>
          </cell>
          <cell r="J138">
            <v>7.5484618679534163</v>
          </cell>
          <cell r="K138">
            <v>7.5484618679534163</v>
          </cell>
          <cell r="L138">
            <v>7.5484618679534163</v>
          </cell>
          <cell r="M138">
            <v>7.5484618679534163</v>
          </cell>
          <cell r="N138">
            <v>7.5484618679534163</v>
          </cell>
          <cell r="O138">
            <v>7.5484618679534163</v>
          </cell>
          <cell r="P138">
            <v>7.5484618679534163</v>
          </cell>
          <cell r="Q138">
            <v>7.5484618679534163</v>
          </cell>
          <cell r="R138">
            <v>7.514444444444444</v>
          </cell>
        </row>
        <row r="139">
          <cell r="B139" t="str">
            <v>LAS</v>
          </cell>
          <cell r="C139">
            <v>6.3484117147283712</v>
          </cell>
          <cell r="D139">
            <v>6.3484117147283712</v>
          </cell>
          <cell r="E139">
            <v>6.3484117147283712</v>
          </cell>
          <cell r="F139">
            <v>6.3484117147283712</v>
          </cell>
          <cell r="G139">
            <v>6.3484117147283712</v>
          </cell>
          <cell r="H139">
            <v>6.3484117147283712</v>
          </cell>
          <cell r="I139">
            <v>6.3484117147283712</v>
          </cell>
          <cell r="J139">
            <v>6.3484117147283712</v>
          </cell>
          <cell r="K139">
            <v>6.3484117147283712</v>
          </cell>
          <cell r="L139">
            <v>6.3484117147283712</v>
          </cell>
          <cell r="M139">
            <v>6.3484117147283712</v>
          </cell>
          <cell r="N139">
            <v>6.3484117147283712</v>
          </cell>
          <cell r="O139">
            <v>6.3484117147283712</v>
          </cell>
          <cell r="P139">
            <v>6.3484117147283712</v>
          </cell>
          <cell r="Q139">
            <v>6.3484117147283712</v>
          </cell>
          <cell r="R139">
            <v>6.3563432835820892</v>
          </cell>
        </row>
        <row r="140">
          <cell r="B140" t="str">
            <v>Brazil</v>
          </cell>
          <cell r="C140">
            <v>5.9862673774650323</v>
          </cell>
          <cell r="D140">
            <v>5.9862673774650323</v>
          </cell>
          <cell r="E140">
            <v>5.9862673774650323</v>
          </cell>
          <cell r="F140">
            <v>5.9862673774650323</v>
          </cell>
          <cell r="G140">
            <v>5.9862673774650323</v>
          </cell>
          <cell r="H140">
            <v>5.9862673774650323</v>
          </cell>
          <cell r="I140">
            <v>5.9862673774650323</v>
          </cell>
          <cell r="J140">
            <v>5.9862673774650323</v>
          </cell>
          <cell r="K140">
            <v>5.9862673774650323</v>
          </cell>
          <cell r="L140">
            <v>5.9862673774650323</v>
          </cell>
          <cell r="M140">
            <v>5.9862673774650323</v>
          </cell>
          <cell r="N140">
            <v>5.9862673774650323</v>
          </cell>
          <cell r="O140">
            <v>5.9862673774650323</v>
          </cell>
          <cell r="P140">
            <v>5.9862673774650323</v>
          </cell>
          <cell r="Q140">
            <v>5.9862673774650323</v>
          </cell>
          <cell r="R140">
            <v>5.9135087719298243</v>
          </cell>
        </row>
        <row r="141">
          <cell r="B141" t="str">
            <v>SEA</v>
          </cell>
          <cell r="C141">
            <v>6.6497806015632479</v>
          </cell>
          <cell r="D141">
            <v>6.6497806015632479</v>
          </cell>
          <cell r="E141">
            <v>6.6497806015632479</v>
          </cell>
          <cell r="F141">
            <v>6.6497806015632479</v>
          </cell>
          <cell r="G141">
            <v>6.6497806015632479</v>
          </cell>
          <cell r="H141">
            <v>6.6497806015632479</v>
          </cell>
          <cell r="I141">
            <v>6.6497806015632479</v>
          </cell>
          <cell r="J141">
            <v>6.6497806015632479</v>
          </cell>
          <cell r="K141">
            <v>6.6497806015632479</v>
          </cell>
          <cell r="L141">
            <v>6.6497806015632479</v>
          </cell>
          <cell r="M141">
            <v>6.6497806015632479</v>
          </cell>
          <cell r="N141">
            <v>6.6497806015632479</v>
          </cell>
          <cell r="O141">
            <v>6.6497806015632479</v>
          </cell>
          <cell r="P141">
            <v>6.6497806015632479</v>
          </cell>
          <cell r="Q141">
            <v>6.6497806015632479</v>
          </cell>
          <cell r="R141">
            <v>6.4007574206755375</v>
          </cell>
        </row>
        <row r="142">
          <cell r="B142" t="str">
            <v>ANZ</v>
          </cell>
          <cell r="C142">
            <v>5.0548597838602447</v>
          </cell>
          <cell r="D142">
            <v>5.0548597838602447</v>
          </cell>
          <cell r="E142">
            <v>5.0548597838602447</v>
          </cell>
          <cell r="F142">
            <v>5.0548597838602447</v>
          </cell>
          <cell r="G142">
            <v>5.0548597838602447</v>
          </cell>
          <cell r="H142">
            <v>5.0548597838602447</v>
          </cell>
          <cell r="I142">
            <v>5.0548597838602447</v>
          </cell>
          <cell r="J142">
            <v>5.0548597838602447</v>
          </cell>
          <cell r="K142">
            <v>5.0548597838602447</v>
          </cell>
          <cell r="L142">
            <v>5.0548597838602447</v>
          </cell>
          <cell r="M142">
            <v>5.0548597838602447</v>
          </cell>
          <cell r="N142">
            <v>5.0548597838602447</v>
          </cell>
          <cell r="O142">
            <v>5.0548597838602447</v>
          </cell>
          <cell r="P142">
            <v>5.0548597838602447</v>
          </cell>
          <cell r="Q142">
            <v>5.0548597838602447</v>
          </cell>
          <cell r="R142">
            <v>5.0441860465116282</v>
          </cell>
        </row>
        <row r="143">
          <cell r="B143" t="str">
            <v>China</v>
          </cell>
          <cell r="C143">
            <v>6.124546165884194</v>
          </cell>
          <cell r="D143">
            <v>6.124546165884194</v>
          </cell>
          <cell r="E143">
            <v>6.124546165884194</v>
          </cell>
          <cell r="F143">
            <v>6.124546165884194</v>
          </cell>
          <cell r="G143">
            <v>6.124546165884194</v>
          </cell>
          <cell r="H143">
            <v>6.124546165884194</v>
          </cell>
          <cell r="I143">
            <v>6.124546165884194</v>
          </cell>
          <cell r="J143">
            <v>6.124546165884194</v>
          </cell>
          <cell r="K143">
            <v>6.124546165884194</v>
          </cell>
          <cell r="L143">
            <v>6.124546165884194</v>
          </cell>
          <cell r="M143">
            <v>6.124546165884194</v>
          </cell>
          <cell r="N143">
            <v>6.124546165884194</v>
          </cell>
          <cell r="O143">
            <v>6.124546165884194</v>
          </cell>
          <cell r="P143">
            <v>6.124546165884194</v>
          </cell>
          <cell r="Q143">
            <v>6.124546165884194</v>
          </cell>
          <cell r="R143">
            <v>6.12</v>
          </cell>
        </row>
        <row r="144">
          <cell r="B144" t="str">
            <v>India</v>
          </cell>
          <cell r="C144">
            <v>11.65032196969697</v>
          </cell>
          <cell r="D144">
            <v>11.65032196969697</v>
          </cell>
          <cell r="E144">
            <v>11.65032196969697</v>
          </cell>
          <cell r="F144">
            <v>11.65032196969697</v>
          </cell>
          <cell r="G144">
            <v>11.65032196969697</v>
          </cell>
          <cell r="H144">
            <v>11.65032196969697</v>
          </cell>
          <cell r="I144">
            <v>11.65032196969697</v>
          </cell>
          <cell r="J144">
            <v>11.65032196969697</v>
          </cell>
          <cell r="K144">
            <v>11.65032196969697</v>
          </cell>
          <cell r="L144">
            <v>11.65032196969697</v>
          </cell>
          <cell r="M144">
            <v>11.65032196969697</v>
          </cell>
          <cell r="N144">
            <v>11.65032196969697</v>
          </cell>
          <cell r="O144">
            <v>11.65032196969697</v>
          </cell>
          <cell r="P144">
            <v>11.65032196969697</v>
          </cell>
          <cell r="Q144">
            <v>11.65032196969697</v>
          </cell>
          <cell r="R144">
            <v>11.2</v>
          </cell>
        </row>
        <row r="145">
          <cell r="B145" t="str">
            <v>Japan</v>
          </cell>
          <cell r="C145">
            <v>9.3937653037912181</v>
          </cell>
          <cell r="D145">
            <v>9.3937653037912181</v>
          </cell>
          <cell r="E145">
            <v>9.3937653037912181</v>
          </cell>
          <cell r="F145">
            <v>9.3937653037912181</v>
          </cell>
          <cell r="G145">
            <v>9.3937653037912181</v>
          </cell>
          <cell r="H145">
            <v>9.3937653037912181</v>
          </cell>
          <cell r="I145">
            <v>9.3937653037912181</v>
          </cell>
          <cell r="J145">
            <v>9.3937653037912181</v>
          </cell>
          <cell r="K145">
            <v>9.3937653037912181</v>
          </cell>
          <cell r="L145">
            <v>9.3937653037912181</v>
          </cell>
          <cell r="M145">
            <v>9.3937653037912181</v>
          </cell>
          <cell r="N145">
            <v>9.3937653037912181</v>
          </cell>
          <cell r="O145">
            <v>9.3937653037912181</v>
          </cell>
          <cell r="P145">
            <v>9.3937653037912181</v>
          </cell>
          <cell r="Q145">
            <v>9.3937653037912181</v>
          </cell>
          <cell r="R145">
            <v>9.3936586963567787</v>
          </cell>
        </row>
        <row r="146">
          <cell r="B146" t="str">
            <v>Korea</v>
          </cell>
          <cell r="C146">
            <v>7.106420361247948</v>
          </cell>
          <cell r="D146">
            <v>7.106420361247948</v>
          </cell>
          <cell r="E146">
            <v>7.106420361247948</v>
          </cell>
          <cell r="F146">
            <v>7.106420361247948</v>
          </cell>
          <cell r="G146">
            <v>7.106420361247948</v>
          </cell>
          <cell r="H146">
            <v>7.106420361247948</v>
          </cell>
          <cell r="I146">
            <v>7.106420361247948</v>
          </cell>
          <cell r="J146">
            <v>7.106420361247948</v>
          </cell>
          <cell r="K146">
            <v>7.106420361247948</v>
          </cell>
          <cell r="L146">
            <v>7.106420361247948</v>
          </cell>
          <cell r="M146">
            <v>7.106420361247948</v>
          </cell>
          <cell r="N146">
            <v>7.106420361247948</v>
          </cell>
          <cell r="O146">
            <v>7.106420361247948</v>
          </cell>
          <cell r="P146">
            <v>7.106420361247948</v>
          </cell>
          <cell r="Q146">
            <v>7.106420361247948</v>
          </cell>
          <cell r="R146">
            <v>8.1201077199281855</v>
          </cell>
        </row>
        <row r="147">
          <cell r="B147" t="str">
            <v>EA</v>
          </cell>
          <cell r="C147">
            <v>5.9906771262291851</v>
          </cell>
          <cell r="D147">
            <v>5.9906771262291851</v>
          </cell>
          <cell r="E147">
            <v>5.9906771262291851</v>
          </cell>
          <cell r="F147">
            <v>5.9906771262291851</v>
          </cell>
          <cell r="G147">
            <v>5.9906771262291851</v>
          </cell>
          <cell r="H147">
            <v>5.9906771262291851</v>
          </cell>
          <cell r="I147">
            <v>5.9906771262291851</v>
          </cell>
          <cell r="J147">
            <v>5.9906771262291851</v>
          </cell>
          <cell r="K147">
            <v>5.9906771262291851</v>
          </cell>
          <cell r="L147">
            <v>5.9906771262291851</v>
          </cell>
          <cell r="M147">
            <v>5.9906771262291851</v>
          </cell>
          <cell r="N147">
            <v>5.9906771262291851</v>
          </cell>
          <cell r="O147">
            <v>5.9906771262291851</v>
          </cell>
          <cell r="P147">
            <v>5.9906771262291851</v>
          </cell>
          <cell r="Q147">
            <v>5.9906771262291851</v>
          </cell>
          <cell r="R147">
            <v>5.9688646288209606</v>
          </cell>
        </row>
        <row r="148">
          <cell r="B148" t="str">
            <v>Global</v>
          </cell>
          <cell r="C148">
            <v>3.4492666666666669</v>
          </cell>
          <cell r="D148">
            <v>3.4492666666666669</v>
          </cell>
          <cell r="E148">
            <v>3.4492666666666669</v>
          </cell>
          <cell r="F148">
            <v>3.4492666666666669</v>
          </cell>
          <cell r="G148">
            <v>3.4492666666666669</v>
          </cell>
          <cell r="H148">
            <v>3.4492666666666669</v>
          </cell>
          <cell r="I148">
            <v>3.4492666666666669</v>
          </cell>
          <cell r="J148">
            <v>3.4492666666666669</v>
          </cell>
          <cell r="K148">
            <v>3.4492666666666669</v>
          </cell>
          <cell r="L148">
            <v>3.4492666666666669</v>
          </cell>
          <cell r="M148">
            <v>3.4492666666666669</v>
          </cell>
          <cell r="N148">
            <v>3.4492666666666669</v>
          </cell>
          <cell r="O148">
            <v>3.4672946767633293</v>
          </cell>
          <cell r="P148">
            <v>3.4672946767633293</v>
          </cell>
          <cell r="Q148">
            <v>3.4672946767633293</v>
          </cell>
          <cell r="R148">
            <v>3.4492633333333336</v>
          </cell>
        </row>
        <row r="154">
          <cell r="C154">
            <v>1</v>
          </cell>
          <cell r="D154">
            <v>2</v>
          </cell>
          <cell r="E154">
            <v>3</v>
          </cell>
          <cell r="F154">
            <v>4</v>
          </cell>
          <cell r="G154">
            <v>5</v>
          </cell>
          <cell r="H154">
            <v>6</v>
          </cell>
          <cell r="I154">
            <v>7</v>
          </cell>
          <cell r="J154">
            <v>8</v>
          </cell>
          <cell r="K154">
            <v>9</v>
          </cell>
          <cell r="L154">
            <v>10</v>
          </cell>
          <cell r="M154" t="str">
            <v>A</v>
          </cell>
          <cell r="N154" t="str">
            <v>B</v>
          </cell>
          <cell r="O154" t="str">
            <v>C</v>
          </cell>
          <cell r="P154" t="str">
            <v>D</v>
          </cell>
          <cell r="Q154" t="str">
            <v>E</v>
          </cell>
          <cell r="R154" t="str">
            <v>Pharmacia</v>
          </cell>
        </row>
        <row r="155">
          <cell r="B155" t="str">
            <v>USA</v>
          </cell>
          <cell r="C155">
            <v>60.768999999999998</v>
          </cell>
          <cell r="D155">
            <v>60.768999999999998</v>
          </cell>
          <cell r="E155">
            <v>60.768999999999998</v>
          </cell>
          <cell r="F155">
            <v>60.768999999999998</v>
          </cell>
          <cell r="G155">
            <v>60.768999999999998</v>
          </cell>
          <cell r="H155">
            <v>60.768999999999998</v>
          </cell>
          <cell r="I155">
            <v>60.768999999999998</v>
          </cell>
          <cell r="J155">
            <v>60.768999999999998</v>
          </cell>
          <cell r="K155">
            <v>60.768999999999998</v>
          </cell>
          <cell r="L155">
            <v>60.768999999999998</v>
          </cell>
          <cell r="M155">
            <v>60.768999999999998</v>
          </cell>
          <cell r="N155">
            <v>60.768999999999998</v>
          </cell>
          <cell r="O155">
            <v>60.768999999999998</v>
          </cell>
          <cell r="P155">
            <v>60.768999999999998</v>
          </cell>
          <cell r="Q155">
            <v>60.768999999999998</v>
          </cell>
          <cell r="R155">
            <v>61.5</v>
          </cell>
        </row>
        <row r="156">
          <cell r="B156" t="str">
            <v>Canada</v>
          </cell>
          <cell r="C156">
            <v>14.366</v>
          </cell>
          <cell r="D156">
            <v>14.366</v>
          </cell>
          <cell r="E156">
            <v>14.366</v>
          </cell>
          <cell r="F156">
            <v>14.366</v>
          </cell>
          <cell r="G156">
            <v>14.366</v>
          </cell>
          <cell r="H156">
            <v>14.366</v>
          </cell>
          <cell r="I156">
            <v>14.366</v>
          </cell>
          <cell r="J156">
            <v>14.366</v>
          </cell>
          <cell r="K156">
            <v>14.366</v>
          </cell>
          <cell r="L156">
            <v>14.366</v>
          </cell>
          <cell r="M156">
            <v>14.366</v>
          </cell>
          <cell r="N156">
            <v>14.366</v>
          </cell>
          <cell r="O156">
            <v>14.366</v>
          </cell>
          <cell r="P156">
            <v>14.366</v>
          </cell>
          <cell r="Q156">
            <v>14.366</v>
          </cell>
          <cell r="R156">
            <v>15.2</v>
          </cell>
        </row>
        <row r="157">
          <cell r="B157" t="str">
            <v>LAN</v>
          </cell>
          <cell r="C157">
            <v>6.52</v>
          </cell>
          <cell r="D157">
            <v>6.52</v>
          </cell>
          <cell r="E157">
            <v>6.52</v>
          </cell>
          <cell r="F157">
            <v>6.52</v>
          </cell>
          <cell r="G157">
            <v>6.52</v>
          </cell>
          <cell r="H157">
            <v>6.52</v>
          </cell>
          <cell r="I157">
            <v>6.52</v>
          </cell>
          <cell r="J157">
            <v>6.52</v>
          </cell>
          <cell r="K157">
            <v>6.52</v>
          </cell>
          <cell r="L157">
            <v>6.52</v>
          </cell>
          <cell r="M157">
            <v>6.52</v>
          </cell>
          <cell r="N157">
            <v>6.52</v>
          </cell>
          <cell r="O157">
            <v>6.52</v>
          </cell>
          <cell r="P157">
            <v>6.52</v>
          </cell>
          <cell r="Q157">
            <v>6.52</v>
          </cell>
          <cell r="R157">
            <v>6.5</v>
          </cell>
        </row>
        <row r="158">
          <cell r="B158" t="str">
            <v>LAS</v>
          </cell>
          <cell r="C158">
            <v>16.992000000000001</v>
          </cell>
          <cell r="D158">
            <v>16.992000000000001</v>
          </cell>
          <cell r="E158">
            <v>16.992000000000001</v>
          </cell>
          <cell r="F158">
            <v>16.992000000000001</v>
          </cell>
          <cell r="G158">
            <v>16.992000000000001</v>
          </cell>
          <cell r="H158">
            <v>16.992000000000001</v>
          </cell>
          <cell r="I158">
            <v>16.992000000000001</v>
          </cell>
          <cell r="J158">
            <v>16.992000000000001</v>
          </cell>
          <cell r="K158">
            <v>16.992000000000001</v>
          </cell>
          <cell r="L158">
            <v>16.992000000000001</v>
          </cell>
          <cell r="M158">
            <v>16.992000000000001</v>
          </cell>
          <cell r="N158">
            <v>16.992000000000001</v>
          </cell>
          <cell r="O158">
            <v>16.992000000000001</v>
          </cell>
          <cell r="P158">
            <v>16.992000000000001</v>
          </cell>
          <cell r="Q158">
            <v>16.992000000000001</v>
          </cell>
          <cell r="R158">
            <v>21</v>
          </cell>
        </row>
        <row r="159">
          <cell r="B159" t="str">
            <v>Brazil</v>
          </cell>
          <cell r="C159">
            <v>27.79</v>
          </cell>
          <cell r="D159">
            <v>27.79</v>
          </cell>
          <cell r="E159">
            <v>27.79</v>
          </cell>
          <cell r="F159">
            <v>27.79</v>
          </cell>
          <cell r="G159">
            <v>27.79</v>
          </cell>
          <cell r="H159">
            <v>27.79</v>
          </cell>
          <cell r="I159">
            <v>27.79</v>
          </cell>
          <cell r="J159">
            <v>27.79</v>
          </cell>
          <cell r="K159">
            <v>27.79</v>
          </cell>
          <cell r="L159">
            <v>27.79</v>
          </cell>
          <cell r="M159">
            <v>27.79</v>
          </cell>
          <cell r="N159">
            <v>27.79</v>
          </cell>
          <cell r="O159">
            <v>27.79</v>
          </cell>
          <cell r="P159">
            <v>27.79</v>
          </cell>
          <cell r="Q159">
            <v>27.79</v>
          </cell>
          <cell r="R159">
            <v>27.8</v>
          </cell>
        </row>
        <row r="160">
          <cell r="B160" t="str">
            <v>SEA</v>
          </cell>
          <cell r="C160">
            <v>10.401999999999999</v>
          </cell>
          <cell r="D160">
            <v>10.401999999999999</v>
          </cell>
          <cell r="E160">
            <v>10.401999999999999</v>
          </cell>
          <cell r="F160">
            <v>10.401999999999999</v>
          </cell>
          <cell r="G160">
            <v>10.401999999999999</v>
          </cell>
          <cell r="H160">
            <v>10.401999999999999</v>
          </cell>
          <cell r="I160">
            <v>10.401999999999999</v>
          </cell>
          <cell r="J160">
            <v>10.401999999999999</v>
          </cell>
          <cell r="K160">
            <v>10.401999999999999</v>
          </cell>
          <cell r="L160">
            <v>10.401999999999999</v>
          </cell>
          <cell r="M160">
            <v>10.401999999999999</v>
          </cell>
          <cell r="N160">
            <v>10.401999999999999</v>
          </cell>
          <cell r="O160">
            <v>10.401999999999999</v>
          </cell>
          <cell r="P160">
            <v>10.401999999999999</v>
          </cell>
          <cell r="Q160">
            <v>10.401999999999999</v>
          </cell>
          <cell r="R160">
            <v>12</v>
          </cell>
        </row>
        <row r="161">
          <cell r="B161" t="str">
            <v>ANZ</v>
          </cell>
          <cell r="C161">
            <v>12.978</v>
          </cell>
          <cell r="D161">
            <v>12.978</v>
          </cell>
          <cell r="E161">
            <v>12.978</v>
          </cell>
          <cell r="F161">
            <v>12.978</v>
          </cell>
          <cell r="G161">
            <v>12.978</v>
          </cell>
          <cell r="H161">
            <v>12.978</v>
          </cell>
          <cell r="I161">
            <v>12.978</v>
          </cell>
          <cell r="J161">
            <v>12.978</v>
          </cell>
          <cell r="K161">
            <v>12.978</v>
          </cell>
          <cell r="L161">
            <v>12.978</v>
          </cell>
          <cell r="M161">
            <v>12.978</v>
          </cell>
          <cell r="N161">
            <v>12.978</v>
          </cell>
          <cell r="O161">
            <v>12.978</v>
          </cell>
          <cell r="P161">
            <v>12.978</v>
          </cell>
          <cell r="Q161">
            <v>12.978</v>
          </cell>
          <cell r="R161">
            <v>12.5</v>
          </cell>
        </row>
        <row r="162">
          <cell r="B162" t="str">
            <v>China</v>
          </cell>
          <cell r="C162">
            <v>2.63</v>
          </cell>
          <cell r="D162">
            <v>2.63</v>
          </cell>
          <cell r="E162">
            <v>2.63</v>
          </cell>
          <cell r="F162">
            <v>2.63</v>
          </cell>
          <cell r="G162">
            <v>2.63</v>
          </cell>
          <cell r="H162">
            <v>2.63</v>
          </cell>
          <cell r="I162">
            <v>2.63</v>
          </cell>
          <cell r="J162">
            <v>2.63</v>
          </cell>
          <cell r="K162">
            <v>2.63</v>
          </cell>
          <cell r="L162">
            <v>2.63</v>
          </cell>
          <cell r="M162">
            <v>2.63</v>
          </cell>
          <cell r="N162">
            <v>2.63</v>
          </cell>
          <cell r="O162">
            <v>2.63</v>
          </cell>
          <cell r="P162">
            <v>2.63</v>
          </cell>
          <cell r="Q162">
            <v>2.63</v>
          </cell>
          <cell r="R162">
            <v>2.6</v>
          </cell>
        </row>
        <row r="163">
          <cell r="B163" t="str">
            <v>India</v>
          </cell>
          <cell r="C163">
            <v>1.198</v>
          </cell>
          <cell r="D163">
            <v>1.198</v>
          </cell>
          <cell r="E163">
            <v>1.198</v>
          </cell>
          <cell r="F163">
            <v>1.198</v>
          </cell>
          <cell r="G163">
            <v>1.198</v>
          </cell>
          <cell r="H163">
            <v>1.198</v>
          </cell>
          <cell r="I163">
            <v>1.198</v>
          </cell>
          <cell r="J163">
            <v>1.198</v>
          </cell>
          <cell r="K163">
            <v>1.198</v>
          </cell>
          <cell r="L163">
            <v>1.198</v>
          </cell>
          <cell r="M163">
            <v>1.198</v>
          </cell>
          <cell r="N163">
            <v>1.198</v>
          </cell>
          <cell r="O163">
            <v>1.198</v>
          </cell>
          <cell r="P163">
            <v>1.198</v>
          </cell>
          <cell r="Q163">
            <v>1.198</v>
          </cell>
          <cell r="R163">
            <v>1.2</v>
          </cell>
        </row>
        <row r="164">
          <cell r="B164" t="str">
            <v>Japan</v>
          </cell>
          <cell r="C164">
            <v>3.0920000000000001</v>
          </cell>
          <cell r="D164">
            <v>3.0920000000000001</v>
          </cell>
          <cell r="E164">
            <v>3.0920000000000001</v>
          </cell>
          <cell r="F164">
            <v>3.0920000000000001</v>
          </cell>
          <cell r="G164">
            <v>3.0920000000000001</v>
          </cell>
          <cell r="H164">
            <v>3.0920000000000001</v>
          </cell>
          <cell r="I164">
            <v>3.0920000000000001</v>
          </cell>
          <cell r="J164">
            <v>3.0920000000000001</v>
          </cell>
          <cell r="K164">
            <v>3.0920000000000001</v>
          </cell>
          <cell r="L164">
            <v>3.0920000000000001</v>
          </cell>
          <cell r="M164">
            <v>3.0920000000000001</v>
          </cell>
          <cell r="N164">
            <v>3.0920000000000001</v>
          </cell>
          <cell r="O164">
            <v>3.0920000000000001</v>
          </cell>
          <cell r="P164">
            <v>3.0920000000000001</v>
          </cell>
          <cell r="Q164">
            <v>3.0920000000000001</v>
          </cell>
          <cell r="R164">
            <v>3.1</v>
          </cell>
        </row>
        <row r="165">
          <cell r="B165" t="str">
            <v>Korea</v>
          </cell>
          <cell r="C165">
            <v>0.34</v>
          </cell>
          <cell r="D165">
            <v>0.34</v>
          </cell>
          <cell r="E165">
            <v>0.34</v>
          </cell>
          <cell r="F165">
            <v>0.34</v>
          </cell>
          <cell r="G165">
            <v>0.34</v>
          </cell>
          <cell r="H165">
            <v>0.34</v>
          </cell>
          <cell r="I165">
            <v>0.34</v>
          </cell>
          <cell r="J165">
            <v>0.34</v>
          </cell>
          <cell r="K165">
            <v>0.34</v>
          </cell>
          <cell r="L165">
            <v>0.34</v>
          </cell>
          <cell r="M165">
            <v>0.34</v>
          </cell>
          <cell r="N165">
            <v>0.34</v>
          </cell>
          <cell r="O165">
            <v>0.34</v>
          </cell>
          <cell r="P165">
            <v>0.34</v>
          </cell>
          <cell r="Q165">
            <v>0.34</v>
          </cell>
          <cell r="R165">
            <v>1.4</v>
          </cell>
        </row>
        <row r="166">
          <cell r="B166" t="str">
            <v>EA</v>
          </cell>
          <cell r="C166">
            <v>16.975999999999999</v>
          </cell>
          <cell r="D166">
            <v>16.975999999999999</v>
          </cell>
          <cell r="E166">
            <v>16.975999999999999</v>
          </cell>
          <cell r="F166">
            <v>16.975999999999999</v>
          </cell>
          <cell r="G166">
            <v>16.975999999999999</v>
          </cell>
          <cell r="H166">
            <v>16.975999999999999</v>
          </cell>
          <cell r="I166">
            <v>16.975999999999999</v>
          </cell>
          <cell r="J166">
            <v>16.975999999999999</v>
          </cell>
          <cell r="K166">
            <v>16.975999999999999</v>
          </cell>
          <cell r="L166">
            <v>16.975999999999999</v>
          </cell>
          <cell r="M166">
            <v>16.975999999999999</v>
          </cell>
          <cell r="N166">
            <v>16.975999999999999</v>
          </cell>
          <cell r="O166">
            <v>16.975999999999999</v>
          </cell>
          <cell r="P166">
            <v>16.975999999999999</v>
          </cell>
          <cell r="Q166">
            <v>16.975999999999999</v>
          </cell>
          <cell r="R166">
            <v>17</v>
          </cell>
        </row>
        <row r="167">
          <cell r="B167" t="str">
            <v>Global</v>
          </cell>
          <cell r="C167">
            <v>-9.9368000000000034</v>
          </cell>
          <cell r="D167">
            <v>-9.9368000000000034</v>
          </cell>
          <cell r="E167">
            <v>-9.9368000000000034</v>
          </cell>
          <cell r="F167">
            <v>-9.9368000000000034</v>
          </cell>
          <cell r="G167">
            <v>-9.9368000000000034</v>
          </cell>
          <cell r="H167">
            <v>-9.9368000000000034</v>
          </cell>
          <cell r="I167">
            <v>-9.9368000000000034</v>
          </cell>
          <cell r="J167">
            <v>-9.9368000000000034</v>
          </cell>
          <cell r="K167">
            <v>-9.9368000000000034</v>
          </cell>
          <cell r="L167">
            <v>-9.9368000000000034</v>
          </cell>
          <cell r="M167">
            <v>-9.9368000000000034</v>
          </cell>
          <cell r="N167">
            <v>-9.9368000000000034</v>
          </cell>
          <cell r="O167">
            <v>-9.9368000000000034</v>
          </cell>
          <cell r="P167">
            <v>-9.9368000000000034</v>
          </cell>
          <cell r="Q167">
            <v>-9.9368000000000034</v>
          </cell>
          <cell r="R167">
            <v>-16.936800000000002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********01"/>
      <sheetName val="**02"/>
      <sheetName val="Product Familiy IS"/>
      <sheetName val="Income Statement"/>
      <sheetName val="Area Budget"/>
      <sheetName val="Trade Summary"/>
      <sheetName val="Technology Trade"/>
      <sheetName val="Seed Summary"/>
      <sheetName val="Chem Portfolio"/>
      <sheetName val="Chem Regional Summary"/>
      <sheetName val="Chem Sku"/>
      <sheetName val="Soy Tech"/>
      <sheetName val="Soy Trait GP"/>
      <sheetName val="Corn Tech"/>
      <sheetName val="Corn Trait GP"/>
      <sheetName val="MAT"/>
      <sheetName val="Traits By Region"/>
      <sheetName val="Market Funds"/>
      <sheetName val="TVP"/>
      <sheetName val="Rup Mkts by Region"/>
      <sheetName val="Corn States"/>
      <sheetName val="NSTD"/>
      <sheetName val="Complaints"/>
      <sheetName val="Balance Sheet"/>
      <sheetName val="Seed Channel Program"/>
      <sheetName val="What-if"/>
      <sheetName val="Inventory Protection"/>
      <sheetName val="Credit Discount"/>
      <sheetName val="Price Reserve"/>
      <sheetName val="Cotton"/>
      <sheetName val="Flex_Funds"/>
      <sheetName val="02 LCR Budget"/>
      <sheetName val="Sugarbeets Tech"/>
      <sheetName val="Canola Tech"/>
      <sheetName val="Corn_DO NOT USE"/>
      <sheetName val="Seed Breakdowns_DO NOT USE"/>
      <sheetName val="Soy_Canola_SB_DO NOT USE"/>
    </sheetNames>
    <sheetDataSet>
      <sheetData sheetId="0"/>
      <sheetData sheetId="1"/>
      <sheetData sheetId="2"/>
      <sheetData sheetId="3"/>
      <sheetData sheetId="4" refreshError="1">
        <row r="508">
          <cell r="D508">
            <v>340648.23734078184</v>
          </cell>
          <cell r="E508">
            <v>323513.75376973645</v>
          </cell>
          <cell r="F508">
            <v>271478.94124684</v>
          </cell>
          <cell r="G508">
            <v>369686.05417533842</v>
          </cell>
          <cell r="H508">
            <v>95847.187757488238</v>
          </cell>
          <cell r="I508">
            <v>65750.409513785547</v>
          </cell>
          <cell r="K508">
            <v>48630</v>
          </cell>
        </row>
        <row r="509">
          <cell r="D509">
            <v>174250.73140999998</v>
          </cell>
          <cell r="E509">
            <v>135643.07112000001</v>
          </cell>
          <cell r="F509">
            <v>37384.178939999998</v>
          </cell>
          <cell r="G509">
            <v>9409.7481699999989</v>
          </cell>
          <cell r="H509">
            <v>274.01130000000001</v>
          </cell>
          <cell r="I509">
            <v>0</v>
          </cell>
          <cell r="K509">
            <v>0</v>
          </cell>
        </row>
        <row r="510">
          <cell r="D510">
            <v>0</v>
          </cell>
          <cell r="E510">
            <v>0</v>
          </cell>
          <cell r="F510">
            <v>18207.708000000002</v>
          </cell>
          <cell r="G510">
            <v>0</v>
          </cell>
          <cell r="H510">
            <v>0</v>
          </cell>
          <cell r="I510">
            <v>0</v>
          </cell>
          <cell r="K510">
            <v>0</v>
          </cell>
        </row>
        <row r="511">
          <cell r="D511">
            <v>7187.25</v>
          </cell>
          <cell r="E511">
            <v>4403</v>
          </cell>
          <cell r="F511">
            <v>323.75</v>
          </cell>
          <cell r="G511">
            <v>10360</v>
          </cell>
          <cell r="H511">
            <v>2457.08</v>
          </cell>
          <cell r="I511">
            <v>3112.8</v>
          </cell>
          <cell r="K511">
            <v>0</v>
          </cell>
        </row>
        <row r="512">
          <cell r="D512">
            <v>0</v>
          </cell>
          <cell r="E512">
            <v>0</v>
          </cell>
          <cell r="F512">
            <v>10995</v>
          </cell>
          <cell r="G512">
            <v>0</v>
          </cell>
          <cell r="H512">
            <v>0</v>
          </cell>
          <cell r="I512">
            <v>2270</v>
          </cell>
          <cell r="K512">
            <v>0</v>
          </cell>
        </row>
        <row r="515">
          <cell r="D515">
            <v>145838.82683277421</v>
          </cell>
          <cell r="E515">
            <v>116054.84107115131</v>
          </cell>
          <cell r="F515">
            <v>37315.568368010303</v>
          </cell>
          <cell r="G515">
            <v>43135.4276547642</v>
          </cell>
          <cell r="H515">
            <v>0</v>
          </cell>
          <cell r="I515">
            <v>0</v>
          </cell>
          <cell r="K515">
            <v>0</v>
          </cell>
        </row>
        <row r="516">
          <cell r="D516">
            <v>36965.691284306522</v>
          </cell>
          <cell r="E516">
            <v>13063.375721952929</v>
          </cell>
          <cell r="F516">
            <v>20215.899459817876</v>
          </cell>
          <cell r="G516">
            <v>3957.0922860437104</v>
          </cell>
          <cell r="H516">
            <v>267.85253675539366</v>
          </cell>
          <cell r="I516">
            <v>0</v>
          </cell>
          <cell r="K516">
            <v>0</v>
          </cell>
        </row>
        <row r="517">
          <cell r="D517">
            <v>0</v>
          </cell>
          <cell r="E517">
            <v>0</v>
          </cell>
          <cell r="F517">
            <v>8190</v>
          </cell>
          <cell r="G517">
            <v>0</v>
          </cell>
          <cell r="H517">
            <v>0</v>
          </cell>
          <cell r="I517">
            <v>0</v>
          </cell>
          <cell r="K517">
            <v>0</v>
          </cell>
        </row>
        <row r="518"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K518">
            <v>0</v>
          </cell>
        </row>
        <row r="519">
          <cell r="D519">
            <v>0</v>
          </cell>
          <cell r="E519">
            <v>0</v>
          </cell>
          <cell r="F519">
            <v>391.86001338071748</v>
          </cell>
          <cell r="G519">
            <v>172447.27384315192</v>
          </cell>
          <cell r="H519">
            <v>12213.185729359624</v>
          </cell>
          <cell r="I519">
            <v>0</v>
          </cell>
          <cell r="K519">
            <v>0</v>
          </cell>
        </row>
        <row r="522">
          <cell r="D522">
            <v>120894.07696600001</v>
          </cell>
          <cell r="E522">
            <v>101731.54917999999</v>
          </cell>
          <cell r="F522">
            <v>28902.103292000003</v>
          </cell>
          <cell r="G522">
            <v>31036.313708000005</v>
          </cell>
          <cell r="I522">
            <v>0</v>
          </cell>
        </row>
        <row r="523">
          <cell r="D523">
            <v>125852.52000000002</v>
          </cell>
          <cell r="E523">
            <v>67422.429999999993</v>
          </cell>
          <cell r="F523">
            <v>40531.43</v>
          </cell>
          <cell r="G523">
            <v>20247.46</v>
          </cell>
          <cell r="H523">
            <v>3566.7700000000004</v>
          </cell>
          <cell r="I523">
            <v>0</v>
          </cell>
          <cell r="K523">
            <v>3212</v>
          </cell>
        </row>
        <row r="524">
          <cell r="D524">
            <v>2037.4250000000002</v>
          </cell>
          <cell r="E524">
            <v>626.90000000000009</v>
          </cell>
          <cell r="F524">
            <v>4545.0249999999996</v>
          </cell>
          <cell r="G524">
            <v>8306.4250000000011</v>
          </cell>
          <cell r="H524">
            <v>156.72500000000002</v>
          </cell>
          <cell r="I524">
            <v>0</v>
          </cell>
          <cell r="K524">
            <v>0</v>
          </cell>
        </row>
        <row r="525">
          <cell r="D525">
            <v>2955.4560000000001</v>
          </cell>
          <cell r="E525">
            <v>1192.4880000000001</v>
          </cell>
          <cell r="F525">
            <v>2910.68</v>
          </cell>
          <cell r="G525">
            <v>979.03199999999981</v>
          </cell>
          <cell r="H525">
            <v>383.084</v>
          </cell>
          <cell r="I525">
            <v>0</v>
          </cell>
          <cell r="K525">
            <v>0</v>
          </cell>
        </row>
        <row r="526">
          <cell r="D526">
            <v>114.17</v>
          </cell>
          <cell r="E526">
            <v>114.17</v>
          </cell>
          <cell r="F526">
            <v>2854.25</v>
          </cell>
          <cell r="G526">
            <v>114.17</v>
          </cell>
          <cell r="H526">
            <v>0</v>
          </cell>
          <cell r="I526">
            <v>0</v>
          </cell>
          <cell r="K526">
            <v>0</v>
          </cell>
        </row>
        <row r="527">
          <cell r="E527">
            <v>0</v>
          </cell>
          <cell r="F527">
            <v>0</v>
          </cell>
          <cell r="H527">
            <v>0</v>
          </cell>
          <cell r="I527">
            <v>0</v>
          </cell>
          <cell r="K527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tatement"/>
      <sheetName val="MTCP&amp;L"/>
      <sheetName val="MTCP&amp;L QTD"/>
      <sheetName val="MTCP&amp;L WS"/>
      <sheetName val="MTCP&amp;L QTD WS"/>
      <sheetName val="MTCBS "/>
      <sheetName val="MTCCF"/>
      <sheetName val="KeyProducts"/>
      <sheetName val="AGKPI"/>
      <sheetName val="Working Capital KPI"/>
      <sheetName val="DSO.KPI W_fcst"/>
      <sheetName val="P&amp;L Retrieve"/>
      <sheetName val="P&amp;L Retrieve QTD"/>
      <sheetName val="P&amp;L Retrieve WS"/>
      <sheetName val="P&amp;L Retrieve QTD WS"/>
      <sheetName val="Dates"/>
      <sheetName val="BS Retrieve"/>
      <sheetName val="BS Retrieve Monthly"/>
      <sheetName val="Retrieve from Planning"/>
      <sheetName val="Rolling Sales"/>
      <sheetName val="WorkCap"/>
      <sheetName val="Working Capital Budget"/>
      <sheetName val="BS Budget"/>
      <sheetName val="Module1"/>
    </sheetNames>
    <definedNames>
      <definedName name="Retrieve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llections_Receivables"/>
      <sheetName val="ARC"/>
      <sheetName val="Control"/>
    </sheetNames>
    <sheetDataSet>
      <sheetData sheetId="0"/>
      <sheetData sheetId="1" refreshError="1"/>
      <sheetData sheetId="2">
        <row r="9">
          <cell r="A9" t="str">
            <v>Jan</v>
          </cell>
          <cell r="B9" t="str">
            <v>B13</v>
          </cell>
        </row>
        <row r="10">
          <cell r="A10" t="str">
            <v>Feb</v>
          </cell>
          <cell r="B10" t="str">
            <v>C13</v>
          </cell>
        </row>
        <row r="11">
          <cell r="A11" t="str">
            <v>Mar</v>
          </cell>
          <cell r="B11" t="str">
            <v>D13</v>
          </cell>
        </row>
        <row r="12">
          <cell r="A12" t="str">
            <v>Apr</v>
          </cell>
          <cell r="B12" t="str">
            <v>E13</v>
          </cell>
        </row>
        <row r="13">
          <cell r="A13" t="str">
            <v>May</v>
          </cell>
          <cell r="B13" t="str">
            <v>F13</v>
          </cell>
        </row>
        <row r="14">
          <cell r="A14" t="str">
            <v>Jun</v>
          </cell>
          <cell r="B14" t="str">
            <v>G13</v>
          </cell>
        </row>
        <row r="15">
          <cell r="A15" t="str">
            <v>Jul</v>
          </cell>
          <cell r="B15" t="str">
            <v>H13</v>
          </cell>
        </row>
        <row r="16">
          <cell r="A16" t="str">
            <v>Aug</v>
          </cell>
          <cell r="B16" t="str">
            <v>I13</v>
          </cell>
        </row>
        <row r="17">
          <cell r="A17" t="str">
            <v>Sep</v>
          </cell>
          <cell r="B17" t="str">
            <v>J13</v>
          </cell>
        </row>
        <row r="18">
          <cell r="A18" t="str">
            <v>Oct</v>
          </cell>
          <cell r="B18" t="str">
            <v>K13</v>
          </cell>
        </row>
        <row r="19">
          <cell r="A19" t="str">
            <v>Nov</v>
          </cell>
          <cell r="B19" t="str">
            <v>L13</v>
          </cell>
        </row>
        <row r="20">
          <cell r="A20" t="str">
            <v>Dec</v>
          </cell>
          <cell r="B20" t="str">
            <v>M13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 Capital KPI"/>
      <sheetName val="DSO.KPI W_fcst"/>
      <sheetName val="Collections_Receivables"/>
      <sheetName val="Summary"/>
      <sheetName val="Ar Sales Analysis"/>
      <sheetName val="Current Mo. Forecast vs. Actual"/>
      <sheetName val="Prior fcst vs new fcst"/>
      <sheetName val="Full Year Fcst"/>
      <sheetName val="Aging Analysis"/>
      <sheetName val="Next Mo Fcst"/>
      <sheetName val="Qtrly Fcst_Bdgt"/>
      <sheetName val="DSO"/>
      <sheetName val="Bridge Dec Actual vs. Fcst"/>
      <sheetName val="Bridge Actual 2002 vs Actu 2001"/>
      <sheetName val="December 2002 Review"/>
      <sheetName val="Bridge YTD Actual vs. Budget"/>
      <sheetName val="Rating Agcy Bridge Act vs. Bdg"/>
      <sheetName val="Bridge Q4 Actual vs. Fcst"/>
      <sheetName val="P&amp;L Retrieve"/>
      <sheetName val="Dates"/>
      <sheetName val="Budget Data"/>
      <sheetName val="Module1"/>
      <sheetName val="Collections_Receivables 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B3" t="e">
            <v>#REF!</v>
          </cell>
        </row>
      </sheetData>
      <sheetData sheetId="20"/>
      <sheetData sheetId="21" refreshError="1"/>
      <sheetData sheetId="2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Page"/>
      <sheetName val="Inc.St."/>
      <sheetName val="Bal.Sheet"/>
      <sheetName val="CashFlow"/>
      <sheetName val="NewDetail"/>
      <sheetName val="MarketDetail"/>
      <sheetName val="Tbl1&amp;3"/>
      <sheetName val="DCF"/>
      <sheetName val="SumofParts"/>
      <sheetName val="EBITDA"/>
      <sheetName val="Comps"/>
      <sheetName val="LgCapInd"/>
      <sheetName val="NetInc."/>
      <sheetName val="ShareRepo"/>
      <sheetName val="Brands"/>
      <sheetName val="Vol&amp;Price"/>
      <sheetName val="Ex-DTI"/>
      <sheetName val="ElectMkt"/>
      <sheetName val="PmMkt"/>
      <sheetName val="CoatMkt"/>
      <sheetName val="SafetyMkt"/>
      <sheetName val="AgMkt"/>
      <sheetName val="ElectSegMix"/>
      <sheetName val="PmSegMix"/>
      <sheetName val="CoatSegMix"/>
      <sheetName val="SafetySegMix"/>
      <sheetName val="AgSegMix"/>
      <sheetName val="bcgData"/>
      <sheetName val="GEO"/>
      <sheetName val="Raws"/>
      <sheetName val="DDdata"/>
      <sheetName val="PortfMgmt"/>
      <sheetName val="Matrix"/>
      <sheetName val="E&amp;CT"/>
      <sheetName val="PM"/>
      <sheetName val="C&amp;CT"/>
      <sheetName val="S&amp;P"/>
      <sheetName val="A&amp;N"/>
      <sheetName val="DTI"/>
      <sheetName val="Timeline"/>
      <sheetName val="bcgChart"/>
      <sheetName val="ECTIPI"/>
      <sheetName val="PMIPI"/>
      <sheetName val="SPIPI"/>
      <sheetName val="CCIPI"/>
      <sheetName val="RawIndex "/>
      <sheetName val="VolPriceIndex"/>
      <sheetName val="QVolumeIndex"/>
      <sheetName val="QPriceIndex"/>
      <sheetName val="VolVsIndexes"/>
      <sheetName val="VolIPI"/>
      <sheetName val="VolIPI2"/>
      <sheetName val="DDVolume"/>
      <sheetName val="SLS"/>
      <sheetName val="BS"/>
      <sheetName val="CFC"/>
      <sheetName val="02EndMrkt"/>
      <sheetName val="03PFEndMrkt"/>
      <sheetName val="00SalesPie"/>
      <sheetName val="MainCode"/>
      <sheetName val="01SalesPie"/>
      <sheetName val="02SalesPie"/>
      <sheetName val="03pSalesPie"/>
      <sheetName val="00ATOIPie"/>
      <sheetName val="01ATOIPie"/>
      <sheetName val="02ATOIPie"/>
      <sheetName val="03pATOIPie"/>
      <sheetName val="00Geo"/>
      <sheetName val="01Geo"/>
      <sheetName val="02Geo"/>
      <sheetName val="03PGeo"/>
      <sheetName val="Flexo"/>
      <sheetName val="Printing"/>
      <sheetName val="NonwovenProds"/>
      <sheetName val="NonwovenIndUses"/>
      <sheetName val="NonwovenComp"/>
      <sheetName val="NonwovenGeo"/>
      <sheetName val="FiberMkt"/>
      <sheetName val="SynVolMktVol"/>
      <sheetName val="SynMktSales"/>
      <sheetName val="DTIcomp"/>
      <sheetName val="DTIprodgrowth"/>
      <sheetName val="TiO2price"/>
      <sheetName val="TiO2supdem"/>
      <sheetName val="TiO2Suppliers"/>
      <sheetName val="TiO2Uses"/>
      <sheetName val="Industry-CropMix"/>
      <sheetName val="DD-CropMix"/>
      <sheetName val="DD-CropProtSls"/>
      <sheetName val="Module1"/>
      <sheetName val="PioGeo2002"/>
      <sheetName val="PioCropMix2001"/>
      <sheetName val="PioCropMix2002"/>
      <sheetName val="Ag_Nut"/>
      <sheetName val="PerfMat"/>
      <sheetName val="E&amp;C"/>
      <sheetName val="Perf. Coat"/>
      <sheetName val="EMMarket"/>
      <sheetName val="ElecGeo"/>
      <sheetName val="ElecMkts"/>
      <sheetName val="EngPolySls"/>
      <sheetName val="EngPolyATOI"/>
      <sheetName val="DTI-Segments"/>
      <sheetName val="DTIGeo"/>
      <sheetName val="SpandexGeo"/>
      <sheetName val="LycraUses"/>
      <sheetName val="SpandexDemand"/>
      <sheetName val="NylonUses"/>
      <sheetName val="NylonGeo"/>
      <sheetName val="CarpetMkt"/>
      <sheetName val="CarpetFibers"/>
      <sheetName val="CptFibCap"/>
      <sheetName val="FloorMkt"/>
      <sheetName val="Saf&amp;P"/>
      <sheetName val="RnDSales"/>
      <sheetName val="RnD01"/>
      <sheetName val="LINK"/>
    </sheetNames>
    <sheetDataSet>
      <sheetData sheetId="0" refreshError="1"/>
      <sheetData sheetId="1">
        <row r="154">
          <cell r="A154" t="str">
            <v>Table 4</v>
          </cell>
        </row>
        <row r="155">
          <cell r="A155" t="str">
            <v>DuPont</v>
          </cell>
        </row>
        <row r="156">
          <cell r="A156" t="str">
            <v>Annual Income Statement 1995-2005E</v>
          </cell>
        </row>
        <row r="158">
          <cell r="A158" t="str">
            <v>($ Millions, Except Earnings Per Share)</v>
          </cell>
        </row>
        <row r="160">
          <cell r="R160" t="str">
            <v>Growth (a)</v>
          </cell>
        </row>
        <row r="161">
          <cell r="B161" t="str">
            <v>1990</v>
          </cell>
          <cell r="C161" t="str">
            <v>1991</v>
          </cell>
          <cell r="D161" t="str">
            <v>1992</v>
          </cell>
          <cell r="E161" t="str">
            <v>1993</v>
          </cell>
          <cell r="F161" t="str">
            <v>1994</v>
          </cell>
          <cell r="G161" t="str">
            <v>1995</v>
          </cell>
          <cell r="H161" t="str">
            <v>1996</v>
          </cell>
          <cell r="I161" t="str">
            <v>1997</v>
          </cell>
          <cell r="J161" t="str">
            <v>1998</v>
          </cell>
          <cell r="K161" t="str">
            <v>1999R</v>
          </cell>
          <cell r="L161" t="str">
            <v>2000R</v>
          </cell>
          <cell r="M161" t="str">
            <v>2001R</v>
          </cell>
          <cell r="N161" t="str">
            <v>2002E</v>
          </cell>
          <cell r="O161" t="str">
            <v>2003E</v>
          </cell>
          <cell r="P161" t="str">
            <v>2004E</v>
          </cell>
          <cell r="Q161" t="str">
            <v>2005E</v>
          </cell>
          <cell r="R161" t="str">
            <v>95-00</v>
          </cell>
        </row>
        <row r="162">
          <cell r="A162" t="str">
            <v>Net Sales</v>
          </cell>
          <cell r="G162">
            <v>24500</v>
          </cell>
          <cell r="H162">
            <v>23644</v>
          </cell>
          <cell r="I162">
            <v>24089</v>
          </cell>
          <cell r="J162">
            <v>24767</v>
          </cell>
          <cell r="K162">
            <v>26918</v>
          </cell>
          <cell r="L162">
            <v>28268</v>
          </cell>
          <cell r="M162">
            <v>24726</v>
          </cell>
          <cell r="N162">
            <v>25023.145662038907</v>
          </cell>
          <cell r="O162">
            <v>25643.953483423644</v>
          </cell>
          <cell r="P162">
            <v>26803.804708594827</v>
          </cell>
          <cell r="Q162">
            <v>28036.330655440564</v>
          </cell>
          <cell r="R162">
            <v>3.2874547208826765E-2</v>
          </cell>
        </row>
        <row r="163">
          <cell r="A163" t="str">
            <v>Cost of Sales</v>
          </cell>
          <cell r="G163">
            <v>15503</v>
          </cell>
          <cell r="H163">
            <v>15230.014721840977</v>
          </cell>
          <cell r="I163">
            <v>15489.990086734369</v>
          </cell>
          <cell r="J163">
            <v>15828.024202928158</v>
          </cell>
          <cell r="K163">
            <v>16964</v>
          </cell>
          <cell r="L163">
            <v>17424</v>
          </cell>
          <cell r="M163">
            <v>16535</v>
          </cell>
          <cell r="N163">
            <v>16806.49149537224</v>
          </cell>
          <cell r="O163">
            <v>16188.805863876472</v>
          </cell>
          <cell r="P163">
            <v>16569.177596879679</v>
          </cell>
          <cell r="Q163">
            <v>17098.951443675516</v>
          </cell>
        </row>
        <row r="164">
          <cell r="A164" t="str">
            <v>Gross Profit</v>
          </cell>
          <cell r="G164">
            <v>8997</v>
          </cell>
          <cell r="H164">
            <v>8413.9852781590234</v>
          </cell>
          <cell r="I164">
            <v>8599.0099132656305</v>
          </cell>
          <cell r="J164">
            <v>8938.975797071842</v>
          </cell>
          <cell r="K164">
            <v>9954</v>
          </cell>
          <cell r="L164">
            <v>10844</v>
          </cell>
          <cell r="M164">
            <v>8191</v>
          </cell>
          <cell r="N164">
            <v>8216.6541666666672</v>
          </cell>
          <cell r="O164">
            <v>9455.1476195471714</v>
          </cell>
          <cell r="P164">
            <v>10234.627111715148</v>
          </cell>
          <cell r="Q164">
            <v>10937.379211765048</v>
          </cell>
          <cell r="R164">
            <v>4.3091616330363181E-2</v>
          </cell>
        </row>
        <row r="165">
          <cell r="A165" t="str">
            <v>Gross Margin</v>
          </cell>
          <cell r="G165">
            <v>0.36722448979591837</v>
          </cell>
          <cell r="H165">
            <v>0.35586132964638062</v>
          </cell>
          <cell r="I165">
            <v>0.35696832219127528</v>
          </cell>
          <cell r="J165">
            <v>0.36092283268348374</v>
          </cell>
          <cell r="K165">
            <v>0.3697897317779924</v>
          </cell>
          <cell r="L165">
            <v>0.38361398047261924</v>
          </cell>
          <cell r="M165">
            <v>0.33127072716978079</v>
          </cell>
          <cell r="N165">
            <v>0.32836216028313553</v>
          </cell>
          <cell r="O165">
            <v>0.36870865584977047</v>
          </cell>
          <cell r="P165">
            <v>0.38183486348239748</v>
          </cell>
          <cell r="Q165">
            <v>0.39011450343422899</v>
          </cell>
        </row>
        <row r="166">
          <cell r="A166" t="str">
            <v>Selling and Administrative</v>
          </cell>
          <cell r="G166">
            <v>2283</v>
          </cell>
          <cell r="H166">
            <v>2119</v>
          </cell>
          <cell r="I166">
            <v>2061</v>
          </cell>
          <cell r="J166">
            <v>2115</v>
          </cell>
          <cell r="K166">
            <v>2595</v>
          </cell>
          <cell r="L166">
            <v>3041</v>
          </cell>
          <cell r="M166">
            <v>2925</v>
          </cell>
          <cell r="N166">
            <v>2577</v>
          </cell>
          <cell r="O166">
            <v>2769.5469762097537</v>
          </cell>
          <cell r="P166">
            <v>2894.8109085282413</v>
          </cell>
          <cell r="Q166">
            <v>3027.9237107875811</v>
          </cell>
          <cell r="R166">
            <v>6.0844054804974457E-2</v>
          </cell>
        </row>
        <row r="167">
          <cell r="A167" t="str">
            <v>S&amp;A/Sales</v>
          </cell>
          <cell r="G167">
            <v>9.3183673469387759E-2</v>
          </cell>
          <cell r="H167">
            <v>8.9621045508374214E-2</v>
          </cell>
          <cell r="I167">
            <v>8.5557723442235042E-2</v>
          </cell>
          <cell r="J167">
            <v>8.5395889691928781E-2</v>
          </cell>
          <cell r="K167">
            <v>9.6403893305594776E-2</v>
          </cell>
          <cell r="L167">
            <v>0.10757747276071883</v>
          </cell>
          <cell r="M167">
            <v>0.11829652996845426</v>
          </cell>
          <cell r="N167">
            <v>0.10298465408005877</v>
          </cell>
          <cell r="O167">
            <v>0.108</v>
          </cell>
          <cell r="P167">
            <v>0.108</v>
          </cell>
          <cell r="Q167">
            <v>0.108</v>
          </cell>
        </row>
        <row r="168">
          <cell r="A168" t="str">
            <v>Depreciation</v>
          </cell>
          <cell r="G168">
            <v>1643</v>
          </cell>
          <cell r="H168">
            <v>1501</v>
          </cell>
          <cell r="I168">
            <v>1361</v>
          </cell>
          <cell r="J168">
            <v>1452</v>
          </cell>
          <cell r="K168">
            <v>1444</v>
          </cell>
          <cell r="L168">
            <v>1415</v>
          </cell>
          <cell r="M168">
            <v>1320</v>
          </cell>
          <cell r="N168">
            <v>1300</v>
          </cell>
          <cell r="O168">
            <v>1341.4285714285713</v>
          </cell>
          <cell r="P168">
            <v>1384.3571428571427</v>
          </cell>
          <cell r="Q168">
            <v>1432.2821428571426</v>
          </cell>
          <cell r="R168">
            <v>-2.2553016327796827E-2</v>
          </cell>
        </row>
        <row r="169">
          <cell r="A169" t="str">
            <v>Amortization</v>
          </cell>
          <cell r="G169">
            <v>0</v>
          </cell>
          <cell r="H169">
            <v>25</v>
          </cell>
          <cell r="I169">
            <v>20</v>
          </cell>
          <cell r="J169">
            <v>108</v>
          </cell>
          <cell r="K169">
            <v>246</v>
          </cell>
          <cell r="L169">
            <v>445</v>
          </cell>
          <cell r="M169">
            <v>434</v>
          </cell>
          <cell r="N169">
            <v>201</v>
          </cell>
          <cell r="O169">
            <v>201</v>
          </cell>
          <cell r="P169">
            <v>201</v>
          </cell>
          <cell r="Q169">
            <v>201</v>
          </cell>
        </row>
        <row r="170">
          <cell r="A170" t="str">
            <v>D&amp;A/Sales</v>
          </cell>
          <cell r="G170">
            <v>6.7061224489795915E-2</v>
          </cell>
          <cell r="H170">
            <v>6.4540686855016072E-2</v>
          </cell>
          <cell r="I170">
            <v>5.7329071360371957E-2</v>
          </cell>
          <cell r="J170">
            <v>6.298703920539428E-2</v>
          </cell>
          <cell r="K170">
            <v>6.2783267701909506E-2</v>
          </cell>
          <cell r="L170">
            <v>6.579878307626999E-2</v>
          </cell>
          <cell r="M170">
            <v>7.0937474722963675E-2</v>
          </cell>
          <cell r="N170">
            <v>5.9984464794011726E-2</v>
          </cell>
          <cell r="O170">
            <v>6.0147846252552414E-2</v>
          </cell>
          <cell r="P170">
            <v>5.9146720403793526E-2</v>
          </cell>
          <cell r="Q170">
            <v>5.8255916686451178E-2</v>
          </cell>
        </row>
        <row r="171">
          <cell r="A171" t="str">
            <v>Research &amp; Development</v>
          </cell>
          <cell r="G171">
            <v>1031</v>
          </cell>
          <cell r="H171">
            <v>990</v>
          </cell>
          <cell r="I171">
            <v>1072</v>
          </cell>
          <cell r="J171">
            <v>1308</v>
          </cell>
          <cell r="K171">
            <v>1617</v>
          </cell>
          <cell r="L171">
            <v>1776</v>
          </cell>
          <cell r="M171">
            <v>1588</v>
          </cell>
          <cell r="N171">
            <v>1206</v>
          </cell>
          <cell r="O171">
            <v>1282.1976741711824</v>
          </cell>
          <cell r="P171">
            <v>1340.1902354297415</v>
          </cell>
          <cell r="Q171">
            <v>1401.8165327720283</v>
          </cell>
          <cell r="R171">
            <v>0.13363465010200271</v>
          </cell>
        </row>
        <row r="172">
          <cell r="A172" t="str">
            <v>R&amp;D/Sales</v>
          </cell>
          <cell r="G172">
            <v>4.2081632653061224E-2</v>
          </cell>
          <cell r="H172">
            <v>4.1871087802402299E-2</v>
          </cell>
          <cell r="I172">
            <v>4.4501639752584164E-2</v>
          </cell>
          <cell r="J172">
            <v>5.2812209795292123E-2</v>
          </cell>
          <cell r="K172">
            <v>6.0071327736087379E-2</v>
          </cell>
          <cell r="L172">
            <v>6.2827225130890049E-2</v>
          </cell>
          <cell r="M172">
            <v>6.4223893876890717E-2</v>
          </cell>
          <cell r="N172">
            <v>4.8195379441424477E-2</v>
          </cell>
          <cell r="O172">
            <v>0.05</v>
          </cell>
          <cell r="P172">
            <v>0.05</v>
          </cell>
          <cell r="Q172">
            <v>0.05</v>
          </cell>
        </row>
        <row r="173">
          <cell r="A173" t="str">
            <v>R&amp;D/Gross Profit</v>
          </cell>
          <cell r="G173">
            <v>0.11459375347338002</v>
          </cell>
          <cell r="H173">
            <v>0.11766124699193811</v>
          </cell>
          <cell r="I173">
            <v>0.12466551507822236</v>
          </cell>
          <cell r="J173">
            <v>0.1463254884780496</v>
          </cell>
          <cell r="K173">
            <v>0.16244725738396623</v>
          </cell>
          <cell r="L173">
            <v>0.16377720398376983</v>
          </cell>
          <cell r="M173">
            <v>0.19387132218288367</v>
          </cell>
          <cell r="N173">
            <v>0.14677507115883034</v>
          </cell>
          <cell r="O173">
            <v>0.13560842471887177</v>
          </cell>
          <cell r="P173">
            <v>0.13094665988325865</v>
          </cell>
          <cell r="Q173">
            <v>0.12816749841352593</v>
          </cell>
        </row>
        <row r="174">
          <cell r="A174" t="str">
            <v>Operating Expenses</v>
          </cell>
          <cell r="G174">
            <v>4957</v>
          </cell>
          <cell r="H174">
            <v>4635</v>
          </cell>
          <cell r="I174">
            <v>4514</v>
          </cell>
          <cell r="J174">
            <v>4983</v>
          </cell>
          <cell r="K174">
            <v>5902</v>
          </cell>
          <cell r="L174">
            <v>6677</v>
          </cell>
          <cell r="M174">
            <v>6267</v>
          </cell>
          <cell r="N174">
            <v>5284</v>
          </cell>
          <cell r="O174">
            <v>5594.1732218095076</v>
          </cell>
          <cell r="P174">
            <v>5820.3582868151261</v>
          </cell>
          <cell r="Q174">
            <v>6063.0223864167519</v>
          </cell>
          <cell r="R174">
            <v>6.8322984070368964E-2</v>
          </cell>
        </row>
        <row r="175">
          <cell r="A175" t="str">
            <v>Operating Expenses/Sales</v>
          </cell>
          <cell r="G175">
            <v>0.2023265306122449</v>
          </cell>
          <cell r="H175">
            <v>0.1960328201657926</v>
          </cell>
          <cell r="I175">
            <v>0.18738843455519116</v>
          </cell>
          <cell r="J175">
            <v>0.20119513869261518</v>
          </cell>
          <cell r="K175">
            <v>0.21925848874359166</v>
          </cell>
          <cell r="L175">
            <v>0.23620348096787888</v>
          </cell>
          <cell r="M175">
            <v>0.25345789856830864</v>
          </cell>
          <cell r="N175">
            <v>0.21116449831549497</v>
          </cell>
          <cell r="O175">
            <v>0.21814784625255243</v>
          </cell>
          <cell r="P175">
            <v>0.21714672040379354</v>
          </cell>
          <cell r="Q175">
            <v>0.21625591668645119</v>
          </cell>
        </row>
        <row r="176">
          <cell r="A176" t="str">
            <v>Operating Expenses/Gross Profits</v>
          </cell>
          <cell r="G176">
            <v>0.55096143158830724</v>
          </cell>
          <cell r="H176">
            <v>0.55086856546225571</v>
          </cell>
          <cell r="I176">
            <v>0.52494415584244003</v>
          </cell>
          <cell r="J176">
            <v>0.55744641367440451</v>
          </cell>
          <cell r="K176">
            <v>0.59292746634518789</v>
          </cell>
          <cell r="L176">
            <v>0.61573220213943192</v>
          </cell>
          <cell r="M176">
            <v>0.76510804541570021</v>
          </cell>
          <cell r="N176">
            <v>0.64308414262293501</v>
          </cell>
          <cell r="O176">
            <v>0.59165371572246539</v>
          </cell>
          <cell r="P176">
            <v>0.56869275482961235</v>
          </cell>
          <cell r="Q176">
            <v>0.55433959717652648</v>
          </cell>
        </row>
        <row r="177">
          <cell r="A177" t="str">
            <v>Operating Profit</v>
          </cell>
          <cell r="G177">
            <v>4040</v>
          </cell>
          <cell r="H177">
            <v>3778.9852781590234</v>
          </cell>
          <cell r="I177">
            <v>4085.0099132656301</v>
          </cell>
          <cell r="J177">
            <v>3955.975797071842</v>
          </cell>
          <cell r="K177">
            <v>4052</v>
          </cell>
          <cell r="L177">
            <v>4167</v>
          </cell>
          <cell r="M177">
            <v>1924</v>
          </cell>
          <cell r="N177">
            <v>2932.6541666666667</v>
          </cell>
          <cell r="O177">
            <v>3860.9743977376643</v>
          </cell>
          <cell r="P177">
            <v>4414.268824900023</v>
          </cell>
          <cell r="Q177">
            <v>4874.3568253482972</v>
          </cell>
          <cell r="R177">
            <v>9.528729601637087E-3</v>
          </cell>
        </row>
        <row r="178">
          <cell r="A178" t="str">
            <v>Operating Margin</v>
          </cell>
          <cell r="G178">
            <v>0.16489795918367348</v>
          </cell>
          <cell r="H178">
            <v>0.15982850948058802</v>
          </cell>
          <cell r="I178">
            <v>0.16957988763608411</v>
          </cell>
          <cell r="J178">
            <v>0.15972769399086859</v>
          </cell>
          <cell r="K178">
            <v>0.15053124303440077</v>
          </cell>
          <cell r="L178">
            <v>0.14741049950474033</v>
          </cell>
          <cell r="M178">
            <v>7.7812828601472137E-2</v>
          </cell>
          <cell r="N178">
            <v>0.11719766196764055</v>
          </cell>
          <cell r="O178">
            <v>0.15056080959721807</v>
          </cell>
          <cell r="P178">
            <v>0.16468814307860394</v>
          </cell>
          <cell r="Q178">
            <v>0.17385858674777788</v>
          </cell>
        </row>
        <row r="179">
          <cell r="A179" t="str">
            <v>Interest Expense</v>
          </cell>
          <cell r="G179">
            <v>449</v>
          </cell>
          <cell r="H179">
            <v>408.98527815902349</v>
          </cell>
          <cell r="I179">
            <v>389.0099132656299</v>
          </cell>
          <cell r="J179">
            <v>519.97579707184207</v>
          </cell>
          <cell r="K179">
            <v>535</v>
          </cell>
          <cell r="L179">
            <v>810</v>
          </cell>
          <cell r="M179">
            <v>590</v>
          </cell>
          <cell r="N179">
            <v>355.91666666666669</v>
          </cell>
          <cell r="O179">
            <v>306.8</v>
          </cell>
          <cell r="P179">
            <v>299.61359256077299</v>
          </cell>
          <cell r="Q179">
            <v>264.53389289860252</v>
          </cell>
          <cell r="R179">
            <v>0.12254666731106978</v>
          </cell>
        </row>
        <row r="180">
          <cell r="A180" t="str">
            <v>Other Income</v>
          </cell>
          <cell r="G180">
            <v>797</v>
          </cell>
          <cell r="H180">
            <v>1101</v>
          </cell>
          <cell r="I180">
            <v>1005</v>
          </cell>
          <cell r="J180">
            <v>981</v>
          </cell>
          <cell r="K180">
            <v>744</v>
          </cell>
          <cell r="L180">
            <v>959</v>
          </cell>
          <cell r="M180">
            <v>592</v>
          </cell>
          <cell r="N180">
            <v>414</v>
          </cell>
          <cell r="O180">
            <v>424</v>
          </cell>
          <cell r="P180">
            <v>434</v>
          </cell>
          <cell r="Q180">
            <v>444</v>
          </cell>
          <cell r="R180">
            <v>-7.8203375414331866E-3</v>
          </cell>
        </row>
        <row r="181">
          <cell r="A181" t="str">
            <v>Pretax Income</v>
          </cell>
          <cell r="G181">
            <v>4388</v>
          </cell>
          <cell r="H181">
            <v>4471</v>
          </cell>
          <cell r="I181">
            <v>4701</v>
          </cell>
          <cell r="J181">
            <v>4417</v>
          </cell>
          <cell r="K181">
            <v>4261</v>
          </cell>
          <cell r="L181">
            <v>4316</v>
          </cell>
          <cell r="M181">
            <v>1926</v>
          </cell>
          <cell r="N181">
            <v>2990.7375000000002</v>
          </cell>
          <cell r="O181">
            <v>3978.1743977376641</v>
          </cell>
          <cell r="P181">
            <v>4548.6552323392498</v>
          </cell>
          <cell r="Q181">
            <v>5053.8229324496942</v>
          </cell>
          <cell r="R181">
            <v>-8.2333944848244078E-3</v>
          </cell>
        </row>
        <row r="182">
          <cell r="A182" t="str">
            <v>Income Taxes</v>
          </cell>
          <cell r="G182">
            <v>1432</v>
          </cell>
          <cell r="H182">
            <v>1440</v>
          </cell>
          <cell r="I182">
            <v>1550</v>
          </cell>
          <cell r="J182">
            <v>1480</v>
          </cell>
          <cell r="K182">
            <v>1357</v>
          </cell>
          <cell r="L182">
            <v>1377</v>
          </cell>
          <cell r="M182">
            <v>626</v>
          </cell>
          <cell r="N182">
            <v>948.73749999999995</v>
          </cell>
          <cell r="O182">
            <v>1432.142783185559</v>
          </cell>
          <cell r="P182">
            <v>1637.5158836421299</v>
          </cell>
          <cell r="Q182">
            <v>1819.3762556818899</v>
          </cell>
          <cell r="R182">
            <v>-1.1932162780230127E-2</v>
          </cell>
        </row>
        <row r="183">
          <cell r="A183" t="str">
            <v>Tax Rate</v>
          </cell>
          <cell r="G183">
            <v>0.32634457611668188</v>
          </cell>
          <cell r="H183">
            <v>0.32207559830015658</v>
          </cell>
          <cell r="I183">
            <v>0.32971708147202722</v>
          </cell>
          <cell r="J183">
            <v>0.33506905139234777</v>
          </cell>
          <cell r="K183">
            <v>0.31846984275991552</v>
          </cell>
          <cell r="L183">
            <v>0.31904541241890638</v>
          </cell>
          <cell r="M183">
            <v>0.32502596053997923</v>
          </cell>
          <cell r="N183">
            <v>0.31722526634316783</v>
          </cell>
          <cell r="O183">
            <v>0.36</v>
          </cell>
          <cell r="P183">
            <v>0.36</v>
          </cell>
          <cell r="Q183">
            <v>0.36</v>
          </cell>
        </row>
        <row r="184">
          <cell r="A184" t="str">
            <v>Minority Interest</v>
          </cell>
          <cell r="G184">
            <v>29</v>
          </cell>
          <cell r="H184">
            <v>40</v>
          </cell>
          <cell r="I184">
            <v>43</v>
          </cell>
          <cell r="J184">
            <v>24</v>
          </cell>
          <cell r="K184">
            <v>61</v>
          </cell>
          <cell r="L184">
            <v>61</v>
          </cell>
          <cell r="M184">
            <v>49</v>
          </cell>
          <cell r="N184">
            <v>94</v>
          </cell>
          <cell r="O184">
            <v>94</v>
          </cell>
          <cell r="P184">
            <v>97.76</v>
          </cell>
          <cell r="Q184">
            <v>101.67040000000001</v>
          </cell>
          <cell r="R184">
            <v>0.13398169188212772</v>
          </cell>
        </row>
        <row r="185">
          <cell r="A185" t="str">
            <v>Income Before Gains/(Charges)</v>
          </cell>
          <cell r="G185">
            <v>2927</v>
          </cell>
          <cell r="H185">
            <v>2991</v>
          </cell>
          <cell r="I185">
            <v>3108</v>
          </cell>
          <cell r="J185">
            <v>2913</v>
          </cell>
          <cell r="K185">
            <v>2843</v>
          </cell>
          <cell r="L185">
            <v>2878</v>
          </cell>
          <cell r="M185">
            <v>1251</v>
          </cell>
          <cell r="N185">
            <v>1948</v>
          </cell>
          <cell r="O185">
            <v>2452.0316145521051</v>
          </cell>
          <cell r="P185">
            <v>2813.3793486971194</v>
          </cell>
          <cell r="Q185">
            <v>3132.7762767678046</v>
          </cell>
          <cell r="R185">
            <v>-8.5759234974565057E-3</v>
          </cell>
        </row>
        <row r="186">
          <cell r="A186" t="str">
            <v>Nonrecurring Items &amp; Disco Ops.</v>
          </cell>
          <cell r="G186">
            <v>366</v>
          </cell>
          <cell r="H186">
            <v>645</v>
          </cell>
          <cell r="I186">
            <v>-703</v>
          </cell>
          <cell r="J186">
            <v>1567</v>
          </cell>
          <cell r="K186">
            <v>4847</v>
          </cell>
          <cell r="L186">
            <v>-564</v>
          </cell>
          <cell r="M186">
            <v>3088</v>
          </cell>
          <cell r="N186">
            <v>-241</v>
          </cell>
        </row>
        <row r="187">
          <cell r="A187" t="str">
            <v>Net Income</v>
          </cell>
          <cell r="G187">
            <v>3293</v>
          </cell>
          <cell r="H187">
            <v>3636</v>
          </cell>
          <cell r="I187">
            <v>2405</v>
          </cell>
          <cell r="J187">
            <v>4480</v>
          </cell>
          <cell r="K187">
            <v>7690</v>
          </cell>
          <cell r="L187">
            <v>2314</v>
          </cell>
          <cell r="M187">
            <v>4339</v>
          </cell>
          <cell r="N187">
            <v>1707</v>
          </cell>
          <cell r="O187">
            <v>2452.0316145521051</v>
          </cell>
          <cell r="P187">
            <v>2813.3793486971194</v>
          </cell>
          <cell r="Q187">
            <v>3132.7762767678046</v>
          </cell>
          <cell r="R187">
            <v>3.2077336386199695E-2</v>
          </cell>
        </row>
        <row r="189">
          <cell r="A189" t="str">
            <v>Diluted EPS Before Nonrecurring</v>
          </cell>
          <cell r="G189">
            <v>2.4742180896027048</v>
          </cell>
          <cell r="H189">
            <v>2.624092199317428</v>
          </cell>
          <cell r="I189">
            <v>2.7030706856898017</v>
          </cell>
          <cell r="J189">
            <v>2.5433339667250618</v>
          </cell>
          <cell r="K189">
            <v>2.5793231582945628</v>
          </cell>
          <cell r="L189">
            <v>2.7282336435323908</v>
          </cell>
          <cell r="M189">
            <v>1.191539089165504</v>
          </cell>
          <cell r="N189">
            <v>1.9455470853635271</v>
          </cell>
          <cell r="O189">
            <v>2.4489440251083532</v>
          </cell>
          <cell r="P189">
            <v>2.8098367514782439</v>
          </cell>
          <cell r="Q189">
            <v>3.1288314960788526</v>
          </cell>
          <cell r="R189">
            <v>1.0804039039615576E-2</v>
          </cell>
        </row>
        <row r="190">
          <cell r="A190" t="str">
            <v>Nonrecurring Items</v>
          </cell>
          <cell r="G190">
            <v>0.30938292476754015</v>
          </cell>
          <cell r="H190">
            <v>0.56587745521890376</v>
          </cell>
          <cell r="I190">
            <v>-0.61140884557269326</v>
          </cell>
          <cell r="J190">
            <v>1.3681442931198666</v>
          </cell>
          <cell r="K190">
            <v>4.4145090918936845</v>
          </cell>
          <cell r="L190">
            <v>-0.53661006773880071</v>
          </cell>
          <cell r="M190">
            <v>2.965909438323802</v>
          </cell>
          <cell r="N190">
            <v>-0.24069653366150412</v>
          </cell>
        </row>
        <row r="191">
          <cell r="A191" t="str">
            <v>Reported Earnings Per Share</v>
          </cell>
          <cell r="G191">
            <v>2.783601014370245</v>
          </cell>
          <cell r="H191">
            <v>3.1899696545363319</v>
          </cell>
          <cell r="I191">
            <v>2.0916618401171085</v>
          </cell>
          <cell r="J191">
            <v>3.9114782598449285</v>
          </cell>
          <cell r="K191">
            <v>6.9938322501882473</v>
          </cell>
          <cell r="L191">
            <v>2.19162357579359</v>
          </cell>
          <cell r="M191">
            <v>4.157448527489306</v>
          </cell>
          <cell r="N191">
            <v>1.7048505517020229</v>
          </cell>
          <cell r="O191">
            <v>2.4489440251083532</v>
          </cell>
          <cell r="P191">
            <v>2.8098367514782439</v>
          </cell>
          <cell r="Q191">
            <v>3.1288314960788526</v>
          </cell>
          <cell r="R191">
            <v>5.2337754639020018E-2</v>
          </cell>
        </row>
        <row r="192">
          <cell r="A192" t="str">
            <v>Change Before Gains/(Charges)</v>
          </cell>
          <cell r="H192">
            <v>6.0574332693036359E-2</v>
          </cell>
          <cell r="I192">
            <v>3.0097450993878061E-2</v>
          </cell>
          <cell r="J192">
            <v>-5.9094540076363722E-2</v>
          </cell>
          <cell r="K192">
            <v>1.4150399452197204E-2</v>
          </cell>
          <cell r="L192">
            <v>5.7732387955717446E-2</v>
          </cell>
          <cell r="M192">
            <v>-0.56325621451440133</v>
          </cell>
          <cell r="N192">
            <v>0.63280172933822376</v>
          </cell>
          <cell r="O192">
            <v>0.25874312862017734</v>
          </cell>
          <cell r="P192">
            <v>0.14736667015242344</v>
          </cell>
          <cell r="Q192">
            <v>0.11352785688805112</v>
          </cell>
        </row>
        <row r="194">
          <cell r="A194" t="str">
            <v>Shares Outstanding Diluted (Million)</v>
          </cell>
          <cell r="G194">
            <v>1183</v>
          </cell>
          <cell r="H194">
            <v>1139.8227549999999</v>
          </cell>
          <cell r="I194">
            <v>1149.8034500000001</v>
          </cell>
          <cell r="J194">
            <v>1145.3470279999999</v>
          </cell>
          <cell r="K194">
            <v>1097.970329</v>
          </cell>
          <cell r="L194">
            <v>1051.042524</v>
          </cell>
          <cell r="M194">
            <v>1041.1646290000001</v>
          </cell>
          <cell r="N194">
            <v>1001.2607839999999</v>
          </cell>
          <cell r="O194">
            <v>1001.2607839999999</v>
          </cell>
          <cell r="P194">
            <v>1001.2607839999999</v>
          </cell>
          <cell r="Q194">
            <v>1001.2607839999999</v>
          </cell>
          <cell r="R194">
            <v>-2.0010419030689008E-2</v>
          </cell>
        </row>
        <row r="195">
          <cell r="A195" t="str">
            <v>Change</v>
          </cell>
          <cell r="G195">
            <v>1183</v>
          </cell>
          <cell r="H195">
            <v>-43.177245000000084</v>
          </cell>
          <cell r="I195">
            <v>9.9806950000001962</v>
          </cell>
          <cell r="J195">
            <v>-4.4564220000002024</v>
          </cell>
          <cell r="K195">
            <v>-47.376698999999917</v>
          </cell>
          <cell r="L195">
            <v>-46.927805000000035</v>
          </cell>
          <cell r="M195">
            <v>-9.8778949999998531</v>
          </cell>
          <cell r="N195">
            <v>-39.90384500000016</v>
          </cell>
          <cell r="O195">
            <v>0</v>
          </cell>
          <cell r="P195">
            <v>0</v>
          </cell>
          <cell r="Q195">
            <v>0</v>
          </cell>
        </row>
        <row r="197">
          <cell r="A197" t="str">
            <v>EBITDA:</v>
          </cell>
          <cell r="G197">
            <v>5683</v>
          </cell>
          <cell r="H197">
            <v>5329.9852781590234</v>
          </cell>
          <cell r="I197">
            <v>5466.0099132656305</v>
          </cell>
          <cell r="J197">
            <v>5515.975797071842</v>
          </cell>
          <cell r="K197">
            <v>5742</v>
          </cell>
          <cell r="L197">
            <v>6027</v>
          </cell>
          <cell r="M197">
            <v>3678</v>
          </cell>
          <cell r="N197">
            <v>4417.6541666666672</v>
          </cell>
          <cell r="O197">
            <v>5403.4029691662354</v>
          </cell>
          <cell r="P197">
            <v>5999.6259677571652</v>
          </cell>
          <cell r="Q197">
            <v>6507.6389682054396</v>
          </cell>
          <cell r="R197">
            <v>1.5151568548074756E-2</v>
          </cell>
        </row>
        <row r="198">
          <cell r="A198" t="str">
            <v>EBITDA Margin</v>
          </cell>
          <cell r="G198">
            <v>0.23195918367346938</v>
          </cell>
          <cell r="H198">
            <v>0.22542654703768497</v>
          </cell>
          <cell r="I198">
            <v>0.22690895899645608</v>
          </cell>
          <cell r="J198">
            <v>0.22271473319626284</v>
          </cell>
          <cell r="K198">
            <v>0.21331451073631028</v>
          </cell>
          <cell r="L198">
            <v>0.21320928258101032</v>
          </cell>
          <cell r="M198">
            <v>0.14875030332443581</v>
          </cell>
          <cell r="N198">
            <v>0.17654271874252891</v>
          </cell>
          <cell r="O198">
            <v>0.21070865584977047</v>
          </cell>
          <cell r="P198">
            <v>0.22383486348239745</v>
          </cell>
          <cell r="Q198">
            <v>0.23211450343422904</v>
          </cell>
        </row>
        <row r="199">
          <cell r="A199" t="str">
            <v>EBITDA Per Share</v>
          </cell>
          <cell r="G199">
            <v>4.8038884192730347</v>
          </cell>
          <cell r="H199">
            <v>4.6761527217966652</v>
          </cell>
          <cell r="I199">
            <v>4.7538645959582313</v>
          </cell>
          <cell r="J199">
            <v>4.8159864759101136</v>
          </cell>
          <cell r="K199">
            <v>5.2296495163304177</v>
          </cell>
          <cell r="L199">
            <v>5.7343065217406943</v>
          </cell>
          <cell r="M199">
            <v>3.5325825499206425</v>
          </cell>
          <cell r="N199">
            <v>4.4120914723318148</v>
          </cell>
          <cell r="O199">
            <v>5.3965990234630379</v>
          </cell>
          <cell r="P199">
            <v>5.9920712601854635</v>
          </cell>
          <cell r="Q199">
            <v>6.4994445724795709</v>
          </cell>
          <cell r="R199">
            <v>3.5879960625686325E-2</v>
          </cell>
        </row>
        <row r="200">
          <cell r="A200" t="str">
            <v>EBITDA Per Share Growth</v>
          </cell>
          <cell r="H200">
            <v>-2.6590063366979555E-2</v>
          </cell>
          <cell r="I200">
            <v>1.6618763069762954E-2</v>
          </cell>
          <cell r="J200">
            <v>1.3067658680202765E-2</v>
          </cell>
          <cell r="K200">
            <v>8.5893729662546603E-2</v>
          </cell>
          <cell r="L200">
            <v>9.649920206591367E-2</v>
          </cell>
          <cell r="M200">
            <v>-0.38395644939323914</v>
          </cell>
          <cell r="N200">
            <v>0.24897052226873795</v>
          </cell>
          <cell r="O200">
            <v>0.22313851770867865</v>
          </cell>
          <cell r="P200">
            <v>0.11034213105948099</v>
          </cell>
          <cell r="Q200">
            <v>8.4674111882708791E-2</v>
          </cell>
        </row>
        <row r="202">
          <cell r="A202" t="str">
            <v>EBITA:</v>
          </cell>
          <cell r="G202">
            <v>4040</v>
          </cell>
          <cell r="H202">
            <v>3803.9852781590234</v>
          </cell>
          <cell r="I202">
            <v>4105.0099132656305</v>
          </cell>
          <cell r="J202">
            <v>4063.975797071842</v>
          </cell>
          <cell r="K202">
            <v>4298</v>
          </cell>
          <cell r="L202">
            <v>4612</v>
          </cell>
          <cell r="M202">
            <v>2358</v>
          </cell>
          <cell r="N202">
            <v>3133.6541666666667</v>
          </cell>
          <cell r="O202">
            <v>4061.9743977376643</v>
          </cell>
          <cell r="P202">
            <v>4615.268824900023</v>
          </cell>
          <cell r="Q202">
            <v>5075.3568253482972</v>
          </cell>
          <cell r="R202">
            <v>2.9522827447027389E-2</v>
          </cell>
        </row>
        <row r="203">
          <cell r="A203" t="str">
            <v>EBITA Margin</v>
          </cell>
          <cell r="G203">
            <v>0.16489795918367348</v>
          </cell>
          <cell r="H203">
            <v>0.1608858601826689</v>
          </cell>
          <cell r="I203">
            <v>0.17041014210908009</v>
          </cell>
          <cell r="J203">
            <v>0.16408833516662663</v>
          </cell>
          <cell r="K203">
            <v>0.15967010922059588</v>
          </cell>
          <cell r="L203">
            <v>0.16315268147728881</v>
          </cell>
          <cell r="M203">
            <v>9.5365202620723122E-2</v>
          </cell>
          <cell r="N203">
            <v>0.12523022520787797</v>
          </cell>
          <cell r="O203">
            <v>0.15839891459650873</v>
          </cell>
          <cell r="P203">
            <v>0.17218707847920206</v>
          </cell>
          <cell r="Q203">
            <v>0.18102785588182538</v>
          </cell>
        </row>
        <row r="204">
          <cell r="A204" t="str">
            <v>EBITA Per Share</v>
          </cell>
          <cell r="G204">
            <v>3.4150464919695689</v>
          </cell>
          <cell r="H204">
            <v>3.3373480758058949</v>
          </cell>
          <cell r="I204">
            <v>3.5701840286403996</v>
          </cell>
          <cell r="J204">
            <v>3.5482484327639452</v>
          </cell>
          <cell r="K204">
            <v>3.9144955801442243</v>
          </cell>
          <cell r="L204">
            <v>4.3880241709421073</v>
          </cell>
          <cell r="M204">
            <v>2.2647715205853385</v>
          </cell>
          <cell r="N204">
            <v>3.1297082805418923</v>
          </cell>
          <cell r="O204">
            <v>4.0568595740963973</v>
          </cell>
          <cell r="P204">
            <v>4.6094572948939376</v>
          </cell>
          <cell r="Q204">
            <v>5.0689659541767265</v>
          </cell>
          <cell r="R204">
            <v>5.0544666432805307E-2</v>
          </cell>
        </row>
        <row r="205">
          <cell r="A205" t="str">
            <v>EBITA Per Share Growth</v>
          </cell>
          <cell r="H205">
            <v>-2.2751788693471831E-2</v>
          </cell>
          <cell r="I205">
            <v>6.9766757181382699E-2</v>
          </cell>
          <cell r="J205">
            <v>-6.1441078948549777E-3</v>
          </cell>
          <cell r="K205">
            <v>0.10321913877236244</v>
          </cell>
          <cell r="L205">
            <v>0.12096797176111163</v>
          </cell>
          <cell r="M205">
            <v>-0.48387441993076064</v>
          </cell>
          <cell r="N205">
            <v>0.3819090588586207</v>
          </cell>
          <cell r="O205">
            <v>0.29624208087342052</v>
          </cell>
          <cell r="P205">
            <v>0.13621317442830705</v>
          </cell>
          <cell r="Q205">
            <v>9.9688234402736109E-2</v>
          </cell>
        </row>
        <row r="207">
          <cell r="Q207" t="str">
            <v>Pace of innovation needs</v>
          </cell>
        </row>
        <row r="208">
          <cell r="L208" t="str">
            <v>Much lower interest</v>
          </cell>
          <cell r="Q208" t="str">
            <v>to accelerate</v>
          </cell>
        </row>
        <row r="209">
          <cell r="L209" t="str">
            <v>from debt reduction</v>
          </cell>
        </row>
        <row r="212">
          <cell r="A212" t="str">
            <v>Amortization Per Share</v>
          </cell>
          <cell r="G212">
            <v>0</v>
          </cell>
          <cell r="H212">
            <v>2.1933234698407123E-2</v>
          </cell>
          <cell r="I212">
            <v>1.739427725669113E-2</v>
          </cell>
          <cell r="J212">
            <v>9.4294565192690236E-2</v>
          </cell>
          <cell r="K212">
            <v>0.22404977029210776</v>
          </cell>
          <cell r="L212">
            <v>0.42338914919107501</v>
          </cell>
          <cell r="M212">
            <v>0.41684089903903176</v>
          </cell>
          <cell r="N212">
            <v>0.2007469015185159</v>
          </cell>
          <cell r="O212">
            <v>0.2007469015185159</v>
          </cell>
          <cell r="P212">
            <v>0.2007469015185159</v>
          </cell>
          <cell r="Q212">
            <v>0.2007469015185159</v>
          </cell>
        </row>
        <row r="213">
          <cell r="A213" t="str">
            <v>Cash Earnings per Share</v>
          </cell>
          <cell r="G213">
            <v>2.4742180896027048</v>
          </cell>
          <cell r="H213">
            <v>2.6460254340158351</v>
          </cell>
          <cell r="I213">
            <v>2.720464962946493</v>
          </cell>
          <cell r="J213">
            <v>2.6376285319177519</v>
          </cell>
          <cell r="K213">
            <v>2.8033729285866706</v>
          </cell>
          <cell r="L213">
            <v>3.1516227927234657</v>
          </cell>
          <cell r="M213">
            <v>1.6083799882045358</v>
          </cell>
          <cell r="N213">
            <v>2.1462939868820428</v>
          </cell>
          <cell r="O213">
            <v>2.6496909266268691</v>
          </cell>
          <cell r="P213">
            <v>3.0105836529967598</v>
          </cell>
          <cell r="Q213">
            <v>3.3295783975973685</v>
          </cell>
          <cell r="R213">
            <v>3.9394352813113986E-2</v>
          </cell>
        </row>
        <row r="214">
          <cell r="A214" t="str">
            <v>Cash Earnings per Share Growth</v>
          </cell>
          <cell r="H214">
            <v>6.9439046272884664E-2</v>
          </cell>
          <cell r="I214">
            <v>2.8132582541990914E-2</v>
          </cell>
          <cell r="J214">
            <v>-3.0449365147868779E-2</v>
          </cell>
          <cell r="K214">
            <v>6.2838415138165793E-2</v>
          </cell>
          <cell r="L214">
            <v>0.1242253075163875</v>
          </cell>
          <cell r="M214">
            <v>-0.4896660882393673</v>
          </cell>
          <cell r="N214">
            <v>0.33444459805670079</v>
          </cell>
          <cell r="O214">
            <v>0.23454239858171499</v>
          </cell>
          <cell r="P214">
            <v>0.13620181989652558</v>
          </cell>
          <cell r="Q214">
            <v>0.10595777476007973</v>
          </cell>
        </row>
        <row r="217">
          <cell r="A217" t="str">
            <v>(a) Growth is computed using least squares, not compound annual, method.</v>
          </cell>
        </row>
        <row r="218">
          <cell r="A218" t="str">
            <v>E = Banc of America Securities Research Estimates</v>
          </cell>
        </row>
        <row r="228">
          <cell r="A228" t="str">
            <v>Tax workout</v>
          </cell>
        </row>
        <row r="229">
          <cell r="A229" t="str">
            <v>One time items Pre-Tax</v>
          </cell>
          <cell r="K229">
            <v>-2571</v>
          </cell>
          <cell r="L229">
            <v>-869</v>
          </cell>
          <cell r="M229">
            <v>4929</v>
          </cell>
        </row>
        <row r="230">
          <cell r="A230" t="str">
            <v>Reported Inc. from Ops b4 taxes and M.int</v>
          </cell>
          <cell r="K230">
            <v>1690</v>
          </cell>
          <cell r="L230">
            <v>3447</v>
          </cell>
          <cell r="M230">
            <v>6844</v>
          </cell>
        </row>
        <row r="231">
          <cell r="A231" t="str">
            <v>Underlying Income from Ops b4 taxes and M. int</v>
          </cell>
          <cell r="K231">
            <v>4261</v>
          </cell>
          <cell r="L231">
            <v>4316</v>
          </cell>
          <cell r="M231">
            <v>1915</v>
          </cell>
          <cell r="N231">
            <v>3190.625</v>
          </cell>
          <cell r="O231">
            <v>3978.1743977376641</v>
          </cell>
          <cell r="P231">
            <v>4548.6552323392498</v>
          </cell>
          <cell r="Q231">
            <v>5053.8229324496942</v>
          </cell>
        </row>
        <row r="233">
          <cell r="A233" t="str">
            <v>One Time Items after tax</v>
          </cell>
          <cell r="K233">
            <v>-2624</v>
          </cell>
          <cell r="L233">
            <v>-564</v>
          </cell>
          <cell r="M233">
            <v>3088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1"/>
      <sheetName val="Q2"/>
      <sheetName val="Q3"/>
      <sheetName val="Q4"/>
      <sheetName val="inventories"/>
      <sheetName val="Currency"/>
      <sheetName val="Guidance"/>
      <sheetName val="Margi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llections_Receivables"/>
      <sheetName val="ARC"/>
      <sheetName val="Control"/>
    </sheetNames>
    <sheetDataSet>
      <sheetData sheetId="0"/>
      <sheetData sheetId="1" refreshError="1"/>
      <sheetData sheetId="2">
        <row r="9">
          <cell r="A9" t="str">
            <v>Jan</v>
          </cell>
          <cell r="B9" t="str">
            <v>B13</v>
          </cell>
        </row>
        <row r="10">
          <cell r="A10" t="str">
            <v>Feb</v>
          </cell>
          <cell r="B10" t="str">
            <v>C13</v>
          </cell>
        </row>
        <row r="11">
          <cell r="A11" t="str">
            <v>Mar</v>
          </cell>
          <cell r="B11" t="str">
            <v>D13</v>
          </cell>
        </row>
        <row r="12">
          <cell r="A12" t="str">
            <v>Apr</v>
          </cell>
          <cell r="B12" t="str">
            <v>E13</v>
          </cell>
        </row>
        <row r="13">
          <cell r="A13" t="str">
            <v>May</v>
          </cell>
          <cell r="B13" t="str">
            <v>F13</v>
          </cell>
        </row>
        <row r="14">
          <cell r="A14" t="str">
            <v>Jun</v>
          </cell>
          <cell r="B14" t="str">
            <v>G13</v>
          </cell>
        </row>
        <row r="15">
          <cell r="A15" t="str">
            <v>Jul</v>
          </cell>
          <cell r="B15" t="str">
            <v>H13</v>
          </cell>
        </row>
        <row r="16">
          <cell r="A16" t="str">
            <v>Aug</v>
          </cell>
          <cell r="B16" t="str">
            <v>I13</v>
          </cell>
        </row>
        <row r="17">
          <cell r="A17" t="str">
            <v>Sep</v>
          </cell>
          <cell r="B17" t="str">
            <v>J13</v>
          </cell>
        </row>
        <row r="18">
          <cell r="A18" t="str">
            <v>Oct</v>
          </cell>
          <cell r="B18" t="str">
            <v>K13</v>
          </cell>
        </row>
        <row r="19">
          <cell r="A19" t="str">
            <v>Nov</v>
          </cell>
          <cell r="B19" t="str">
            <v>L13</v>
          </cell>
        </row>
        <row r="20">
          <cell r="A20" t="str">
            <v>Dec</v>
          </cell>
          <cell r="B20" t="str">
            <v>M13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 Capital KPI"/>
      <sheetName val="DSO.KPI W_fcst"/>
      <sheetName val="Collections_Receivables"/>
      <sheetName val="Summary"/>
      <sheetName val="Ar Sales Analysis"/>
      <sheetName val="Current Mo. Forecast vs. Actual"/>
      <sheetName val="Prior fcst vs new fcst"/>
      <sheetName val="Full Year Fcst"/>
      <sheetName val="Aging Analysis"/>
      <sheetName val="Next Mo Fcst"/>
      <sheetName val="Qtrly Fcst_Bdgt"/>
      <sheetName val="DSO"/>
      <sheetName val="Bridge Dec Actual vs. Fcst"/>
      <sheetName val="Bridge Actual 2002 vs Actu 2001"/>
      <sheetName val="December 2002 Review"/>
      <sheetName val="Bridge YTD Actual vs. Budget"/>
      <sheetName val="Rating Agcy Bridge Act vs. Bdg"/>
      <sheetName val="Bridge Q4 Actual vs. Fcst"/>
      <sheetName val="P&amp;L Retrieve"/>
      <sheetName val="Dates"/>
      <sheetName val="Budget Data"/>
      <sheetName val="Module1"/>
      <sheetName val="Collections_Receivables 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B3" t="e">
            <v>#REF!</v>
          </cell>
        </row>
      </sheetData>
      <sheetData sheetId="20"/>
      <sheetData sheetId="21" refreshError="1"/>
      <sheetData sheetId="22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Page"/>
      <sheetName val="Inc.St."/>
      <sheetName val="Bal.Sheet"/>
      <sheetName val="CashFlow"/>
      <sheetName val="NewDetail"/>
      <sheetName val="MarketDetail"/>
      <sheetName val="Tbl1&amp;3"/>
      <sheetName val="DCF"/>
      <sheetName val="SumofParts"/>
      <sheetName val="EBITDA"/>
      <sheetName val="Comps"/>
      <sheetName val="LgCapInd"/>
      <sheetName val="NetInc."/>
      <sheetName val="ShareRepo"/>
      <sheetName val="Brands"/>
      <sheetName val="Vol&amp;Price"/>
      <sheetName val="Ex-DTI"/>
      <sheetName val="ElectMkt"/>
      <sheetName val="PmMkt"/>
      <sheetName val="CoatMkt"/>
      <sheetName val="SafetyMkt"/>
      <sheetName val="AgMkt"/>
      <sheetName val="ElectSegMix"/>
      <sheetName val="PmSegMix"/>
      <sheetName val="CoatSegMix"/>
      <sheetName val="SafetySegMix"/>
      <sheetName val="AgSegMix"/>
      <sheetName val="bcgData"/>
      <sheetName val="GEO"/>
      <sheetName val="Raws"/>
      <sheetName val="DDdata"/>
      <sheetName val="PortfMgmt"/>
      <sheetName val="Matrix"/>
      <sheetName val="E&amp;CT"/>
      <sheetName val="PM"/>
      <sheetName val="C&amp;CT"/>
      <sheetName val="S&amp;P"/>
      <sheetName val="A&amp;N"/>
      <sheetName val="DTI"/>
      <sheetName val="Timeline"/>
      <sheetName val="bcgChart"/>
      <sheetName val="ECTIPI"/>
      <sheetName val="PMIPI"/>
      <sheetName val="SPIPI"/>
      <sheetName val="CCIPI"/>
      <sheetName val="RawIndex "/>
      <sheetName val="VolPriceIndex"/>
      <sheetName val="QVolumeIndex"/>
      <sheetName val="QPriceIndex"/>
      <sheetName val="VolVsIndexes"/>
      <sheetName val="VolIPI"/>
      <sheetName val="VolIPI2"/>
      <sheetName val="DDVolume"/>
      <sheetName val="SLS"/>
      <sheetName val="BS"/>
      <sheetName val="CFC"/>
      <sheetName val="02EndMrkt"/>
      <sheetName val="03PFEndMrkt"/>
      <sheetName val="00SalesPie"/>
      <sheetName val="MainCode"/>
      <sheetName val="01SalesPie"/>
      <sheetName val="02SalesPie"/>
      <sheetName val="03pSalesPie"/>
      <sheetName val="00ATOIPie"/>
      <sheetName val="01ATOIPie"/>
      <sheetName val="02ATOIPie"/>
      <sheetName val="03pATOIPie"/>
      <sheetName val="00Geo"/>
      <sheetName val="01Geo"/>
      <sheetName val="02Geo"/>
      <sheetName val="03PGeo"/>
      <sheetName val="Flexo"/>
      <sheetName val="Printing"/>
      <sheetName val="NonwovenProds"/>
      <sheetName val="NonwovenIndUses"/>
      <sheetName val="NonwovenComp"/>
      <sheetName val="NonwovenGeo"/>
      <sheetName val="FiberMkt"/>
      <sheetName val="SynVolMktVol"/>
      <sheetName val="SynMktSales"/>
      <sheetName val="DTIcomp"/>
      <sheetName val="DTIprodgrowth"/>
      <sheetName val="TiO2price"/>
      <sheetName val="TiO2supdem"/>
      <sheetName val="TiO2Suppliers"/>
      <sheetName val="TiO2Uses"/>
      <sheetName val="Industry-CropMix"/>
      <sheetName val="DD-CropMix"/>
      <sheetName val="DD-CropProtSls"/>
      <sheetName val="Module1"/>
      <sheetName val="PioGeo2002"/>
      <sheetName val="PioCropMix2001"/>
      <sheetName val="PioCropMix2002"/>
      <sheetName val="Ag_Nut"/>
      <sheetName val="PerfMat"/>
      <sheetName val="E&amp;C"/>
      <sheetName val="Perf. Coat"/>
      <sheetName val="EMMarket"/>
      <sheetName val="ElecGeo"/>
      <sheetName val="ElecMkts"/>
      <sheetName val="EngPolySls"/>
      <sheetName val="EngPolyATOI"/>
      <sheetName val="DTI-Segments"/>
      <sheetName val="DTIGeo"/>
      <sheetName val="SpandexGeo"/>
      <sheetName val="LycraUses"/>
      <sheetName val="SpandexDemand"/>
      <sheetName val="NylonUses"/>
      <sheetName val="NylonGeo"/>
      <sheetName val="CarpetMkt"/>
      <sheetName val="CarpetFibers"/>
      <sheetName val="CptFibCap"/>
      <sheetName val="FloorMkt"/>
      <sheetName val="Saf&amp;P"/>
      <sheetName val="RnDSales"/>
      <sheetName val="RnD01"/>
      <sheetName val="LINK"/>
    </sheetNames>
    <sheetDataSet>
      <sheetData sheetId="0" refreshError="1"/>
      <sheetData sheetId="1">
        <row r="154">
          <cell r="A154" t="str">
            <v>Table 4</v>
          </cell>
        </row>
        <row r="155">
          <cell r="A155" t="str">
            <v>DuPont</v>
          </cell>
        </row>
        <row r="156">
          <cell r="A156" t="str">
            <v>Annual Income Statement 1995-2005E</v>
          </cell>
        </row>
        <row r="158">
          <cell r="A158" t="str">
            <v>($ Millions, Except Earnings Per Share)</v>
          </cell>
        </row>
        <row r="160">
          <cell r="R160" t="str">
            <v>Growth (a)</v>
          </cell>
        </row>
        <row r="161">
          <cell r="B161" t="str">
            <v>1990</v>
          </cell>
          <cell r="C161" t="str">
            <v>1991</v>
          </cell>
          <cell r="D161" t="str">
            <v>1992</v>
          </cell>
          <cell r="E161" t="str">
            <v>1993</v>
          </cell>
          <cell r="F161" t="str">
            <v>1994</v>
          </cell>
          <cell r="G161" t="str">
            <v>1995</v>
          </cell>
          <cell r="H161" t="str">
            <v>1996</v>
          </cell>
          <cell r="I161" t="str">
            <v>1997</v>
          </cell>
          <cell r="J161" t="str">
            <v>1998</v>
          </cell>
          <cell r="K161" t="str">
            <v>1999R</v>
          </cell>
          <cell r="L161" t="str">
            <v>2000R</v>
          </cell>
          <cell r="M161" t="str">
            <v>2001R</v>
          </cell>
          <cell r="N161" t="str">
            <v>2002E</v>
          </cell>
          <cell r="O161" t="str">
            <v>2003E</v>
          </cell>
          <cell r="P161" t="str">
            <v>2004E</v>
          </cell>
          <cell r="Q161" t="str">
            <v>2005E</v>
          </cell>
          <cell r="R161" t="str">
            <v>95-00</v>
          </cell>
        </row>
        <row r="162">
          <cell r="A162" t="str">
            <v>Net Sales</v>
          </cell>
          <cell r="G162">
            <v>24500</v>
          </cell>
          <cell r="H162">
            <v>23644</v>
          </cell>
          <cell r="I162">
            <v>24089</v>
          </cell>
          <cell r="J162">
            <v>24767</v>
          </cell>
          <cell r="K162">
            <v>26918</v>
          </cell>
          <cell r="L162">
            <v>28268</v>
          </cell>
          <cell r="M162">
            <v>24726</v>
          </cell>
          <cell r="N162">
            <v>25023.145662038907</v>
          </cell>
          <cell r="O162">
            <v>25643.953483423644</v>
          </cell>
          <cell r="P162">
            <v>26803.804708594827</v>
          </cell>
          <cell r="Q162">
            <v>28036.330655440564</v>
          </cell>
          <cell r="R162">
            <v>3.2874547208826765E-2</v>
          </cell>
        </row>
        <row r="163">
          <cell r="A163" t="str">
            <v>Cost of Sales</v>
          </cell>
          <cell r="G163">
            <v>15503</v>
          </cell>
          <cell r="H163">
            <v>15230.014721840977</v>
          </cell>
          <cell r="I163">
            <v>15489.990086734369</v>
          </cell>
          <cell r="J163">
            <v>15828.024202928158</v>
          </cell>
          <cell r="K163">
            <v>16964</v>
          </cell>
          <cell r="L163">
            <v>17424</v>
          </cell>
          <cell r="M163">
            <v>16535</v>
          </cell>
          <cell r="N163">
            <v>16806.49149537224</v>
          </cell>
          <cell r="O163">
            <v>16188.805863876472</v>
          </cell>
          <cell r="P163">
            <v>16569.177596879679</v>
          </cell>
          <cell r="Q163">
            <v>17098.951443675516</v>
          </cell>
        </row>
        <row r="164">
          <cell r="A164" t="str">
            <v>Gross Profit</v>
          </cell>
          <cell r="G164">
            <v>8997</v>
          </cell>
          <cell r="H164">
            <v>8413.9852781590234</v>
          </cell>
          <cell r="I164">
            <v>8599.0099132656305</v>
          </cell>
          <cell r="J164">
            <v>8938.975797071842</v>
          </cell>
          <cell r="K164">
            <v>9954</v>
          </cell>
          <cell r="L164">
            <v>10844</v>
          </cell>
          <cell r="M164">
            <v>8191</v>
          </cell>
          <cell r="N164">
            <v>8216.6541666666672</v>
          </cell>
          <cell r="O164">
            <v>9455.1476195471714</v>
          </cell>
          <cell r="P164">
            <v>10234.627111715148</v>
          </cell>
          <cell r="Q164">
            <v>10937.379211765048</v>
          </cell>
          <cell r="R164">
            <v>4.3091616330363181E-2</v>
          </cell>
        </row>
        <row r="165">
          <cell r="A165" t="str">
            <v>Gross Margin</v>
          </cell>
          <cell r="G165">
            <v>0.36722448979591837</v>
          </cell>
          <cell r="H165">
            <v>0.35586132964638062</v>
          </cell>
          <cell r="I165">
            <v>0.35696832219127528</v>
          </cell>
          <cell r="J165">
            <v>0.36092283268348374</v>
          </cell>
          <cell r="K165">
            <v>0.3697897317779924</v>
          </cell>
          <cell r="L165">
            <v>0.38361398047261924</v>
          </cell>
          <cell r="M165">
            <v>0.33127072716978079</v>
          </cell>
          <cell r="N165">
            <v>0.32836216028313553</v>
          </cell>
          <cell r="O165">
            <v>0.36870865584977047</v>
          </cell>
          <cell r="P165">
            <v>0.38183486348239748</v>
          </cell>
          <cell r="Q165">
            <v>0.39011450343422899</v>
          </cell>
        </row>
        <row r="166">
          <cell r="A166" t="str">
            <v>Selling and Administrative</v>
          </cell>
          <cell r="G166">
            <v>2283</v>
          </cell>
          <cell r="H166">
            <v>2119</v>
          </cell>
          <cell r="I166">
            <v>2061</v>
          </cell>
          <cell r="J166">
            <v>2115</v>
          </cell>
          <cell r="K166">
            <v>2595</v>
          </cell>
          <cell r="L166">
            <v>3041</v>
          </cell>
          <cell r="M166">
            <v>2925</v>
          </cell>
          <cell r="N166">
            <v>2577</v>
          </cell>
          <cell r="O166">
            <v>2769.5469762097537</v>
          </cell>
          <cell r="P166">
            <v>2894.8109085282413</v>
          </cell>
          <cell r="Q166">
            <v>3027.9237107875811</v>
          </cell>
          <cell r="R166">
            <v>6.0844054804974457E-2</v>
          </cell>
        </row>
        <row r="167">
          <cell r="A167" t="str">
            <v>S&amp;A/Sales</v>
          </cell>
          <cell r="G167">
            <v>9.3183673469387759E-2</v>
          </cell>
          <cell r="H167">
            <v>8.9621045508374214E-2</v>
          </cell>
          <cell r="I167">
            <v>8.5557723442235042E-2</v>
          </cell>
          <cell r="J167">
            <v>8.5395889691928781E-2</v>
          </cell>
          <cell r="K167">
            <v>9.6403893305594776E-2</v>
          </cell>
          <cell r="L167">
            <v>0.10757747276071883</v>
          </cell>
          <cell r="M167">
            <v>0.11829652996845426</v>
          </cell>
          <cell r="N167">
            <v>0.10298465408005877</v>
          </cell>
          <cell r="O167">
            <v>0.108</v>
          </cell>
          <cell r="P167">
            <v>0.108</v>
          </cell>
          <cell r="Q167">
            <v>0.108</v>
          </cell>
        </row>
        <row r="168">
          <cell r="A168" t="str">
            <v>Depreciation</v>
          </cell>
          <cell r="G168">
            <v>1643</v>
          </cell>
          <cell r="H168">
            <v>1501</v>
          </cell>
          <cell r="I168">
            <v>1361</v>
          </cell>
          <cell r="J168">
            <v>1452</v>
          </cell>
          <cell r="K168">
            <v>1444</v>
          </cell>
          <cell r="L168">
            <v>1415</v>
          </cell>
          <cell r="M168">
            <v>1320</v>
          </cell>
          <cell r="N168">
            <v>1300</v>
          </cell>
          <cell r="O168">
            <v>1341.4285714285713</v>
          </cell>
          <cell r="P168">
            <v>1384.3571428571427</v>
          </cell>
          <cell r="Q168">
            <v>1432.2821428571426</v>
          </cell>
          <cell r="R168">
            <v>-2.2553016327796827E-2</v>
          </cell>
        </row>
        <row r="169">
          <cell r="A169" t="str">
            <v>Amortization</v>
          </cell>
          <cell r="G169">
            <v>0</v>
          </cell>
          <cell r="H169">
            <v>25</v>
          </cell>
          <cell r="I169">
            <v>20</v>
          </cell>
          <cell r="J169">
            <v>108</v>
          </cell>
          <cell r="K169">
            <v>246</v>
          </cell>
          <cell r="L169">
            <v>445</v>
          </cell>
          <cell r="M169">
            <v>434</v>
          </cell>
          <cell r="N169">
            <v>201</v>
          </cell>
          <cell r="O169">
            <v>201</v>
          </cell>
          <cell r="P169">
            <v>201</v>
          </cell>
          <cell r="Q169">
            <v>201</v>
          </cell>
        </row>
        <row r="170">
          <cell r="A170" t="str">
            <v>D&amp;A/Sales</v>
          </cell>
          <cell r="G170">
            <v>6.7061224489795915E-2</v>
          </cell>
          <cell r="H170">
            <v>6.4540686855016072E-2</v>
          </cell>
          <cell r="I170">
            <v>5.7329071360371957E-2</v>
          </cell>
          <cell r="J170">
            <v>6.298703920539428E-2</v>
          </cell>
          <cell r="K170">
            <v>6.2783267701909506E-2</v>
          </cell>
          <cell r="L170">
            <v>6.579878307626999E-2</v>
          </cell>
          <cell r="M170">
            <v>7.0937474722963675E-2</v>
          </cell>
          <cell r="N170">
            <v>5.9984464794011726E-2</v>
          </cell>
          <cell r="O170">
            <v>6.0147846252552414E-2</v>
          </cell>
          <cell r="P170">
            <v>5.9146720403793526E-2</v>
          </cell>
          <cell r="Q170">
            <v>5.8255916686451178E-2</v>
          </cell>
        </row>
        <row r="171">
          <cell r="A171" t="str">
            <v>Research &amp; Development</v>
          </cell>
          <cell r="G171">
            <v>1031</v>
          </cell>
          <cell r="H171">
            <v>990</v>
          </cell>
          <cell r="I171">
            <v>1072</v>
          </cell>
          <cell r="J171">
            <v>1308</v>
          </cell>
          <cell r="K171">
            <v>1617</v>
          </cell>
          <cell r="L171">
            <v>1776</v>
          </cell>
          <cell r="M171">
            <v>1588</v>
          </cell>
          <cell r="N171">
            <v>1206</v>
          </cell>
          <cell r="O171">
            <v>1282.1976741711824</v>
          </cell>
          <cell r="P171">
            <v>1340.1902354297415</v>
          </cell>
          <cell r="Q171">
            <v>1401.8165327720283</v>
          </cell>
          <cell r="R171">
            <v>0.13363465010200271</v>
          </cell>
        </row>
        <row r="172">
          <cell r="A172" t="str">
            <v>R&amp;D/Sales</v>
          </cell>
          <cell r="G172">
            <v>4.2081632653061224E-2</v>
          </cell>
          <cell r="H172">
            <v>4.1871087802402299E-2</v>
          </cell>
          <cell r="I172">
            <v>4.4501639752584164E-2</v>
          </cell>
          <cell r="J172">
            <v>5.2812209795292123E-2</v>
          </cell>
          <cell r="K172">
            <v>6.0071327736087379E-2</v>
          </cell>
          <cell r="L172">
            <v>6.2827225130890049E-2</v>
          </cell>
          <cell r="M172">
            <v>6.4223893876890717E-2</v>
          </cell>
          <cell r="N172">
            <v>4.8195379441424477E-2</v>
          </cell>
          <cell r="O172">
            <v>0.05</v>
          </cell>
          <cell r="P172">
            <v>0.05</v>
          </cell>
          <cell r="Q172">
            <v>0.05</v>
          </cell>
        </row>
        <row r="173">
          <cell r="A173" t="str">
            <v>R&amp;D/Gross Profit</v>
          </cell>
          <cell r="G173">
            <v>0.11459375347338002</v>
          </cell>
          <cell r="H173">
            <v>0.11766124699193811</v>
          </cell>
          <cell r="I173">
            <v>0.12466551507822236</v>
          </cell>
          <cell r="J173">
            <v>0.1463254884780496</v>
          </cell>
          <cell r="K173">
            <v>0.16244725738396623</v>
          </cell>
          <cell r="L173">
            <v>0.16377720398376983</v>
          </cell>
          <cell r="M173">
            <v>0.19387132218288367</v>
          </cell>
          <cell r="N173">
            <v>0.14677507115883034</v>
          </cell>
          <cell r="O173">
            <v>0.13560842471887177</v>
          </cell>
          <cell r="P173">
            <v>0.13094665988325865</v>
          </cell>
          <cell r="Q173">
            <v>0.12816749841352593</v>
          </cell>
        </row>
        <row r="174">
          <cell r="A174" t="str">
            <v>Operating Expenses</v>
          </cell>
          <cell r="G174">
            <v>4957</v>
          </cell>
          <cell r="H174">
            <v>4635</v>
          </cell>
          <cell r="I174">
            <v>4514</v>
          </cell>
          <cell r="J174">
            <v>4983</v>
          </cell>
          <cell r="K174">
            <v>5902</v>
          </cell>
          <cell r="L174">
            <v>6677</v>
          </cell>
          <cell r="M174">
            <v>6267</v>
          </cell>
          <cell r="N174">
            <v>5284</v>
          </cell>
          <cell r="O174">
            <v>5594.1732218095076</v>
          </cell>
          <cell r="P174">
            <v>5820.3582868151261</v>
          </cell>
          <cell r="Q174">
            <v>6063.0223864167519</v>
          </cell>
          <cell r="R174">
            <v>6.8322984070368964E-2</v>
          </cell>
        </row>
        <row r="175">
          <cell r="A175" t="str">
            <v>Operating Expenses/Sales</v>
          </cell>
          <cell r="G175">
            <v>0.2023265306122449</v>
          </cell>
          <cell r="H175">
            <v>0.1960328201657926</v>
          </cell>
          <cell r="I175">
            <v>0.18738843455519116</v>
          </cell>
          <cell r="J175">
            <v>0.20119513869261518</v>
          </cell>
          <cell r="K175">
            <v>0.21925848874359166</v>
          </cell>
          <cell r="L175">
            <v>0.23620348096787888</v>
          </cell>
          <cell r="M175">
            <v>0.25345789856830864</v>
          </cell>
          <cell r="N175">
            <v>0.21116449831549497</v>
          </cell>
          <cell r="O175">
            <v>0.21814784625255243</v>
          </cell>
          <cell r="P175">
            <v>0.21714672040379354</v>
          </cell>
          <cell r="Q175">
            <v>0.21625591668645119</v>
          </cell>
        </row>
        <row r="176">
          <cell r="A176" t="str">
            <v>Operating Expenses/Gross Profits</v>
          </cell>
          <cell r="G176">
            <v>0.55096143158830724</v>
          </cell>
          <cell r="H176">
            <v>0.55086856546225571</v>
          </cell>
          <cell r="I176">
            <v>0.52494415584244003</v>
          </cell>
          <cell r="J176">
            <v>0.55744641367440451</v>
          </cell>
          <cell r="K176">
            <v>0.59292746634518789</v>
          </cell>
          <cell r="L176">
            <v>0.61573220213943192</v>
          </cell>
          <cell r="M176">
            <v>0.76510804541570021</v>
          </cell>
          <cell r="N176">
            <v>0.64308414262293501</v>
          </cell>
          <cell r="O176">
            <v>0.59165371572246539</v>
          </cell>
          <cell r="P176">
            <v>0.56869275482961235</v>
          </cell>
          <cell r="Q176">
            <v>0.55433959717652648</v>
          </cell>
        </row>
        <row r="177">
          <cell r="A177" t="str">
            <v>Operating Profit</v>
          </cell>
          <cell r="G177">
            <v>4040</v>
          </cell>
          <cell r="H177">
            <v>3778.9852781590234</v>
          </cell>
          <cell r="I177">
            <v>4085.0099132656301</v>
          </cell>
          <cell r="J177">
            <v>3955.975797071842</v>
          </cell>
          <cell r="K177">
            <v>4052</v>
          </cell>
          <cell r="L177">
            <v>4167</v>
          </cell>
          <cell r="M177">
            <v>1924</v>
          </cell>
          <cell r="N177">
            <v>2932.6541666666667</v>
          </cell>
          <cell r="O177">
            <v>3860.9743977376643</v>
          </cell>
          <cell r="P177">
            <v>4414.268824900023</v>
          </cell>
          <cell r="Q177">
            <v>4874.3568253482972</v>
          </cell>
          <cell r="R177">
            <v>9.528729601637087E-3</v>
          </cell>
        </row>
        <row r="178">
          <cell r="A178" t="str">
            <v>Operating Margin</v>
          </cell>
          <cell r="G178">
            <v>0.16489795918367348</v>
          </cell>
          <cell r="H178">
            <v>0.15982850948058802</v>
          </cell>
          <cell r="I178">
            <v>0.16957988763608411</v>
          </cell>
          <cell r="J178">
            <v>0.15972769399086859</v>
          </cell>
          <cell r="K178">
            <v>0.15053124303440077</v>
          </cell>
          <cell r="L178">
            <v>0.14741049950474033</v>
          </cell>
          <cell r="M178">
            <v>7.7812828601472137E-2</v>
          </cell>
          <cell r="N178">
            <v>0.11719766196764055</v>
          </cell>
          <cell r="O178">
            <v>0.15056080959721807</v>
          </cell>
          <cell r="P178">
            <v>0.16468814307860394</v>
          </cell>
          <cell r="Q178">
            <v>0.17385858674777788</v>
          </cell>
        </row>
        <row r="179">
          <cell r="A179" t="str">
            <v>Interest Expense</v>
          </cell>
          <cell r="G179">
            <v>449</v>
          </cell>
          <cell r="H179">
            <v>408.98527815902349</v>
          </cell>
          <cell r="I179">
            <v>389.0099132656299</v>
          </cell>
          <cell r="J179">
            <v>519.97579707184207</v>
          </cell>
          <cell r="K179">
            <v>535</v>
          </cell>
          <cell r="L179">
            <v>810</v>
          </cell>
          <cell r="M179">
            <v>590</v>
          </cell>
          <cell r="N179">
            <v>355.91666666666669</v>
          </cell>
          <cell r="O179">
            <v>306.8</v>
          </cell>
          <cell r="P179">
            <v>299.61359256077299</v>
          </cell>
          <cell r="Q179">
            <v>264.53389289860252</v>
          </cell>
          <cell r="R179">
            <v>0.12254666731106978</v>
          </cell>
        </row>
        <row r="180">
          <cell r="A180" t="str">
            <v>Other Income</v>
          </cell>
          <cell r="G180">
            <v>797</v>
          </cell>
          <cell r="H180">
            <v>1101</v>
          </cell>
          <cell r="I180">
            <v>1005</v>
          </cell>
          <cell r="J180">
            <v>981</v>
          </cell>
          <cell r="K180">
            <v>744</v>
          </cell>
          <cell r="L180">
            <v>959</v>
          </cell>
          <cell r="M180">
            <v>592</v>
          </cell>
          <cell r="N180">
            <v>414</v>
          </cell>
          <cell r="O180">
            <v>424</v>
          </cell>
          <cell r="P180">
            <v>434</v>
          </cell>
          <cell r="Q180">
            <v>444</v>
          </cell>
          <cell r="R180">
            <v>-7.8203375414331866E-3</v>
          </cell>
        </row>
        <row r="181">
          <cell r="A181" t="str">
            <v>Pretax Income</v>
          </cell>
          <cell r="G181">
            <v>4388</v>
          </cell>
          <cell r="H181">
            <v>4471</v>
          </cell>
          <cell r="I181">
            <v>4701</v>
          </cell>
          <cell r="J181">
            <v>4417</v>
          </cell>
          <cell r="K181">
            <v>4261</v>
          </cell>
          <cell r="L181">
            <v>4316</v>
          </cell>
          <cell r="M181">
            <v>1926</v>
          </cell>
          <cell r="N181">
            <v>2990.7375000000002</v>
          </cell>
          <cell r="O181">
            <v>3978.1743977376641</v>
          </cell>
          <cell r="P181">
            <v>4548.6552323392498</v>
          </cell>
          <cell r="Q181">
            <v>5053.8229324496942</v>
          </cell>
          <cell r="R181">
            <v>-8.2333944848244078E-3</v>
          </cell>
        </row>
        <row r="182">
          <cell r="A182" t="str">
            <v>Income Taxes</v>
          </cell>
          <cell r="G182">
            <v>1432</v>
          </cell>
          <cell r="H182">
            <v>1440</v>
          </cell>
          <cell r="I182">
            <v>1550</v>
          </cell>
          <cell r="J182">
            <v>1480</v>
          </cell>
          <cell r="K182">
            <v>1357</v>
          </cell>
          <cell r="L182">
            <v>1377</v>
          </cell>
          <cell r="M182">
            <v>626</v>
          </cell>
          <cell r="N182">
            <v>948.73749999999995</v>
          </cell>
          <cell r="O182">
            <v>1432.142783185559</v>
          </cell>
          <cell r="P182">
            <v>1637.5158836421299</v>
          </cell>
          <cell r="Q182">
            <v>1819.3762556818899</v>
          </cell>
          <cell r="R182">
            <v>-1.1932162780230127E-2</v>
          </cell>
        </row>
        <row r="183">
          <cell r="A183" t="str">
            <v>Tax Rate</v>
          </cell>
          <cell r="G183">
            <v>0.32634457611668188</v>
          </cell>
          <cell r="H183">
            <v>0.32207559830015658</v>
          </cell>
          <cell r="I183">
            <v>0.32971708147202722</v>
          </cell>
          <cell r="J183">
            <v>0.33506905139234777</v>
          </cell>
          <cell r="K183">
            <v>0.31846984275991552</v>
          </cell>
          <cell r="L183">
            <v>0.31904541241890638</v>
          </cell>
          <cell r="M183">
            <v>0.32502596053997923</v>
          </cell>
          <cell r="N183">
            <v>0.31722526634316783</v>
          </cell>
          <cell r="O183">
            <v>0.36</v>
          </cell>
          <cell r="P183">
            <v>0.36</v>
          </cell>
          <cell r="Q183">
            <v>0.36</v>
          </cell>
        </row>
        <row r="184">
          <cell r="A184" t="str">
            <v>Minority Interest</v>
          </cell>
          <cell r="G184">
            <v>29</v>
          </cell>
          <cell r="H184">
            <v>40</v>
          </cell>
          <cell r="I184">
            <v>43</v>
          </cell>
          <cell r="J184">
            <v>24</v>
          </cell>
          <cell r="K184">
            <v>61</v>
          </cell>
          <cell r="L184">
            <v>61</v>
          </cell>
          <cell r="M184">
            <v>49</v>
          </cell>
          <cell r="N184">
            <v>94</v>
          </cell>
          <cell r="O184">
            <v>94</v>
          </cell>
          <cell r="P184">
            <v>97.76</v>
          </cell>
          <cell r="Q184">
            <v>101.67040000000001</v>
          </cell>
          <cell r="R184">
            <v>0.13398169188212772</v>
          </cell>
        </row>
        <row r="185">
          <cell r="A185" t="str">
            <v>Income Before Gains/(Charges)</v>
          </cell>
          <cell r="G185">
            <v>2927</v>
          </cell>
          <cell r="H185">
            <v>2991</v>
          </cell>
          <cell r="I185">
            <v>3108</v>
          </cell>
          <cell r="J185">
            <v>2913</v>
          </cell>
          <cell r="K185">
            <v>2843</v>
          </cell>
          <cell r="L185">
            <v>2878</v>
          </cell>
          <cell r="M185">
            <v>1251</v>
          </cell>
          <cell r="N185">
            <v>1948</v>
          </cell>
          <cell r="O185">
            <v>2452.0316145521051</v>
          </cell>
          <cell r="P185">
            <v>2813.3793486971194</v>
          </cell>
          <cell r="Q185">
            <v>3132.7762767678046</v>
          </cell>
          <cell r="R185">
            <v>-8.5759234974565057E-3</v>
          </cell>
        </row>
        <row r="186">
          <cell r="A186" t="str">
            <v>Nonrecurring Items &amp; Disco Ops.</v>
          </cell>
          <cell r="G186">
            <v>366</v>
          </cell>
          <cell r="H186">
            <v>645</v>
          </cell>
          <cell r="I186">
            <v>-703</v>
          </cell>
          <cell r="J186">
            <v>1567</v>
          </cell>
          <cell r="K186">
            <v>4847</v>
          </cell>
          <cell r="L186">
            <v>-564</v>
          </cell>
          <cell r="M186">
            <v>3088</v>
          </cell>
          <cell r="N186">
            <v>-241</v>
          </cell>
        </row>
        <row r="187">
          <cell r="A187" t="str">
            <v>Net Income</v>
          </cell>
          <cell r="G187">
            <v>3293</v>
          </cell>
          <cell r="H187">
            <v>3636</v>
          </cell>
          <cell r="I187">
            <v>2405</v>
          </cell>
          <cell r="J187">
            <v>4480</v>
          </cell>
          <cell r="K187">
            <v>7690</v>
          </cell>
          <cell r="L187">
            <v>2314</v>
          </cell>
          <cell r="M187">
            <v>4339</v>
          </cell>
          <cell r="N187">
            <v>1707</v>
          </cell>
          <cell r="O187">
            <v>2452.0316145521051</v>
          </cell>
          <cell r="P187">
            <v>2813.3793486971194</v>
          </cell>
          <cell r="Q187">
            <v>3132.7762767678046</v>
          </cell>
          <cell r="R187">
            <v>3.2077336386199695E-2</v>
          </cell>
        </row>
        <row r="189">
          <cell r="A189" t="str">
            <v>Diluted EPS Before Nonrecurring</v>
          </cell>
          <cell r="G189">
            <v>2.4742180896027048</v>
          </cell>
          <cell r="H189">
            <v>2.624092199317428</v>
          </cell>
          <cell r="I189">
            <v>2.7030706856898017</v>
          </cell>
          <cell r="J189">
            <v>2.5433339667250618</v>
          </cell>
          <cell r="K189">
            <v>2.5793231582945628</v>
          </cell>
          <cell r="L189">
            <v>2.7282336435323908</v>
          </cell>
          <cell r="M189">
            <v>1.191539089165504</v>
          </cell>
          <cell r="N189">
            <v>1.9455470853635271</v>
          </cell>
          <cell r="O189">
            <v>2.4489440251083532</v>
          </cell>
          <cell r="P189">
            <v>2.8098367514782439</v>
          </cell>
          <cell r="Q189">
            <v>3.1288314960788526</v>
          </cell>
          <cell r="R189">
            <v>1.0804039039615576E-2</v>
          </cell>
        </row>
        <row r="190">
          <cell r="A190" t="str">
            <v>Nonrecurring Items</v>
          </cell>
          <cell r="G190">
            <v>0.30938292476754015</v>
          </cell>
          <cell r="H190">
            <v>0.56587745521890376</v>
          </cell>
          <cell r="I190">
            <v>-0.61140884557269326</v>
          </cell>
          <cell r="J190">
            <v>1.3681442931198666</v>
          </cell>
          <cell r="K190">
            <v>4.4145090918936845</v>
          </cell>
          <cell r="L190">
            <v>-0.53661006773880071</v>
          </cell>
          <cell r="M190">
            <v>2.965909438323802</v>
          </cell>
          <cell r="N190">
            <v>-0.24069653366150412</v>
          </cell>
        </row>
        <row r="191">
          <cell r="A191" t="str">
            <v>Reported Earnings Per Share</v>
          </cell>
          <cell r="G191">
            <v>2.783601014370245</v>
          </cell>
          <cell r="H191">
            <v>3.1899696545363319</v>
          </cell>
          <cell r="I191">
            <v>2.0916618401171085</v>
          </cell>
          <cell r="J191">
            <v>3.9114782598449285</v>
          </cell>
          <cell r="K191">
            <v>6.9938322501882473</v>
          </cell>
          <cell r="L191">
            <v>2.19162357579359</v>
          </cell>
          <cell r="M191">
            <v>4.157448527489306</v>
          </cell>
          <cell r="N191">
            <v>1.7048505517020229</v>
          </cell>
          <cell r="O191">
            <v>2.4489440251083532</v>
          </cell>
          <cell r="P191">
            <v>2.8098367514782439</v>
          </cell>
          <cell r="Q191">
            <v>3.1288314960788526</v>
          </cell>
          <cell r="R191">
            <v>5.2337754639020018E-2</v>
          </cell>
        </row>
        <row r="192">
          <cell r="A192" t="str">
            <v>Change Before Gains/(Charges)</v>
          </cell>
          <cell r="H192">
            <v>6.0574332693036359E-2</v>
          </cell>
          <cell r="I192">
            <v>3.0097450993878061E-2</v>
          </cell>
          <cell r="J192">
            <v>-5.9094540076363722E-2</v>
          </cell>
          <cell r="K192">
            <v>1.4150399452197204E-2</v>
          </cell>
          <cell r="L192">
            <v>5.7732387955717446E-2</v>
          </cell>
          <cell r="M192">
            <v>-0.56325621451440133</v>
          </cell>
          <cell r="N192">
            <v>0.63280172933822376</v>
          </cell>
          <cell r="O192">
            <v>0.25874312862017734</v>
          </cell>
          <cell r="P192">
            <v>0.14736667015242344</v>
          </cell>
          <cell r="Q192">
            <v>0.11352785688805112</v>
          </cell>
        </row>
        <row r="194">
          <cell r="A194" t="str">
            <v>Shares Outstanding Diluted (Million)</v>
          </cell>
          <cell r="G194">
            <v>1183</v>
          </cell>
          <cell r="H194">
            <v>1139.8227549999999</v>
          </cell>
          <cell r="I194">
            <v>1149.8034500000001</v>
          </cell>
          <cell r="J194">
            <v>1145.3470279999999</v>
          </cell>
          <cell r="K194">
            <v>1097.970329</v>
          </cell>
          <cell r="L194">
            <v>1051.042524</v>
          </cell>
          <cell r="M194">
            <v>1041.1646290000001</v>
          </cell>
          <cell r="N194">
            <v>1001.2607839999999</v>
          </cell>
          <cell r="O194">
            <v>1001.2607839999999</v>
          </cell>
          <cell r="P194">
            <v>1001.2607839999999</v>
          </cell>
          <cell r="Q194">
            <v>1001.2607839999999</v>
          </cell>
          <cell r="R194">
            <v>-2.0010419030689008E-2</v>
          </cell>
        </row>
        <row r="195">
          <cell r="A195" t="str">
            <v>Change</v>
          </cell>
          <cell r="G195">
            <v>1183</v>
          </cell>
          <cell r="H195">
            <v>-43.177245000000084</v>
          </cell>
          <cell r="I195">
            <v>9.9806950000001962</v>
          </cell>
          <cell r="J195">
            <v>-4.4564220000002024</v>
          </cell>
          <cell r="K195">
            <v>-47.376698999999917</v>
          </cell>
          <cell r="L195">
            <v>-46.927805000000035</v>
          </cell>
          <cell r="M195">
            <v>-9.8778949999998531</v>
          </cell>
          <cell r="N195">
            <v>-39.90384500000016</v>
          </cell>
          <cell r="O195">
            <v>0</v>
          </cell>
          <cell r="P195">
            <v>0</v>
          </cell>
          <cell r="Q195">
            <v>0</v>
          </cell>
        </row>
        <row r="197">
          <cell r="A197" t="str">
            <v>EBITDA:</v>
          </cell>
          <cell r="G197">
            <v>5683</v>
          </cell>
          <cell r="H197">
            <v>5329.9852781590234</v>
          </cell>
          <cell r="I197">
            <v>5466.0099132656305</v>
          </cell>
          <cell r="J197">
            <v>5515.975797071842</v>
          </cell>
          <cell r="K197">
            <v>5742</v>
          </cell>
          <cell r="L197">
            <v>6027</v>
          </cell>
          <cell r="M197">
            <v>3678</v>
          </cell>
          <cell r="N197">
            <v>4417.6541666666672</v>
          </cell>
          <cell r="O197">
            <v>5403.4029691662354</v>
          </cell>
          <cell r="P197">
            <v>5999.6259677571652</v>
          </cell>
          <cell r="Q197">
            <v>6507.6389682054396</v>
          </cell>
          <cell r="R197">
            <v>1.5151568548074756E-2</v>
          </cell>
        </row>
        <row r="198">
          <cell r="A198" t="str">
            <v>EBITDA Margin</v>
          </cell>
          <cell r="G198">
            <v>0.23195918367346938</v>
          </cell>
          <cell r="H198">
            <v>0.22542654703768497</v>
          </cell>
          <cell r="I198">
            <v>0.22690895899645608</v>
          </cell>
          <cell r="J198">
            <v>0.22271473319626284</v>
          </cell>
          <cell r="K198">
            <v>0.21331451073631028</v>
          </cell>
          <cell r="L198">
            <v>0.21320928258101032</v>
          </cell>
          <cell r="M198">
            <v>0.14875030332443581</v>
          </cell>
          <cell r="N198">
            <v>0.17654271874252891</v>
          </cell>
          <cell r="O198">
            <v>0.21070865584977047</v>
          </cell>
          <cell r="P198">
            <v>0.22383486348239745</v>
          </cell>
          <cell r="Q198">
            <v>0.23211450343422904</v>
          </cell>
        </row>
        <row r="199">
          <cell r="A199" t="str">
            <v>EBITDA Per Share</v>
          </cell>
          <cell r="G199">
            <v>4.8038884192730347</v>
          </cell>
          <cell r="H199">
            <v>4.6761527217966652</v>
          </cell>
          <cell r="I199">
            <v>4.7538645959582313</v>
          </cell>
          <cell r="J199">
            <v>4.8159864759101136</v>
          </cell>
          <cell r="K199">
            <v>5.2296495163304177</v>
          </cell>
          <cell r="L199">
            <v>5.7343065217406943</v>
          </cell>
          <cell r="M199">
            <v>3.5325825499206425</v>
          </cell>
          <cell r="N199">
            <v>4.4120914723318148</v>
          </cell>
          <cell r="O199">
            <v>5.3965990234630379</v>
          </cell>
          <cell r="P199">
            <v>5.9920712601854635</v>
          </cell>
          <cell r="Q199">
            <v>6.4994445724795709</v>
          </cell>
          <cell r="R199">
            <v>3.5879960625686325E-2</v>
          </cell>
        </row>
        <row r="200">
          <cell r="A200" t="str">
            <v>EBITDA Per Share Growth</v>
          </cell>
          <cell r="H200">
            <v>-2.6590063366979555E-2</v>
          </cell>
          <cell r="I200">
            <v>1.6618763069762954E-2</v>
          </cell>
          <cell r="J200">
            <v>1.3067658680202765E-2</v>
          </cell>
          <cell r="K200">
            <v>8.5893729662546603E-2</v>
          </cell>
          <cell r="L200">
            <v>9.649920206591367E-2</v>
          </cell>
          <cell r="M200">
            <v>-0.38395644939323914</v>
          </cell>
          <cell r="N200">
            <v>0.24897052226873795</v>
          </cell>
          <cell r="O200">
            <v>0.22313851770867865</v>
          </cell>
          <cell r="P200">
            <v>0.11034213105948099</v>
          </cell>
          <cell r="Q200">
            <v>8.4674111882708791E-2</v>
          </cell>
        </row>
        <row r="202">
          <cell r="A202" t="str">
            <v>EBITA:</v>
          </cell>
          <cell r="G202">
            <v>4040</v>
          </cell>
          <cell r="H202">
            <v>3803.9852781590234</v>
          </cell>
          <cell r="I202">
            <v>4105.0099132656305</v>
          </cell>
          <cell r="J202">
            <v>4063.975797071842</v>
          </cell>
          <cell r="K202">
            <v>4298</v>
          </cell>
          <cell r="L202">
            <v>4612</v>
          </cell>
          <cell r="M202">
            <v>2358</v>
          </cell>
          <cell r="N202">
            <v>3133.6541666666667</v>
          </cell>
          <cell r="O202">
            <v>4061.9743977376643</v>
          </cell>
          <cell r="P202">
            <v>4615.268824900023</v>
          </cell>
          <cell r="Q202">
            <v>5075.3568253482972</v>
          </cell>
          <cell r="R202">
            <v>2.9522827447027389E-2</v>
          </cell>
        </row>
        <row r="203">
          <cell r="A203" t="str">
            <v>EBITA Margin</v>
          </cell>
          <cell r="G203">
            <v>0.16489795918367348</v>
          </cell>
          <cell r="H203">
            <v>0.1608858601826689</v>
          </cell>
          <cell r="I203">
            <v>0.17041014210908009</v>
          </cell>
          <cell r="J203">
            <v>0.16408833516662663</v>
          </cell>
          <cell r="K203">
            <v>0.15967010922059588</v>
          </cell>
          <cell r="L203">
            <v>0.16315268147728881</v>
          </cell>
          <cell r="M203">
            <v>9.5365202620723122E-2</v>
          </cell>
          <cell r="N203">
            <v>0.12523022520787797</v>
          </cell>
          <cell r="O203">
            <v>0.15839891459650873</v>
          </cell>
          <cell r="P203">
            <v>0.17218707847920206</v>
          </cell>
          <cell r="Q203">
            <v>0.18102785588182538</v>
          </cell>
        </row>
        <row r="204">
          <cell r="A204" t="str">
            <v>EBITA Per Share</v>
          </cell>
          <cell r="G204">
            <v>3.4150464919695689</v>
          </cell>
          <cell r="H204">
            <v>3.3373480758058949</v>
          </cell>
          <cell r="I204">
            <v>3.5701840286403996</v>
          </cell>
          <cell r="J204">
            <v>3.5482484327639452</v>
          </cell>
          <cell r="K204">
            <v>3.9144955801442243</v>
          </cell>
          <cell r="L204">
            <v>4.3880241709421073</v>
          </cell>
          <cell r="M204">
            <v>2.2647715205853385</v>
          </cell>
          <cell r="N204">
            <v>3.1297082805418923</v>
          </cell>
          <cell r="O204">
            <v>4.0568595740963973</v>
          </cell>
          <cell r="P204">
            <v>4.6094572948939376</v>
          </cell>
          <cell r="Q204">
            <v>5.0689659541767265</v>
          </cell>
          <cell r="R204">
            <v>5.0544666432805307E-2</v>
          </cell>
        </row>
        <row r="205">
          <cell r="A205" t="str">
            <v>EBITA Per Share Growth</v>
          </cell>
          <cell r="H205">
            <v>-2.2751788693471831E-2</v>
          </cell>
          <cell r="I205">
            <v>6.9766757181382699E-2</v>
          </cell>
          <cell r="J205">
            <v>-6.1441078948549777E-3</v>
          </cell>
          <cell r="K205">
            <v>0.10321913877236244</v>
          </cell>
          <cell r="L205">
            <v>0.12096797176111163</v>
          </cell>
          <cell r="M205">
            <v>-0.48387441993076064</v>
          </cell>
          <cell r="N205">
            <v>0.3819090588586207</v>
          </cell>
          <cell r="O205">
            <v>0.29624208087342052</v>
          </cell>
          <cell r="P205">
            <v>0.13621317442830705</v>
          </cell>
          <cell r="Q205">
            <v>9.9688234402736109E-2</v>
          </cell>
        </row>
        <row r="207">
          <cell r="Q207" t="str">
            <v>Pace of innovation needs</v>
          </cell>
        </row>
        <row r="208">
          <cell r="L208" t="str">
            <v>Much lower interest</v>
          </cell>
          <cell r="Q208" t="str">
            <v>to accelerate</v>
          </cell>
        </row>
        <row r="209">
          <cell r="L209" t="str">
            <v>from debt reduction</v>
          </cell>
        </row>
        <row r="212">
          <cell r="A212" t="str">
            <v>Amortization Per Share</v>
          </cell>
          <cell r="G212">
            <v>0</v>
          </cell>
          <cell r="H212">
            <v>2.1933234698407123E-2</v>
          </cell>
          <cell r="I212">
            <v>1.739427725669113E-2</v>
          </cell>
          <cell r="J212">
            <v>9.4294565192690236E-2</v>
          </cell>
          <cell r="K212">
            <v>0.22404977029210776</v>
          </cell>
          <cell r="L212">
            <v>0.42338914919107501</v>
          </cell>
          <cell r="M212">
            <v>0.41684089903903176</v>
          </cell>
          <cell r="N212">
            <v>0.2007469015185159</v>
          </cell>
          <cell r="O212">
            <v>0.2007469015185159</v>
          </cell>
          <cell r="P212">
            <v>0.2007469015185159</v>
          </cell>
          <cell r="Q212">
            <v>0.2007469015185159</v>
          </cell>
        </row>
        <row r="213">
          <cell r="A213" t="str">
            <v>Cash Earnings per Share</v>
          </cell>
          <cell r="G213">
            <v>2.4742180896027048</v>
          </cell>
          <cell r="H213">
            <v>2.6460254340158351</v>
          </cell>
          <cell r="I213">
            <v>2.720464962946493</v>
          </cell>
          <cell r="J213">
            <v>2.6376285319177519</v>
          </cell>
          <cell r="K213">
            <v>2.8033729285866706</v>
          </cell>
          <cell r="L213">
            <v>3.1516227927234657</v>
          </cell>
          <cell r="M213">
            <v>1.6083799882045358</v>
          </cell>
          <cell r="N213">
            <v>2.1462939868820428</v>
          </cell>
          <cell r="O213">
            <v>2.6496909266268691</v>
          </cell>
          <cell r="P213">
            <v>3.0105836529967598</v>
          </cell>
          <cell r="Q213">
            <v>3.3295783975973685</v>
          </cell>
          <cell r="R213">
            <v>3.9394352813113986E-2</v>
          </cell>
        </row>
        <row r="214">
          <cell r="A214" t="str">
            <v>Cash Earnings per Share Growth</v>
          </cell>
          <cell r="H214">
            <v>6.9439046272884664E-2</v>
          </cell>
          <cell r="I214">
            <v>2.8132582541990914E-2</v>
          </cell>
          <cell r="J214">
            <v>-3.0449365147868779E-2</v>
          </cell>
          <cell r="K214">
            <v>6.2838415138165793E-2</v>
          </cell>
          <cell r="L214">
            <v>0.1242253075163875</v>
          </cell>
          <cell r="M214">
            <v>-0.4896660882393673</v>
          </cell>
          <cell r="N214">
            <v>0.33444459805670079</v>
          </cell>
          <cell r="O214">
            <v>0.23454239858171499</v>
          </cell>
          <cell r="P214">
            <v>0.13620181989652558</v>
          </cell>
          <cell r="Q214">
            <v>0.10595777476007973</v>
          </cell>
        </row>
        <row r="217">
          <cell r="A217" t="str">
            <v>(a) Growth is computed using least squares, not compound annual, method.</v>
          </cell>
        </row>
        <row r="218">
          <cell r="A218" t="str">
            <v>E = Banc of America Securities Research Estimates</v>
          </cell>
        </row>
        <row r="228">
          <cell r="A228" t="str">
            <v>Tax workout</v>
          </cell>
        </row>
        <row r="229">
          <cell r="A229" t="str">
            <v>One time items Pre-Tax</v>
          </cell>
          <cell r="K229">
            <v>-2571</v>
          </cell>
          <cell r="L229">
            <v>-869</v>
          </cell>
          <cell r="M229">
            <v>4929</v>
          </cell>
        </row>
        <row r="230">
          <cell r="A230" t="str">
            <v>Reported Inc. from Ops b4 taxes and M.int</v>
          </cell>
          <cell r="K230">
            <v>1690</v>
          </cell>
          <cell r="L230">
            <v>3447</v>
          </cell>
          <cell r="M230">
            <v>6844</v>
          </cell>
        </row>
        <row r="231">
          <cell r="A231" t="str">
            <v>Underlying Income from Ops b4 taxes and M. int</v>
          </cell>
          <cell r="K231">
            <v>4261</v>
          </cell>
          <cell r="L231">
            <v>4316</v>
          </cell>
          <cell r="M231">
            <v>1915</v>
          </cell>
          <cell r="N231">
            <v>3190.625</v>
          </cell>
          <cell r="O231">
            <v>3978.1743977376641</v>
          </cell>
          <cell r="P231">
            <v>4548.6552323392498</v>
          </cell>
          <cell r="Q231">
            <v>5053.8229324496942</v>
          </cell>
        </row>
        <row r="233">
          <cell r="A233" t="str">
            <v>One Time Items after tax</v>
          </cell>
          <cell r="K233">
            <v>-2624</v>
          </cell>
          <cell r="L233">
            <v>-564</v>
          </cell>
          <cell r="M233">
            <v>3088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Summary EBIT Statement"/>
      <sheetName val="Cash Flow Balance Sheet"/>
      <sheetName val="AR Rollforward"/>
      <sheetName val="Capex Definitions"/>
      <sheetName val="Capex"/>
      <sheetName val="Investments"/>
      <sheetName val="Roundup Input"/>
      <sheetName val="Roundup Detail Input"/>
      <sheetName val="Total Selec Chem"/>
      <sheetName val="Acetanilides"/>
      <sheetName val="Mon37500"/>
      <sheetName val="Other Chemistries"/>
      <sheetName val="Definitions-Seed &amp; Trait"/>
      <sheetName val="SSU Table"/>
      <sheetName val="Corn"/>
      <sheetName val="Soybeans"/>
      <sheetName val="Cotton"/>
      <sheetName val="Wheat"/>
      <sheetName val="Canola - OSR"/>
      <sheetName val="Sunflower"/>
      <sheetName val="Sorghum"/>
      <sheetName val="Other"/>
      <sheetName val="Comparison"/>
      <sheetName val="Counrty Total"/>
      <sheetName val="Seed Total"/>
      <sheetName val="Seed Local"/>
      <sheetName val="Seed Offshore"/>
      <sheetName val="GM Seed"/>
      <sheetName val="Unit GM Seed"/>
      <sheetName val="Qty Seed"/>
      <sheetName val="Mat Seed"/>
      <sheetName val="Crop Chem Total"/>
      <sheetName val="Crop Chem Local"/>
      <sheetName val="Crop Chem Offshore"/>
      <sheetName val="GM Crop Chem"/>
      <sheetName val="Unit GM Crop Chem"/>
      <sheetName val="Qty Crop Chem"/>
      <sheetName val="Mat Crop Chem"/>
      <sheetName val="Balance sheet"/>
      <sheetName val="Cash flow"/>
      <sheetName val="Non trade rec"/>
      <sheetName val="AR "/>
      <sheetName val="Coll seeds"/>
      <sheetName val="Coll chem"/>
      <sheetName val="Prepaid exp."/>
      <sheetName val="Net property"/>
      <sheetName val="Accounts payable"/>
      <sheetName val="Compensation"/>
      <sheetName val="Other liab."/>
      <sheetName val="Retained ear."/>
      <sheetName val="ent. fin. PNL"/>
      <sheetName val="NWFP"/>
      <sheetName val="UpsDns-Seed"/>
      <sheetName val="chem &amp; seed cost working"/>
      <sheetName val="NPV"/>
      <sheetName val="Variable Income"/>
      <sheetName val="Income Statement"/>
    </sheetNames>
    <sheetDataSet>
      <sheetData sheetId="0" refreshError="1">
        <row r="86">
          <cell r="C86">
            <v>0.12</v>
          </cell>
        </row>
        <row r="88">
          <cell r="C88">
            <v>-0.08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Comparison"/>
      <sheetName val="Counrty Total"/>
      <sheetName val="Seed Total"/>
      <sheetName val="Seed Local"/>
      <sheetName val="Seed Offshore"/>
      <sheetName val="GM Seed"/>
      <sheetName val="Unit GM Seed"/>
      <sheetName val="Qty Seed"/>
      <sheetName val="Mat Seed"/>
      <sheetName val="Crop Chem Total"/>
      <sheetName val="Crop Chem Local"/>
      <sheetName val="Crop Chem Offshore"/>
      <sheetName val="GM Crop Chem"/>
      <sheetName val="Unit GM Crop Chem"/>
      <sheetName val="Qty Crop Chem"/>
      <sheetName val="Mat Crop Chem"/>
      <sheetName val="Balance sheet"/>
      <sheetName val="Cash flow"/>
      <sheetName val="Non trade rec"/>
      <sheetName val="AR "/>
      <sheetName val="Coll seeds"/>
      <sheetName val="Coll chem"/>
      <sheetName val="Prepaid exp."/>
      <sheetName val="Net property"/>
      <sheetName val="Accounts payable"/>
      <sheetName val="Compensation"/>
      <sheetName val="Other liab."/>
      <sheetName val="Retained ear."/>
      <sheetName val="ent. fin. PNL"/>
      <sheetName val="NWFP"/>
      <sheetName val="UpsDns-Seed"/>
      <sheetName val="chem &amp; seed cost working"/>
      <sheetName val="****"/>
      <sheetName val="Premises"/>
      <sheetName val="Acetanilide LRP"/>
      <sheetName val="Assumptions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BIT summary"/>
      <sheetName val="P&amp;L by Pdt"/>
      <sheetName val="Butachlor"/>
      <sheetName val="Enabling SG&amp;A"/>
      <sheetName val="RU input"/>
      <sheetName val="Sel Chem"/>
      <sheetName val="Acetanilides"/>
      <sheetName val="Mon 37500"/>
      <sheetName val="Other Chem"/>
      <sheetName val="Corn"/>
      <sheetName val="Cotton"/>
      <sheetName val="Cash Flow Balance Sheet"/>
      <sheetName val="Sheet9"/>
      <sheetName val="Sheet8"/>
      <sheetName val="Sheet1"/>
      <sheetName val="Sheet2"/>
      <sheetName val="Sheet3"/>
      <sheetName val="Sheet4"/>
      <sheetName val="Comparison"/>
      <sheetName val="Counrty Total"/>
      <sheetName val="Seed Total"/>
      <sheetName val="Seed Local"/>
      <sheetName val="Seed Offshore"/>
      <sheetName val="GM Seed"/>
      <sheetName val="Unit GM Seed"/>
      <sheetName val="Qty Seed"/>
      <sheetName val="Mat Seed"/>
      <sheetName val="Crop Chem Total"/>
      <sheetName val="Crop Chem Local"/>
      <sheetName val="Crop Chem Offshore"/>
      <sheetName val="GM Crop Chem"/>
      <sheetName val="Unit GM Crop Chem"/>
      <sheetName val="Qty Crop Chem"/>
      <sheetName val="Mat Crop Chem"/>
      <sheetName val="Balance sheet"/>
      <sheetName val="Cash flow"/>
      <sheetName val="Non trade rec"/>
      <sheetName val="AR "/>
      <sheetName val="Coll seeds"/>
      <sheetName val="Coll chem"/>
      <sheetName val="Prepaid exp."/>
      <sheetName val="Net property"/>
      <sheetName val="Accounts payable"/>
      <sheetName val="Compensation"/>
      <sheetName val="Other liab."/>
      <sheetName val="Retained ear."/>
      <sheetName val="ent. fin. PNL"/>
      <sheetName val="NWFP"/>
      <sheetName val="UpsDns-Seed"/>
      <sheetName val="chem &amp; seed cost working"/>
      <sheetName val="US EBIT by Product"/>
      <sheetName val="Summary EBIT Statement"/>
      <sheetName val="AR Rollforward"/>
      <sheetName val="Capex Definitions"/>
      <sheetName val="Capex"/>
      <sheetName val="Investments"/>
      <sheetName val="Roundup Input"/>
      <sheetName val="Roundup Detail Input"/>
      <sheetName val="Total Selec Chem"/>
      <sheetName val="Acetanilide LRP"/>
      <sheetName val="Mon37500"/>
      <sheetName val="Other Chemistries"/>
      <sheetName val="Definitions-Seed &amp; Trait"/>
      <sheetName val="SSU Table"/>
      <sheetName val="Soybeans"/>
      <sheetName val="Wheat"/>
      <sheetName val="Canola - OSR"/>
      <sheetName val="Sunflower"/>
      <sheetName val="Sorghum"/>
      <sheetName val="Oth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0"/>
  <sheetViews>
    <sheetView showGridLines="0" zoomScale="75" workbookViewId="0"/>
  </sheetViews>
  <sheetFormatPr defaultColWidth="9.109375" defaultRowHeight="13.2"/>
  <cols>
    <col min="1" max="1" width="68.6640625" style="20" customWidth="1"/>
    <col min="2" max="6" width="17.5546875" style="20" customWidth="1"/>
    <col min="7" max="16384" width="9.109375" style="20"/>
  </cols>
  <sheetData>
    <row r="1" spans="1:25" s="43" customFormat="1" ht="30">
      <c r="A1" s="41" t="s">
        <v>156</v>
      </c>
      <c r="B1" s="42"/>
      <c r="C1" s="42"/>
      <c r="D1" s="42"/>
      <c r="E1" s="42"/>
      <c r="L1" s="42"/>
      <c r="M1" s="42"/>
      <c r="N1" s="42"/>
      <c r="O1" s="42"/>
      <c r="P1" s="42"/>
      <c r="Q1" s="42"/>
      <c r="S1" s="42"/>
      <c r="T1" s="42"/>
      <c r="U1" s="42"/>
      <c r="V1" s="42"/>
      <c r="W1" s="42"/>
      <c r="X1" s="42"/>
      <c r="Y1" s="42"/>
    </row>
    <row r="2" spans="1:25" s="28" customFormat="1" ht="21">
      <c r="A2" s="40" t="s">
        <v>153</v>
      </c>
      <c r="B2" s="44"/>
      <c r="C2" s="44"/>
      <c r="D2" s="44"/>
      <c r="E2" s="44"/>
      <c r="L2" s="44"/>
      <c r="M2" s="44"/>
      <c r="N2" s="44"/>
      <c r="O2" s="44"/>
      <c r="P2" s="44"/>
      <c r="Q2" s="44"/>
      <c r="S2" s="44"/>
      <c r="T2" s="44"/>
      <c r="U2" s="44"/>
      <c r="V2" s="44"/>
      <c r="W2" s="44"/>
      <c r="X2" s="44"/>
      <c r="Y2" s="44"/>
    </row>
    <row r="3" spans="1:25" s="28" customFormat="1" ht="21">
      <c r="A3" s="40" t="s">
        <v>183</v>
      </c>
      <c r="B3" s="44"/>
      <c r="C3" s="44"/>
      <c r="D3" s="44"/>
      <c r="E3" s="44"/>
      <c r="L3" s="44"/>
      <c r="M3" s="44"/>
      <c r="N3" s="44"/>
      <c r="O3" s="44"/>
      <c r="P3" s="44"/>
      <c r="Q3" s="44"/>
      <c r="S3" s="44"/>
      <c r="T3" s="44"/>
      <c r="U3" s="44"/>
      <c r="V3" s="44"/>
      <c r="W3" s="44"/>
      <c r="X3" s="44"/>
      <c r="Y3" s="44"/>
    </row>
    <row r="4" spans="1:25" s="28" customFormat="1" ht="21">
      <c r="A4" s="40"/>
      <c r="B4" s="44"/>
      <c r="C4" s="44"/>
      <c r="D4" s="44"/>
      <c r="E4" s="44"/>
      <c r="L4" s="44"/>
      <c r="M4" s="44"/>
      <c r="N4" s="44"/>
      <c r="O4" s="44"/>
      <c r="P4" s="44"/>
      <c r="Q4" s="44"/>
      <c r="S4" s="44"/>
      <c r="T4" s="44"/>
      <c r="U4" s="44"/>
      <c r="V4" s="44"/>
      <c r="W4" s="44"/>
      <c r="X4" s="44"/>
      <c r="Y4" s="44"/>
    </row>
    <row r="5" spans="1:25" s="28" customFormat="1" ht="21">
      <c r="A5" s="28" t="s">
        <v>195</v>
      </c>
      <c r="B5" s="97" t="s">
        <v>8</v>
      </c>
      <c r="C5" s="98" t="s">
        <v>8</v>
      </c>
      <c r="D5" s="98" t="s">
        <v>8</v>
      </c>
      <c r="E5" s="98" t="s">
        <v>8</v>
      </c>
      <c r="F5" s="98" t="s">
        <v>8</v>
      </c>
      <c r="L5" s="44"/>
      <c r="M5" s="44"/>
      <c r="N5" s="44"/>
      <c r="O5" s="44"/>
      <c r="P5" s="44"/>
      <c r="Q5" s="44"/>
      <c r="S5" s="44"/>
      <c r="T5" s="44"/>
      <c r="U5" s="44"/>
      <c r="V5" s="44"/>
      <c r="W5" s="44"/>
      <c r="X5" s="44"/>
      <c r="Y5" s="44"/>
    </row>
    <row r="6" spans="1:25" ht="15.6">
      <c r="B6" s="105" t="s">
        <v>209</v>
      </c>
      <c r="C6" s="106" t="s">
        <v>15</v>
      </c>
      <c r="D6" s="106" t="s">
        <v>14</v>
      </c>
      <c r="E6" s="106" t="s">
        <v>13</v>
      </c>
      <c r="F6" s="106" t="s">
        <v>12</v>
      </c>
    </row>
    <row r="7" spans="1:25">
      <c r="B7" s="108" t="s">
        <v>207</v>
      </c>
      <c r="C7" s="107" t="s">
        <v>125</v>
      </c>
      <c r="D7" s="107" t="s">
        <v>122</v>
      </c>
      <c r="E7" s="107" t="s">
        <v>121</v>
      </c>
      <c r="F7" s="25" t="s">
        <v>119</v>
      </c>
    </row>
    <row r="8" spans="1:25" ht="21">
      <c r="A8" s="28" t="s">
        <v>56</v>
      </c>
      <c r="B8" s="182"/>
      <c r="C8" s="182"/>
      <c r="D8" s="182"/>
      <c r="E8" s="182"/>
      <c r="F8" s="182"/>
    </row>
    <row r="9" spans="1:25" ht="15">
      <c r="A9" s="29" t="s">
        <v>0</v>
      </c>
      <c r="B9" s="163">
        <v>4936</v>
      </c>
      <c r="C9" s="241">
        <v>1307</v>
      </c>
      <c r="D9" s="164">
        <v>1470</v>
      </c>
      <c r="E9" s="164">
        <v>1301</v>
      </c>
      <c r="F9" s="164">
        <v>858</v>
      </c>
    </row>
    <row r="10" spans="1:25" ht="15">
      <c r="A10" s="29" t="s">
        <v>5</v>
      </c>
      <c r="B10" s="80">
        <v>68</v>
      </c>
      <c r="C10" s="81">
        <v>-188</v>
      </c>
      <c r="D10" s="81">
        <v>174</v>
      </c>
      <c r="E10" s="81">
        <v>100</v>
      </c>
      <c r="F10" s="81">
        <v>-18</v>
      </c>
    </row>
    <row r="11" spans="1:25" ht="15">
      <c r="A11" s="29" t="s">
        <v>57</v>
      </c>
      <c r="B11" s="100">
        <v>0.26</v>
      </c>
      <c r="C11" s="99">
        <v>-0.72</v>
      </c>
      <c r="D11" s="99">
        <v>0.67</v>
      </c>
      <c r="E11" s="99">
        <v>0.38</v>
      </c>
      <c r="F11" s="99">
        <v>-7.0000000000000007E-2</v>
      </c>
    </row>
    <row r="12" spans="1:25" ht="15">
      <c r="A12" s="29"/>
      <c r="B12" s="29"/>
      <c r="C12" s="29"/>
      <c r="D12" s="29"/>
      <c r="E12" s="29"/>
      <c r="F12" s="29"/>
    </row>
    <row r="13" spans="1:25" ht="21">
      <c r="A13" s="28" t="s">
        <v>58</v>
      </c>
      <c r="B13" s="29"/>
      <c r="C13" s="29"/>
      <c r="D13" s="29"/>
      <c r="E13" s="29"/>
      <c r="F13" s="29"/>
    </row>
    <row r="14" spans="1:25" ht="15">
      <c r="A14" s="29" t="s">
        <v>74</v>
      </c>
      <c r="B14" s="163">
        <v>1905</v>
      </c>
      <c r="C14" s="164">
        <v>258</v>
      </c>
      <c r="D14" s="164">
        <v>615</v>
      </c>
      <c r="E14" s="164">
        <v>655</v>
      </c>
      <c r="F14" s="164">
        <v>377</v>
      </c>
    </row>
    <row r="15" spans="1:25" ht="15">
      <c r="A15" s="29"/>
      <c r="B15" s="80"/>
      <c r="C15" s="81"/>
      <c r="D15" s="81"/>
      <c r="E15" s="81"/>
      <c r="F15" s="81"/>
    </row>
    <row r="16" spans="1:25" ht="15">
      <c r="A16" s="29" t="s">
        <v>72</v>
      </c>
      <c r="B16" s="80">
        <v>1804</v>
      </c>
      <c r="C16" s="81">
        <v>708</v>
      </c>
      <c r="D16" s="81">
        <v>463</v>
      </c>
      <c r="E16" s="81">
        <v>373</v>
      </c>
      <c r="F16" s="81">
        <v>260</v>
      </c>
    </row>
    <row r="17" spans="1:6" ht="15">
      <c r="A17" s="29" t="s">
        <v>111</v>
      </c>
      <c r="B17" s="84">
        <v>1227</v>
      </c>
      <c r="C17" s="85">
        <v>341</v>
      </c>
      <c r="D17" s="85">
        <v>392</v>
      </c>
      <c r="E17" s="85">
        <v>273</v>
      </c>
      <c r="F17" s="85">
        <v>221</v>
      </c>
    </row>
    <row r="18" spans="1:6" ht="15">
      <c r="A18" s="29" t="s">
        <v>73</v>
      </c>
      <c r="B18" s="80">
        <v>3031</v>
      </c>
      <c r="C18" s="81">
        <v>1049</v>
      </c>
      <c r="D18" s="81">
        <v>855</v>
      </c>
      <c r="E18" s="81">
        <v>646</v>
      </c>
      <c r="F18" s="81">
        <v>481</v>
      </c>
    </row>
    <row r="19" spans="1:6" ht="15">
      <c r="A19" s="29"/>
      <c r="B19" s="80"/>
      <c r="C19" s="81"/>
      <c r="D19" s="81"/>
      <c r="E19" s="81"/>
      <c r="F19" s="81"/>
    </row>
    <row r="20" spans="1:6" s="31" customFormat="1" ht="16.2" thickBot="1">
      <c r="A20" s="30" t="s">
        <v>71</v>
      </c>
      <c r="B20" s="168">
        <f>+B18+B14</f>
        <v>4936</v>
      </c>
      <c r="C20" s="169">
        <f>+C18+C14</f>
        <v>1307</v>
      </c>
      <c r="D20" s="169">
        <f>+D18+D14</f>
        <v>1470</v>
      </c>
      <c r="E20" s="169">
        <f>+E18+E14</f>
        <v>1301</v>
      </c>
      <c r="F20" s="169">
        <f>+F18+F14</f>
        <v>858</v>
      </c>
    </row>
    <row r="21" spans="1:6" ht="15">
      <c r="A21" s="29"/>
      <c r="B21" s="29"/>
      <c r="C21" s="29"/>
      <c r="D21" s="29"/>
      <c r="E21" s="29"/>
      <c r="F21" s="29"/>
    </row>
    <row r="22" spans="1:6" ht="21">
      <c r="A22" s="28" t="s">
        <v>148</v>
      </c>
      <c r="B22"/>
      <c r="C22"/>
      <c r="D22"/>
      <c r="E22" s="83"/>
      <c r="F22" s="83"/>
    </row>
    <row r="23" spans="1:6" s="33" customFormat="1" ht="15">
      <c r="A23" s="32" t="s">
        <v>149</v>
      </c>
      <c r="B23" s="163">
        <v>183</v>
      </c>
      <c r="C23" s="164">
        <v>-145</v>
      </c>
      <c r="D23" s="164">
        <v>139</v>
      </c>
      <c r="E23" s="162">
        <v>146</v>
      </c>
      <c r="F23" s="162">
        <v>43</v>
      </c>
    </row>
    <row r="24" spans="1:6" s="33" customFormat="1" ht="15">
      <c r="A24" s="32" t="s">
        <v>75</v>
      </c>
      <c r="B24" s="84">
        <v>0</v>
      </c>
      <c r="C24" s="85">
        <v>-137</v>
      </c>
      <c r="D24" s="85">
        <v>137</v>
      </c>
      <c r="E24" s="85">
        <v>55</v>
      </c>
      <c r="F24" s="85">
        <v>-55</v>
      </c>
    </row>
    <row r="25" spans="1:6" s="33" customFormat="1" ht="15">
      <c r="A25" s="32" t="s">
        <v>59</v>
      </c>
      <c r="B25" s="80">
        <v>183</v>
      </c>
      <c r="C25" s="81">
        <v>-282</v>
      </c>
      <c r="D25" s="81">
        <f>+D24+D23</f>
        <v>276</v>
      </c>
      <c r="E25" s="81">
        <f>+E24+E23</f>
        <v>201</v>
      </c>
      <c r="F25" s="81">
        <f>+F24+F23</f>
        <v>-12</v>
      </c>
    </row>
    <row r="26" spans="1:6" s="35" customFormat="1" ht="7.5" customHeight="1">
      <c r="A26" s="34"/>
      <c r="B26" s="156"/>
      <c r="C26" s="157"/>
      <c r="D26" s="157"/>
      <c r="E26" s="157"/>
      <c r="F26" s="157"/>
    </row>
    <row r="27" spans="1:6" s="35" customFormat="1" ht="15">
      <c r="A27" s="34" t="s">
        <v>11</v>
      </c>
      <c r="B27" s="156">
        <v>69</v>
      </c>
      <c r="C27" s="81">
        <v>17</v>
      </c>
      <c r="D27" s="81">
        <v>18</v>
      </c>
      <c r="E27" s="81">
        <v>19</v>
      </c>
      <c r="F27" s="81">
        <v>15</v>
      </c>
    </row>
    <row r="28" spans="1:6" s="35" customFormat="1" ht="15">
      <c r="A28" s="34" t="s">
        <v>138</v>
      </c>
      <c r="B28" s="158">
        <v>34</v>
      </c>
      <c r="C28" s="85">
        <v>-111</v>
      </c>
      <c r="D28" s="85">
        <v>84</v>
      </c>
      <c r="E28" s="85">
        <v>70</v>
      </c>
      <c r="F28" s="85">
        <v>-9</v>
      </c>
    </row>
    <row r="29" spans="1:6" s="79" customFormat="1" ht="16.2" thickBot="1">
      <c r="A29" s="78" t="s">
        <v>172</v>
      </c>
      <c r="B29" s="170">
        <v>80</v>
      </c>
      <c r="C29" s="171">
        <v>-188</v>
      </c>
      <c r="D29" s="171">
        <v>174</v>
      </c>
      <c r="E29" s="171">
        <v>112</v>
      </c>
      <c r="F29" s="171">
        <v>-18</v>
      </c>
    </row>
    <row r="30" spans="1:6" s="233" customFormat="1" ht="16.2" thickTop="1">
      <c r="A30" s="230"/>
      <c r="B30" s="231"/>
      <c r="C30" s="232"/>
      <c r="D30" s="232"/>
      <c r="E30" s="232"/>
      <c r="F30" s="232"/>
    </row>
    <row r="31" spans="1:6" s="233" customFormat="1" ht="21">
      <c r="A31" s="28" t="s">
        <v>203</v>
      </c>
      <c r="B31" s="231"/>
      <c r="C31" s="232"/>
      <c r="D31" s="232"/>
      <c r="E31" s="232"/>
      <c r="F31" s="232"/>
    </row>
    <row r="32" spans="1:6" s="233" customFormat="1" ht="15">
      <c r="A32" s="32" t="s">
        <v>197</v>
      </c>
      <c r="B32" s="238">
        <v>96</v>
      </c>
      <c r="C32" s="239">
        <v>24</v>
      </c>
      <c r="D32" s="239">
        <v>24</v>
      </c>
      <c r="E32" s="239">
        <v>24</v>
      </c>
      <c r="F32" s="239">
        <v>24</v>
      </c>
    </row>
    <row r="33" spans="1:6" s="233" customFormat="1" ht="15">
      <c r="A33" s="32" t="s">
        <v>198</v>
      </c>
      <c r="B33" s="158">
        <v>233</v>
      </c>
      <c r="C33" s="85">
        <v>59</v>
      </c>
      <c r="D33" s="85">
        <v>58</v>
      </c>
      <c r="E33" s="85">
        <v>58</v>
      </c>
      <c r="F33" s="85">
        <v>58</v>
      </c>
    </row>
    <row r="34" spans="1:6" s="233" customFormat="1" ht="15.6">
      <c r="A34" s="32" t="s">
        <v>199</v>
      </c>
      <c r="B34" s="235">
        <v>329</v>
      </c>
      <c r="C34" s="236">
        <f>SUM(C32:C33)</f>
        <v>83</v>
      </c>
      <c r="D34" s="236">
        <f>SUM(D32:D33)</f>
        <v>82</v>
      </c>
      <c r="E34" s="236">
        <f>SUM(E32:E33)</f>
        <v>82</v>
      </c>
      <c r="F34" s="236">
        <f>SUM(F32:F33)</f>
        <v>82</v>
      </c>
    </row>
    <row r="35" spans="1:6" s="233" customFormat="1" ht="15.6">
      <c r="A35" s="37"/>
      <c r="B35" s="231"/>
      <c r="C35" s="232"/>
      <c r="D35" s="232"/>
      <c r="E35" s="232"/>
      <c r="F35" s="232"/>
    </row>
    <row r="36" spans="1:6" s="233" customFormat="1" ht="15">
      <c r="A36" s="32" t="s">
        <v>200</v>
      </c>
      <c r="B36" s="238">
        <v>121</v>
      </c>
      <c r="C36" s="239">
        <v>32</v>
      </c>
      <c r="D36" s="239">
        <v>31</v>
      </c>
      <c r="E36" s="239">
        <v>32</v>
      </c>
      <c r="F36" s="239">
        <v>26</v>
      </c>
    </row>
    <row r="37" spans="1:6" s="233" customFormat="1" ht="15">
      <c r="A37" s="32" t="s">
        <v>201</v>
      </c>
      <c r="B37" s="158">
        <v>3</v>
      </c>
      <c r="C37" s="85">
        <v>1</v>
      </c>
      <c r="D37" s="85">
        <v>0</v>
      </c>
      <c r="E37" s="85">
        <v>1</v>
      </c>
      <c r="F37" s="85">
        <v>1</v>
      </c>
    </row>
    <row r="38" spans="1:6" s="233" customFormat="1" ht="15.6">
      <c r="A38" s="32" t="s">
        <v>202</v>
      </c>
      <c r="B38" s="235">
        <v>124</v>
      </c>
      <c r="C38" s="236">
        <f>SUM(C36:C37)</f>
        <v>33</v>
      </c>
      <c r="D38" s="236">
        <f>SUM(D36:D37)</f>
        <v>31</v>
      </c>
      <c r="E38" s="236">
        <f>SUM(E36:E37)</f>
        <v>33</v>
      </c>
      <c r="F38" s="236">
        <f>SUM(F36:F37)</f>
        <v>27</v>
      </c>
    </row>
    <row r="39" spans="1:6" s="233" customFormat="1" ht="15.6">
      <c r="A39" s="37"/>
      <c r="B39" s="231"/>
      <c r="C39" s="232"/>
      <c r="D39" s="232"/>
      <c r="E39" s="232"/>
      <c r="F39" s="232"/>
    </row>
    <row r="40" spans="1:6" s="233" customFormat="1" ht="16.2" thickBot="1">
      <c r="A40" s="237" t="s">
        <v>204</v>
      </c>
      <c r="B40" s="173">
        <v>453</v>
      </c>
      <c r="C40" s="176">
        <f>C38+C34</f>
        <v>116</v>
      </c>
      <c r="D40" s="176">
        <f>D38+D34</f>
        <v>113</v>
      </c>
      <c r="E40" s="176">
        <f>E38+E34</f>
        <v>115</v>
      </c>
      <c r="F40" s="176">
        <f>F38+F34</f>
        <v>109</v>
      </c>
    </row>
    <row r="41" spans="1:6" s="233" customFormat="1" ht="16.2" thickTop="1">
      <c r="A41" s="37"/>
      <c r="B41" s="231"/>
      <c r="C41" s="232"/>
      <c r="D41" s="232"/>
      <c r="E41" s="232"/>
      <c r="F41" s="232"/>
    </row>
    <row r="42" spans="1:6" ht="21">
      <c r="A42" s="28" t="s">
        <v>144</v>
      </c>
      <c r="B42" s="29"/>
      <c r="C42" s="29"/>
      <c r="D42" s="29"/>
      <c r="E42" s="29"/>
      <c r="F42" s="29"/>
    </row>
    <row r="43" spans="1:6" ht="15">
      <c r="A43" s="29" t="s">
        <v>60</v>
      </c>
      <c r="B43" s="163">
        <v>1128</v>
      </c>
      <c r="C43" s="215"/>
      <c r="D43" s="215"/>
      <c r="E43" s="215"/>
      <c r="F43" s="215"/>
    </row>
    <row r="44" spans="1:6" ht="15">
      <c r="A44" s="29" t="s">
        <v>61</v>
      </c>
      <c r="B44" s="84">
        <v>-482</v>
      </c>
      <c r="C44" s="216"/>
      <c r="D44" s="216"/>
      <c r="E44" s="216"/>
      <c r="F44" s="216"/>
    </row>
    <row r="45" spans="1:6" s="2" customFormat="1" ht="16.2" thickBot="1">
      <c r="A45" s="30" t="s">
        <v>146</v>
      </c>
      <c r="B45" s="173">
        <f>SUM(B43:B44)</f>
        <v>646</v>
      </c>
      <c r="C45" s="218"/>
      <c r="D45" s="218"/>
      <c r="E45" s="218"/>
      <c r="F45" s="218"/>
    </row>
    <row r="46" spans="1:6" s="160" customFormat="1" ht="16.2" thickTop="1">
      <c r="B46" s="154"/>
      <c r="C46" s="154"/>
      <c r="D46" s="154"/>
      <c r="E46" s="154"/>
      <c r="F46" s="154"/>
    </row>
    <row r="47" spans="1:6" ht="15">
      <c r="A47" s="155" t="s">
        <v>147</v>
      </c>
      <c r="B47" s="29"/>
      <c r="C47" s="29"/>
      <c r="D47" s="29"/>
      <c r="E47" s="29"/>
      <c r="F47" s="29"/>
    </row>
    <row r="48" spans="1:6" ht="15">
      <c r="A48" s="155"/>
      <c r="B48" s="29"/>
      <c r="C48" s="29"/>
      <c r="D48" s="29"/>
      <c r="E48" s="29"/>
      <c r="F48" s="29"/>
    </row>
    <row r="49" spans="1:6" ht="15">
      <c r="A49" s="155"/>
      <c r="B49" s="29"/>
      <c r="C49" s="29"/>
      <c r="D49" s="29"/>
      <c r="E49" s="29"/>
      <c r="F49" s="29"/>
    </row>
    <row r="50" spans="1:6" ht="21">
      <c r="A50" s="28" t="s">
        <v>195</v>
      </c>
      <c r="B50" s="97" t="s">
        <v>8</v>
      </c>
      <c r="C50" s="98" t="s">
        <v>8</v>
      </c>
      <c r="D50" s="98" t="s">
        <v>8</v>
      </c>
      <c r="E50" s="98" t="s">
        <v>8</v>
      </c>
      <c r="F50" s="98" t="s">
        <v>8</v>
      </c>
    </row>
    <row r="51" spans="1:6" ht="15.6">
      <c r="B51" s="105" t="s">
        <v>154</v>
      </c>
      <c r="C51" s="106" t="s">
        <v>15</v>
      </c>
      <c r="D51" s="106" t="s">
        <v>14</v>
      </c>
      <c r="E51" s="106" t="s">
        <v>13</v>
      </c>
      <c r="F51" s="106" t="s">
        <v>12</v>
      </c>
    </row>
    <row r="52" spans="1:6">
      <c r="B52" s="108" t="s">
        <v>207</v>
      </c>
      <c r="C52" s="107" t="s">
        <v>125</v>
      </c>
      <c r="D52" s="107" t="s">
        <v>122</v>
      </c>
      <c r="E52" s="107" t="s">
        <v>121</v>
      </c>
      <c r="F52" s="25" t="s">
        <v>119</v>
      </c>
    </row>
    <row r="53" spans="1:6" ht="21">
      <c r="A53" s="28" t="s">
        <v>170</v>
      </c>
      <c r="B53" s="29"/>
      <c r="C53" s="29"/>
      <c r="D53" s="29"/>
      <c r="E53" s="29"/>
      <c r="F53" s="29"/>
    </row>
    <row r="54" spans="1:6" ht="15">
      <c r="A54" s="32" t="s">
        <v>62</v>
      </c>
      <c r="B54" s="163">
        <f>SUM(C54:F54)</f>
        <v>3076</v>
      </c>
      <c r="C54" s="164">
        <v>770</v>
      </c>
      <c r="D54" s="164">
        <v>984</v>
      </c>
      <c r="E54" s="164">
        <v>840</v>
      </c>
      <c r="F54" s="164">
        <v>482</v>
      </c>
    </row>
    <row r="55" spans="1:6" ht="15">
      <c r="A55" s="32" t="s">
        <v>63</v>
      </c>
      <c r="B55" s="80">
        <f>SUM(C55:F55)</f>
        <v>887</v>
      </c>
      <c r="C55" s="81">
        <v>317</v>
      </c>
      <c r="D55" s="81">
        <v>170</v>
      </c>
      <c r="E55" s="81">
        <v>190</v>
      </c>
      <c r="F55" s="81">
        <v>210</v>
      </c>
    </row>
    <row r="56" spans="1:6" ht="15">
      <c r="A56" s="32" t="s">
        <v>64</v>
      </c>
      <c r="B56" s="80">
        <f>SUM(C56:F56)</f>
        <v>709</v>
      </c>
      <c r="C56" s="81">
        <v>163</v>
      </c>
      <c r="D56" s="81">
        <v>230</v>
      </c>
      <c r="E56" s="81">
        <v>196</v>
      </c>
      <c r="F56" s="81">
        <v>120</v>
      </c>
    </row>
    <row r="57" spans="1:6" ht="15">
      <c r="A57" s="32" t="s">
        <v>155</v>
      </c>
      <c r="B57" s="80">
        <f>SUM(C57:F57)</f>
        <v>264</v>
      </c>
      <c r="C57" s="81">
        <v>57</v>
      </c>
      <c r="D57" s="81">
        <v>86</v>
      </c>
      <c r="E57" s="81">
        <v>75</v>
      </c>
      <c r="F57" s="81">
        <v>46</v>
      </c>
    </row>
    <row r="58" spans="1:6" ht="16.2" thickBot="1">
      <c r="A58" s="36" t="s">
        <v>167</v>
      </c>
      <c r="B58" s="174">
        <f>SUM(B54:B57)</f>
        <v>4936</v>
      </c>
      <c r="C58" s="175">
        <f>SUM(C54:C57)</f>
        <v>1307</v>
      </c>
      <c r="D58" s="175">
        <f>SUM(D54:D57)</f>
        <v>1470</v>
      </c>
      <c r="E58" s="175">
        <f>SUM(E54:E57)</f>
        <v>1301</v>
      </c>
      <c r="F58" s="175">
        <f>SUM(F54:F57)</f>
        <v>858</v>
      </c>
    </row>
    <row r="59" spans="1:6" s="38" customFormat="1" ht="16.2" thickTop="1">
      <c r="A59" s="37"/>
      <c r="B59" s="86"/>
      <c r="C59" s="86"/>
      <c r="D59" s="86"/>
      <c r="E59" s="86"/>
      <c r="F59" s="86"/>
    </row>
    <row r="60" spans="1:6" ht="21">
      <c r="A60" s="28" t="s">
        <v>168</v>
      </c>
      <c r="B60" s="87"/>
      <c r="C60" s="29"/>
      <c r="D60" s="29"/>
      <c r="E60" s="29"/>
      <c r="F60" s="29"/>
    </row>
    <row r="61" spans="1:6" ht="15">
      <c r="A61" s="29" t="s">
        <v>65</v>
      </c>
      <c r="B61" s="163">
        <v>1243</v>
      </c>
      <c r="C61" s="215"/>
      <c r="D61" s="215"/>
      <c r="E61" s="215"/>
      <c r="F61" s="215"/>
    </row>
    <row r="62" spans="1:6" ht="15">
      <c r="A62" s="29" t="s">
        <v>66</v>
      </c>
      <c r="B62" s="80">
        <v>229</v>
      </c>
      <c r="C62" s="216"/>
      <c r="D62" s="216"/>
      <c r="E62" s="216"/>
      <c r="F62" s="216"/>
    </row>
    <row r="63" spans="1:6" ht="15">
      <c r="A63" s="29" t="s">
        <v>67</v>
      </c>
      <c r="B63" s="80">
        <v>256</v>
      </c>
      <c r="C63" s="216"/>
      <c r="D63" s="216"/>
      <c r="E63" s="216"/>
      <c r="F63" s="216"/>
    </row>
    <row r="64" spans="1:6" ht="15">
      <c r="A64" s="29" t="s">
        <v>68</v>
      </c>
      <c r="B64" s="84">
        <v>568</v>
      </c>
      <c r="C64" s="216"/>
      <c r="D64" s="216"/>
      <c r="E64" s="216"/>
      <c r="F64" s="216"/>
    </row>
    <row r="65" spans="1:7" s="40" customFormat="1" ht="16.2" thickBot="1">
      <c r="A65" s="30" t="s">
        <v>167</v>
      </c>
      <c r="B65" s="174">
        <v>2296</v>
      </c>
      <c r="C65" s="217"/>
      <c r="D65" s="217"/>
      <c r="E65" s="217"/>
      <c r="F65" s="217"/>
    </row>
    <row r="66" spans="1:7" ht="15.6" thickTop="1">
      <c r="A66" s="29"/>
      <c r="B66" s="29"/>
      <c r="C66" s="29"/>
      <c r="D66" s="29"/>
      <c r="E66" s="29"/>
      <c r="F66" s="29"/>
    </row>
    <row r="67" spans="1:7" ht="21">
      <c r="A67" s="28" t="s">
        <v>69</v>
      </c>
      <c r="B67" s="29"/>
      <c r="C67" s="29"/>
      <c r="D67" s="29"/>
      <c r="E67" s="29"/>
      <c r="F67" s="29"/>
    </row>
    <row r="68" spans="1:7" s="33" customFormat="1" ht="15">
      <c r="A68" s="29" t="s">
        <v>74</v>
      </c>
      <c r="B68" s="163">
        <v>1085</v>
      </c>
      <c r="C68" s="164">
        <v>105</v>
      </c>
      <c r="D68" s="164">
        <v>363</v>
      </c>
      <c r="E68" s="164">
        <v>396</v>
      </c>
      <c r="F68" s="164">
        <v>221</v>
      </c>
    </row>
    <row r="69" spans="1:7" s="33" customFormat="1" ht="15">
      <c r="A69" s="32"/>
      <c r="B69" s="80"/>
      <c r="C69" s="81"/>
      <c r="D69" s="81"/>
      <c r="E69" s="81"/>
      <c r="F69" s="81"/>
    </row>
    <row r="70" spans="1:7" s="33" customFormat="1" ht="15">
      <c r="A70" s="29" t="s">
        <v>72</v>
      </c>
      <c r="B70" s="80">
        <v>699</v>
      </c>
      <c r="C70" s="81">
        <v>337</v>
      </c>
      <c r="D70" s="81">
        <v>170</v>
      </c>
      <c r="E70" s="81">
        <v>134</v>
      </c>
      <c r="F70" s="81">
        <v>58</v>
      </c>
    </row>
    <row r="71" spans="1:7" s="33" customFormat="1" ht="15">
      <c r="A71" s="29" t="s">
        <v>111</v>
      </c>
      <c r="B71" s="84">
        <v>531</v>
      </c>
      <c r="C71" s="85">
        <v>147</v>
      </c>
      <c r="D71" s="85">
        <v>193</v>
      </c>
      <c r="E71" s="85">
        <v>114</v>
      </c>
      <c r="F71" s="85">
        <v>77</v>
      </c>
    </row>
    <row r="72" spans="1:7" s="33" customFormat="1" ht="15">
      <c r="A72" s="29" t="s">
        <v>73</v>
      </c>
      <c r="B72" s="80">
        <v>1230</v>
      </c>
      <c r="C72" s="81">
        <v>484</v>
      </c>
      <c r="D72" s="81">
        <v>363</v>
      </c>
      <c r="E72" s="81">
        <v>248</v>
      </c>
      <c r="F72" s="81">
        <v>135</v>
      </c>
    </row>
    <row r="73" spans="1:7" s="33" customFormat="1" ht="15">
      <c r="A73" s="32"/>
      <c r="B73" s="80"/>
      <c r="C73" s="81"/>
      <c r="D73" s="81"/>
      <c r="E73" s="81"/>
      <c r="F73" s="81"/>
    </row>
    <row r="74" spans="1:7" s="39" customFormat="1" ht="16.2" thickBot="1">
      <c r="A74" s="36" t="s">
        <v>70</v>
      </c>
      <c r="B74" s="168">
        <v>2315</v>
      </c>
      <c r="C74" s="169">
        <v>589</v>
      </c>
      <c r="D74" s="169">
        <f>+D72+D68</f>
        <v>726</v>
      </c>
      <c r="E74" s="169">
        <f>+E72+E68</f>
        <v>644</v>
      </c>
      <c r="F74" s="169">
        <f>+F72+F68</f>
        <v>356</v>
      </c>
      <c r="G74" s="33"/>
    </row>
    <row r="75" spans="1:7" s="39" customFormat="1" ht="15.6">
      <c r="A75" s="36"/>
      <c r="B75" s="86"/>
      <c r="C75" s="86"/>
      <c r="D75" s="86"/>
      <c r="E75" s="86"/>
      <c r="F75" s="86"/>
    </row>
    <row r="76" spans="1:7" ht="21">
      <c r="A76" s="28" t="s">
        <v>145</v>
      </c>
      <c r="B76" s="29"/>
      <c r="C76" s="29"/>
      <c r="D76" s="29"/>
      <c r="E76" s="29"/>
      <c r="F76" s="29"/>
    </row>
    <row r="77" spans="1:7" ht="15">
      <c r="A77" s="29" t="s">
        <v>112</v>
      </c>
      <c r="B77" s="88">
        <f>SUM(C77:F77)</f>
        <v>36</v>
      </c>
      <c r="C77" s="234">
        <v>17</v>
      </c>
      <c r="D77" s="89">
        <v>9</v>
      </c>
      <c r="E77" s="89">
        <v>6</v>
      </c>
      <c r="F77" s="89">
        <v>4</v>
      </c>
    </row>
    <row r="78" spans="1:7" ht="15">
      <c r="A78" s="29" t="s">
        <v>113</v>
      </c>
      <c r="B78" s="91">
        <f>SUM(C78:F78)</f>
        <v>59</v>
      </c>
      <c r="C78" s="85">
        <v>18</v>
      </c>
      <c r="D78" s="92">
        <v>17</v>
      </c>
      <c r="E78" s="92">
        <v>13</v>
      </c>
      <c r="F78" s="92">
        <v>11</v>
      </c>
    </row>
    <row r="79" spans="1:7" s="40" customFormat="1" ht="16.2" thickBot="1">
      <c r="A79" s="30" t="s">
        <v>114</v>
      </c>
      <c r="B79" s="94">
        <f>SUM(B77:B78)</f>
        <v>95</v>
      </c>
      <c r="C79" s="243">
        <f>SUM(C77:C78)</f>
        <v>35</v>
      </c>
      <c r="D79" s="95">
        <f>SUM(D77:D78)</f>
        <v>26</v>
      </c>
      <c r="E79" s="95">
        <f>SUM(E77:E78)</f>
        <v>19</v>
      </c>
      <c r="F79" s="95">
        <f>SUM(F77:F78)</f>
        <v>15</v>
      </c>
    </row>
    <row r="80" spans="1:7" s="151" customFormat="1" ht="16.2" thickTop="1">
      <c r="A80" s="196"/>
      <c r="B80" s="197"/>
      <c r="C80" s="240"/>
      <c r="D80" s="197"/>
      <c r="E80" s="197"/>
      <c r="F80" s="197"/>
    </row>
    <row r="81" spans="1:6" s="151" customFormat="1" ht="42">
      <c r="A81" s="202" t="s">
        <v>178</v>
      </c>
      <c r="B81" s="203" t="s">
        <v>205</v>
      </c>
      <c r="C81" s="240"/>
      <c r="D81" s="197"/>
      <c r="E81" s="197"/>
      <c r="F81" s="197"/>
    </row>
    <row r="82" spans="1:6" s="151" customFormat="1" ht="15.6">
      <c r="A82" s="29" t="s">
        <v>112</v>
      </c>
      <c r="B82" s="244">
        <v>18.5</v>
      </c>
      <c r="C82" s="240"/>
      <c r="D82" s="197"/>
      <c r="E82" s="197"/>
      <c r="F82" s="197"/>
    </row>
    <row r="83" spans="1:6" s="151" customFormat="1" ht="15.6">
      <c r="A83" s="29" t="s">
        <v>113</v>
      </c>
      <c r="B83" s="245">
        <v>12.5</v>
      </c>
      <c r="C83" s="240"/>
      <c r="D83" s="197"/>
      <c r="E83" s="197"/>
      <c r="F83" s="197"/>
    </row>
    <row r="85" spans="1:6">
      <c r="A85" s="20" t="s">
        <v>157</v>
      </c>
    </row>
    <row r="88" spans="1:6" ht="21">
      <c r="A88" s="28" t="s">
        <v>194</v>
      </c>
      <c r="B88" s="97" t="s">
        <v>7</v>
      </c>
      <c r="C88" s="98" t="str">
        <f>B88</f>
        <v>FY02</v>
      </c>
      <c r="D88" s="98" t="str">
        <f>B88</f>
        <v>FY02</v>
      </c>
      <c r="E88" s="98" t="str">
        <f>B88</f>
        <v>FY02</v>
      </c>
      <c r="F88" s="98" t="str">
        <f>B88</f>
        <v>FY02</v>
      </c>
    </row>
    <row r="89" spans="1:6" ht="15.6">
      <c r="B89" s="105" t="s">
        <v>154</v>
      </c>
      <c r="C89" s="106" t="s">
        <v>15</v>
      </c>
      <c r="D89" s="106" t="s">
        <v>14</v>
      </c>
      <c r="E89" s="106" t="s">
        <v>13</v>
      </c>
      <c r="F89" s="106" t="s">
        <v>12</v>
      </c>
    </row>
    <row r="90" spans="1:6">
      <c r="B90" s="24" t="s">
        <v>120</v>
      </c>
      <c r="C90" s="107" t="s">
        <v>186</v>
      </c>
      <c r="D90" s="107" t="s">
        <v>187</v>
      </c>
      <c r="E90" s="107" t="s">
        <v>188</v>
      </c>
      <c r="F90" s="25" t="s">
        <v>193</v>
      </c>
    </row>
    <row r="91" spans="1:6" ht="21">
      <c r="A91" s="28" t="s">
        <v>56</v>
      </c>
      <c r="B91" s="182"/>
      <c r="C91" s="182"/>
      <c r="D91" s="182"/>
      <c r="E91" s="182"/>
      <c r="F91" s="182"/>
    </row>
    <row r="92" spans="1:6" ht="15">
      <c r="A92" s="29" t="s">
        <v>0</v>
      </c>
      <c r="B92" s="163">
        <v>4940</v>
      </c>
      <c r="C92" s="164">
        <v>1190</v>
      </c>
      <c r="D92" s="164">
        <v>1328</v>
      </c>
      <c r="E92" s="164">
        <v>1359</v>
      </c>
      <c r="F92" s="164">
        <v>1063</v>
      </c>
    </row>
    <row r="93" spans="1:6" ht="15">
      <c r="A93" s="29" t="s">
        <v>5</v>
      </c>
      <c r="B93" s="80">
        <v>-1756</v>
      </c>
      <c r="C93" s="81">
        <v>-27</v>
      </c>
      <c r="D93" s="81">
        <v>88</v>
      </c>
      <c r="E93" s="81">
        <v>-1816</v>
      </c>
      <c r="F93" s="81">
        <v>-1</v>
      </c>
    </row>
    <row r="94" spans="1:6" ht="15">
      <c r="A94" s="29" t="s">
        <v>57</v>
      </c>
      <c r="B94" s="100">
        <v>-6.67</v>
      </c>
      <c r="C94" s="99">
        <v>-0.1</v>
      </c>
      <c r="D94" s="99">
        <v>0.33</v>
      </c>
      <c r="E94" s="99">
        <v>-6.9</v>
      </c>
      <c r="F94" s="99">
        <v>0</v>
      </c>
    </row>
    <row r="95" spans="1:6" ht="15">
      <c r="A95" s="29"/>
      <c r="B95" s="29"/>
      <c r="C95" s="29"/>
      <c r="D95" s="29"/>
      <c r="E95" s="29"/>
      <c r="F95" s="29"/>
    </row>
    <row r="96" spans="1:6" ht="21">
      <c r="A96" s="28" t="s">
        <v>58</v>
      </c>
      <c r="B96" s="29"/>
      <c r="C96" s="29"/>
      <c r="D96" s="29"/>
      <c r="E96" s="29"/>
      <c r="F96" s="29"/>
    </row>
    <row r="97" spans="1:6" ht="15">
      <c r="A97" s="29" t="s">
        <v>74</v>
      </c>
      <c r="B97" s="163">
        <v>1560</v>
      </c>
      <c r="C97" s="164">
        <v>72</v>
      </c>
      <c r="D97" s="164">
        <v>469</v>
      </c>
      <c r="E97" s="164">
        <v>627</v>
      </c>
      <c r="F97" s="164">
        <v>392</v>
      </c>
    </row>
    <row r="98" spans="1:6" ht="15">
      <c r="A98" s="29"/>
      <c r="B98" s="80"/>
      <c r="C98" s="81"/>
      <c r="D98" s="81"/>
      <c r="E98" s="81"/>
      <c r="F98" s="81"/>
    </row>
    <row r="99" spans="1:6" ht="15">
      <c r="A99" s="29" t="s">
        <v>72</v>
      </c>
      <c r="B99" s="80">
        <v>2107</v>
      </c>
      <c r="C99" s="81">
        <v>774</v>
      </c>
      <c r="D99" s="81">
        <v>454</v>
      </c>
      <c r="E99" s="81">
        <v>429</v>
      </c>
      <c r="F99" s="81">
        <v>450</v>
      </c>
    </row>
    <row r="100" spans="1:6" ht="15">
      <c r="A100" s="29" t="s">
        <v>111</v>
      </c>
      <c r="B100" s="84">
        <v>1273</v>
      </c>
      <c r="C100" s="85">
        <v>344</v>
      </c>
      <c r="D100" s="85">
        <v>405</v>
      </c>
      <c r="E100" s="85">
        <v>303</v>
      </c>
      <c r="F100" s="85">
        <v>221</v>
      </c>
    </row>
    <row r="101" spans="1:6" ht="15">
      <c r="A101" s="29" t="s">
        <v>73</v>
      </c>
      <c r="B101" s="80">
        <v>3380</v>
      </c>
      <c r="C101" s="81">
        <f>SUM(C99:C100)</f>
        <v>1118</v>
      </c>
      <c r="D101" s="81">
        <f>SUM(D99:D100)</f>
        <v>859</v>
      </c>
      <c r="E101" s="81">
        <f>SUM(E99:E100)</f>
        <v>732</v>
      </c>
      <c r="F101" s="81">
        <f>SUM(F99:F100)</f>
        <v>671</v>
      </c>
    </row>
    <row r="102" spans="1:6" ht="15">
      <c r="A102" s="29"/>
      <c r="B102" s="80"/>
      <c r="C102" s="81"/>
      <c r="D102" s="81"/>
      <c r="E102" s="81"/>
      <c r="F102" s="81"/>
    </row>
    <row r="103" spans="1:6" ht="16.2" thickBot="1">
      <c r="A103" s="30" t="s">
        <v>71</v>
      </c>
      <c r="B103" s="168">
        <f>+B101+B97</f>
        <v>4940</v>
      </c>
      <c r="C103" s="169">
        <f>+C101+C97</f>
        <v>1190</v>
      </c>
      <c r="D103" s="169">
        <f>+D101+D97</f>
        <v>1328</v>
      </c>
      <c r="E103" s="169">
        <f>+E101+E97</f>
        <v>1359</v>
      </c>
      <c r="F103" s="169">
        <f>+F101+F97</f>
        <v>1063</v>
      </c>
    </row>
    <row r="104" spans="1:6" ht="15">
      <c r="A104" s="29"/>
      <c r="B104" s="29"/>
      <c r="C104" s="29"/>
      <c r="D104" s="29"/>
      <c r="E104" s="29"/>
      <c r="F104" s="29"/>
    </row>
    <row r="105" spans="1:6" ht="21">
      <c r="A105" s="28" t="s">
        <v>148</v>
      </c>
      <c r="B105" s="83"/>
      <c r="C105"/>
      <c r="D105"/>
      <c r="E105" s="83"/>
      <c r="F105" s="83"/>
    </row>
    <row r="106" spans="1:6" ht="15">
      <c r="A106" s="32" t="s">
        <v>149</v>
      </c>
      <c r="B106" s="161">
        <v>-302</v>
      </c>
      <c r="C106" s="164">
        <v>-328</v>
      </c>
      <c r="D106" s="164">
        <v>52</v>
      </c>
      <c r="E106" s="162">
        <v>33</v>
      </c>
      <c r="F106" s="162">
        <v>-59</v>
      </c>
    </row>
    <row r="107" spans="1:6" ht="15">
      <c r="A107" s="32" t="s">
        <v>75</v>
      </c>
      <c r="B107" s="84">
        <v>439</v>
      </c>
      <c r="C107" s="85">
        <v>292</v>
      </c>
      <c r="D107" s="85">
        <v>96</v>
      </c>
      <c r="E107" s="85">
        <v>-7</v>
      </c>
      <c r="F107" s="85">
        <v>58</v>
      </c>
    </row>
    <row r="108" spans="1:6" ht="15">
      <c r="A108" s="32" t="s">
        <v>59</v>
      </c>
      <c r="B108" s="80">
        <f>+B107+B106</f>
        <v>137</v>
      </c>
      <c r="C108" s="81">
        <f>+C107+C106</f>
        <v>-36</v>
      </c>
      <c r="D108" s="81">
        <f>+D107+D106</f>
        <v>148</v>
      </c>
      <c r="E108" s="81">
        <f>+E107+E106</f>
        <v>26</v>
      </c>
      <c r="F108" s="81">
        <f>+F107+F106</f>
        <v>-1</v>
      </c>
    </row>
    <row r="109" spans="1:6" ht="15">
      <c r="A109" s="34"/>
      <c r="B109" s="156"/>
      <c r="C109" s="157"/>
      <c r="D109" s="157"/>
      <c r="E109" s="157"/>
      <c r="F109" s="157"/>
    </row>
    <row r="110" spans="1:6" ht="15">
      <c r="A110" s="34" t="s">
        <v>11</v>
      </c>
      <c r="B110" s="80">
        <v>54</v>
      </c>
      <c r="C110" s="81">
        <v>11</v>
      </c>
      <c r="D110" s="81">
        <v>16</v>
      </c>
      <c r="E110" s="81">
        <v>23</v>
      </c>
      <c r="F110" s="81">
        <v>4</v>
      </c>
    </row>
    <row r="111" spans="1:6" ht="15">
      <c r="A111" s="34" t="s">
        <v>138</v>
      </c>
      <c r="B111" s="84">
        <v>17</v>
      </c>
      <c r="C111" s="85">
        <v>-20</v>
      </c>
      <c r="D111" s="85">
        <v>44</v>
      </c>
      <c r="E111" s="85">
        <v>-3</v>
      </c>
      <c r="F111" s="85">
        <v>-4</v>
      </c>
    </row>
    <row r="112" spans="1:6" ht="16.2" thickBot="1">
      <c r="A112" s="78" t="s">
        <v>172</v>
      </c>
      <c r="B112" s="172">
        <v>66</v>
      </c>
      <c r="C112" s="171">
        <v>-27</v>
      </c>
      <c r="D112" s="171">
        <v>88</v>
      </c>
      <c r="E112" s="171">
        <v>6</v>
      </c>
      <c r="F112" s="171">
        <v>-1</v>
      </c>
    </row>
    <row r="113" spans="1:6" ht="15.6" thickTop="1">
      <c r="A113" s="29"/>
      <c r="B113" s="29"/>
      <c r="C113" s="29"/>
      <c r="D113" s="29"/>
      <c r="E113" s="29"/>
      <c r="F113" s="29"/>
    </row>
    <row r="114" spans="1:6" ht="21">
      <c r="A114" s="28" t="s">
        <v>203</v>
      </c>
      <c r="B114" s="231"/>
      <c r="C114" s="232"/>
      <c r="D114" s="232"/>
      <c r="E114" s="232"/>
      <c r="F114" s="232"/>
    </row>
    <row r="115" spans="1:6" ht="15">
      <c r="A115" s="32" t="s">
        <v>197</v>
      </c>
      <c r="B115" s="238">
        <f>SUM(C115:F115)</f>
        <v>93</v>
      </c>
      <c r="C115" s="239">
        <v>23</v>
      </c>
      <c r="D115" s="239">
        <v>25</v>
      </c>
      <c r="E115" s="239">
        <v>24</v>
      </c>
      <c r="F115" s="239">
        <v>21</v>
      </c>
    </row>
    <row r="116" spans="1:6" ht="15">
      <c r="A116" s="32" t="s">
        <v>198</v>
      </c>
      <c r="B116" s="158">
        <f>SUM(C116:F116)</f>
        <v>228</v>
      </c>
      <c r="C116" s="85">
        <v>58</v>
      </c>
      <c r="D116" s="85">
        <v>60</v>
      </c>
      <c r="E116" s="85">
        <v>60</v>
      </c>
      <c r="F116" s="85">
        <v>50</v>
      </c>
    </row>
    <row r="117" spans="1:6" ht="15.6">
      <c r="A117" s="32" t="s">
        <v>199</v>
      </c>
      <c r="B117" s="235">
        <f>SUM(C117:F117)</f>
        <v>321</v>
      </c>
      <c r="C117" s="236">
        <f>SUM(C115:C116)</f>
        <v>81</v>
      </c>
      <c r="D117" s="236">
        <f>SUM(D115:D116)</f>
        <v>85</v>
      </c>
      <c r="E117" s="236">
        <f>SUM(E115:E116)</f>
        <v>84</v>
      </c>
      <c r="F117" s="236">
        <f>SUM(F115:F116)</f>
        <v>71</v>
      </c>
    </row>
    <row r="118" spans="1:6" ht="15.6">
      <c r="A118" s="37"/>
      <c r="B118" s="231"/>
      <c r="C118" s="232"/>
      <c r="D118" s="232"/>
      <c r="E118" s="232"/>
      <c r="F118" s="232"/>
    </row>
    <row r="119" spans="1:6" ht="15">
      <c r="A119" s="32" t="s">
        <v>200</v>
      </c>
      <c r="B119" s="238">
        <f>SUM(C119:F119)</f>
        <v>164</v>
      </c>
      <c r="C119" s="239">
        <v>36</v>
      </c>
      <c r="D119" s="239">
        <v>32</v>
      </c>
      <c r="E119" s="239">
        <v>34</v>
      </c>
      <c r="F119" s="239">
        <v>62</v>
      </c>
    </row>
    <row r="120" spans="1:6" ht="15">
      <c r="A120" s="32" t="s">
        <v>201</v>
      </c>
      <c r="B120" s="158">
        <f>SUM(C120:F120)</f>
        <v>5</v>
      </c>
      <c r="C120" s="85">
        <v>1</v>
      </c>
      <c r="D120" s="85">
        <v>1</v>
      </c>
      <c r="E120" s="85">
        <v>2</v>
      </c>
      <c r="F120" s="85">
        <v>1</v>
      </c>
    </row>
    <row r="121" spans="1:6" ht="15.6">
      <c r="A121" s="32" t="s">
        <v>202</v>
      </c>
      <c r="B121" s="235">
        <f>SUM(C121:F121)</f>
        <v>169</v>
      </c>
      <c r="C121" s="236">
        <f>SUM(C119:C120)</f>
        <v>37</v>
      </c>
      <c r="D121" s="236">
        <f>SUM(D119:D120)</f>
        <v>33</v>
      </c>
      <c r="E121" s="236">
        <f>SUM(E119:E120)</f>
        <v>36</v>
      </c>
      <c r="F121" s="236">
        <f>SUM(F119:F120)</f>
        <v>63</v>
      </c>
    </row>
    <row r="122" spans="1:6" ht="15.6">
      <c r="A122" s="37"/>
      <c r="B122" s="231"/>
      <c r="C122" s="232"/>
      <c r="D122" s="232"/>
      <c r="E122" s="232"/>
      <c r="F122" s="232"/>
    </row>
    <row r="123" spans="1:6" ht="16.2" thickBot="1">
      <c r="A123" s="237" t="s">
        <v>204</v>
      </c>
      <c r="B123" s="173">
        <f>SUM(C123:F123)</f>
        <v>490</v>
      </c>
      <c r="C123" s="176">
        <f>C121+C117</f>
        <v>118</v>
      </c>
      <c r="D123" s="176">
        <f>D121+D117</f>
        <v>118</v>
      </c>
      <c r="E123" s="176">
        <f>E121+E117</f>
        <v>120</v>
      </c>
      <c r="F123" s="176">
        <f>F121+F117</f>
        <v>134</v>
      </c>
    </row>
    <row r="124" spans="1:6" ht="15.6" thickTop="1">
      <c r="A124" s="29"/>
      <c r="B124" s="29"/>
      <c r="C124" s="29"/>
      <c r="D124" s="29"/>
      <c r="E124" s="29"/>
      <c r="F124" s="29"/>
    </row>
    <row r="125" spans="1:6" ht="21">
      <c r="A125" s="28" t="s">
        <v>144</v>
      </c>
      <c r="B125" s="29"/>
      <c r="C125" s="29"/>
      <c r="D125" s="29"/>
      <c r="E125" s="29"/>
      <c r="F125" s="29"/>
    </row>
    <row r="126" spans="1:6" ht="15">
      <c r="A126" s="29" t="s">
        <v>60</v>
      </c>
      <c r="B126" s="163">
        <v>855</v>
      </c>
      <c r="C126" s="215"/>
      <c r="D126" s="215"/>
      <c r="E126" s="215"/>
      <c r="F126" s="215"/>
    </row>
    <row r="127" spans="1:6" ht="15">
      <c r="A127" s="29" t="s">
        <v>61</v>
      </c>
      <c r="B127" s="84">
        <v>-274</v>
      </c>
      <c r="C127" s="216"/>
      <c r="D127" s="216"/>
      <c r="E127" s="216"/>
      <c r="F127" s="216"/>
    </row>
    <row r="128" spans="1:6" ht="16.2" thickBot="1">
      <c r="A128" s="30" t="s">
        <v>146</v>
      </c>
      <c r="B128" s="173">
        <f>+B127+B126</f>
        <v>581</v>
      </c>
      <c r="C128" s="218"/>
      <c r="D128" s="218"/>
      <c r="E128" s="218"/>
      <c r="F128" s="218"/>
    </row>
    <row r="129" spans="1:6" ht="16.2" thickTop="1">
      <c r="A129" s="160"/>
      <c r="B129" s="159"/>
      <c r="C129" s="154"/>
      <c r="D129" s="154"/>
      <c r="E129" s="154"/>
      <c r="F129" s="154"/>
    </row>
    <row r="130" spans="1:6" ht="15">
      <c r="A130" s="155" t="s">
        <v>147</v>
      </c>
      <c r="B130" s="29"/>
      <c r="C130" s="29"/>
      <c r="D130" s="29"/>
      <c r="E130" s="29"/>
      <c r="F130" s="29"/>
    </row>
    <row r="131" spans="1:6" ht="15">
      <c r="A131" s="155"/>
      <c r="B131" s="29"/>
      <c r="C131" s="29"/>
      <c r="D131" s="29"/>
      <c r="E131" s="29"/>
      <c r="F131" s="29"/>
    </row>
    <row r="132" spans="1:6" ht="15">
      <c r="A132" s="155"/>
      <c r="B132" s="29"/>
      <c r="C132" s="29"/>
      <c r="D132" s="29"/>
      <c r="E132" s="29"/>
      <c r="F132" s="29"/>
    </row>
    <row r="133" spans="1:6" ht="21">
      <c r="A133" s="28" t="s">
        <v>194</v>
      </c>
      <c r="B133" s="97" t="s">
        <v>7</v>
      </c>
      <c r="C133" s="98" t="str">
        <f>B133</f>
        <v>FY02</v>
      </c>
      <c r="D133" s="98" t="str">
        <f>B133</f>
        <v>FY02</v>
      </c>
      <c r="E133" s="98" t="str">
        <f>B133</f>
        <v>FY02</v>
      </c>
      <c r="F133" s="98" t="str">
        <f>B133</f>
        <v>FY02</v>
      </c>
    </row>
    <row r="134" spans="1:6" ht="15.6">
      <c r="B134" s="105" t="s">
        <v>154</v>
      </c>
      <c r="C134" s="106" t="s">
        <v>15</v>
      </c>
      <c r="D134" s="106" t="s">
        <v>14</v>
      </c>
      <c r="E134" s="106" t="s">
        <v>13</v>
      </c>
      <c r="F134" s="106" t="s">
        <v>12</v>
      </c>
    </row>
    <row r="135" spans="1:6">
      <c r="B135" s="24" t="s">
        <v>120</v>
      </c>
      <c r="C135" s="107" t="s">
        <v>186</v>
      </c>
      <c r="D135" s="107" t="s">
        <v>187</v>
      </c>
      <c r="E135" s="107" t="s">
        <v>188</v>
      </c>
      <c r="F135" s="25" t="s">
        <v>193</v>
      </c>
    </row>
    <row r="136" spans="1:6" ht="21">
      <c r="A136" s="28" t="s">
        <v>170</v>
      </c>
      <c r="B136" s="29"/>
      <c r="C136" s="29"/>
      <c r="D136" s="29"/>
      <c r="E136" s="29"/>
      <c r="F136" s="29"/>
    </row>
    <row r="137" spans="1:6" ht="15">
      <c r="A137" s="32" t="s">
        <v>62</v>
      </c>
      <c r="B137" s="163">
        <v>3227</v>
      </c>
      <c r="C137" s="164">
        <v>877</v>
      </c>
      <c r="D137" s="164">
        <v>947</v>
      </c>
      <c r="E137" s="164">
        <v>886</v>
      </c>
      <c r="F137" s="164">
        <v>517</v>
      </c>
    </row>
    <row r="138" spans="1:6" ht="15">
      <c r="A138" s="32" t="s">
        <v>63</v>
      </c>
      <c r="B138" s="80">
        <v>757</v>
      </c>
      <c r="C138" s="81">
        <v>102</v>
      </c>
      <c r="D138" s="81">
        <v>99</v>
      </c>
      <c r="E138" s="81">
        <v>203</v>
      </c>
      <c r="F138" s="81">
        <v>353</v>
      </c>
    </row>
    <row r="139" spans="1:6" ht="15">
      <c r="A139" s="32" t="s">
        <v>64</v>
      </c>
      <c r="B139" s="80">
        <v>593</v>
      </c>
      <c r="C139" s="81">
        <v>133</v>
      </c>
      <c r="D139" s="81">
        <v>173</v>
      </c>
      <c r="E139" s="81">
        <v>175</v>
      </c>
      <c r="F139" s="81">
        <v>112</v>
      </c>
    </row>
    <row r="140" spans="1:6" ht="15">
      <c r="A140" s="32" t="s">
        <v>155</v>
      </c>
      <c r="B140" s="80">
        <v>363</v>
      </c>
      <c r="C140" s="81">
        <v>78</v>
      </c>
      <c r="D140" s="81">
        <v>109</v>
      </c>
      <c r="E140" s="81">
        <v>95</v>
      </c>
      <c r="F140" s="81">
        <v>81</v>
      </c>
    </row>
    <row r="141" spans="1:6" ht="16.2" thickBot="1">
      <c r="A141" s="36" t="s">
        <v>167</v>
      </c>
      <c r="B141" s="174">
        <f>SUM(B137:B140)</f>
        <v>4940</v>
      </c>
      <c r="C141" s="175">
        <f>SUM(C137:C140)</f>
        <v>1190</v>
      </c>
      <c r="D141" s="175">
        <f>SUM(D137:D140)</f>
        <v>1328</v>
      </c>
      <c r="E141" s="175">
        <f>SUM(E137:E140)</f>
        <v>1359</v>
      </c>
      <c r="F141" s="175">
        <f>SUM(F137:F140)</f>
        <v>1063</v>
      </c>
    </row>
    <row r="142" spans="1:6" ht="16.2" thickTop="1">
      <c r="A142" s="37"/>
      <c r="B142" s="86"/>
      <c r="C142" s="86"/>
      <c r="D142" s="86"/>
      <c r="E142" s="86"/>
      <c r="F142" s="86"/>
    </row>
    <row r="143" spans="1:6" ht="21">
      <c r="A143" s="28" t="s">
        <v>168</v>
      </c>
      <c r="B143" s="29"/>
      <c r="C143" s="29"/>
      <c r="D143" s="29"/>
      <c r="E143" s="29"/>
      <c r="F143" s="29"/>
    </row>
    <row r="144" spans="1:6" ht="15">
      <c r="A144" s="29" t="s">
        <v>65</v>
      </c>
      <c r="B144" s="163">
        <v>1350</v>
      </c>
      <c r="C144" s="215"/>
      <c r="D144" s="215"/>
      <c r="E144" s="215"/>
      <c r="F144" s="215"/>
    </row>
    <row r="145" spans="1:6" ht="15">
      <c r="A145" s="29" t="s">
        <v>66</v>
      </c>
      <c r="B145" s="80">
        <v>284</v>
      </c>
      <c r="C145" s="216"/>
      <c r="D145" s="216"/>
      <c r="E145" s="216"/>
      <c r="F145" s="216"/>
    </row>
    <row r="146" spans="1:6" ht="15">
      <c r="A146" s="29" t="s">
        <v>67</v>
      </c>
      <c r="B146" s="80">
        <v>251</v>
      </c>
      <c r="C146" s="216"/>
      <c r="D146" s="216"/>
      <c r="E146" s="216"/>
      <c r="F146" s="216"/>
    </row>
    <row r="147" spans="1:6" ht="15">
      <c r="A147" s="29" t="s">
        <v>68</v>
      </c>
      <c r="B147" s="84">
        <f>+B148-B146-B145-B144</f>
        <v>566</v>
      </c>
      <c r="C147" s="216"/>
      <c r="D147" s="216"/>
      <c r="E147" s="216"/>
      <c r="F147" s="216"/>
    </row>
    <row r="148" spans="1:6" ht="16.2" thickBot="1">
      <c r="A148" s="30" t="s">
        <v>167</v>
      </c>
      <c r="B148" s="174">
        <v>2451</v>
      </c>
      <c r="C148" s="217"/>
      <c r="D148" s="217"/>
      <c r="E148" s="217"/>
      <c r="F148" s="217"/>
    </row>
    <row r="149" spans="1:6" ht="15.6" thickTop="1">
      <c r="A149" s="29"/>
      <c r="B149" s="29"/>
      <c r="C149" s="29"/>
      <c r="D149" s="29"/>
      <c r="E149" s="29"/>
      <c r="F149" s="29"/>
    </row>
    <row r="150" spans="1:6" ht="21">
      <c r="A150" s="28" t="s">
        <v>69</v>
      </c>
      <c r="B150" s="29"/>
      <c r="C150" s="29"/>
      <c r="D150" s="29"/>
      <c r="E150" s="29"/>
      <c r="F150" s="29"/>
    </row>
    <row r="151" spans="1:6" ht="15">
      <c r="A151" s="29" t="s">
        <v>74</v>
      </c>
      <c r="B151" s="163">
        <v>753</v>
      </c>
      <c r="C151" s="164">
        <v>-38</v>
      </c>
      <c r="D151" s="164">
        <v>261</v>
      </c>
      <c r="E151" s="164">
        <v>347</v>
      </c>
      <c r="F151" s="164">
        <v>183</v>
      </c>
    </row>
    <row r="152" spans="1:6" ht="15">
      <c r="A152" s="32"/>
      <c r="B152" s="80"/>
      <c r="C152" s="81"/>
      <c r="D152" s="81"/>
      <c r="E152" s="81"/>
      <c r="F152" s="81"/>
    </row>
    <row r="153" spans="1:6" ht="15">
      <c r="A153" s="29" t="s">
        <v>72</v>
      </c>
      <c r="B153" s="80">
        <v>994</v>
      </c>
      <c r="C153" s="81">
        <v>447</v>
      </c>
      <c r="D153" s="81">
        <v>195</v>
      </c>
      <c r="E153" s="81">
        <v>164</v>
      </c>
      <c r="F153" s="81">
        <v>188</v>
      </c>
    </row>
    <row r="154" spans="1:6" ht="15">
      <c r="A154" s="29" t="s">
        <v>111</v>
      </c>
      <c r="B154" s="84">
        <f>+B155-B153</f>
        <v>498</v>
      </c>
      <c r="C154" s="85">
        <v>135</v>
      </c>
      <c r="D154" s="85">
        <v>190</v>
      </c>
      <c r="E154" s="85">
        <v>99</v>
      </c>
      <c r="F154" s="85">
        <v>74</v>
      </c>
    </row>
    <row r="155" spans="1:6" ht="15">
      <c r="A155" s="29" t="s">
        <v>73</v>
      </c>
      <c r="B155" s="80">
        <v>1492</v>
      </c>
      <c r="C155" s="81">
        <f>SUM(C153:C154)</f>
        <v>582</v>
      </c>
      <c r="D155" s="81">
        <f>SUM(D153:D154)</f>
        <v>385</v>
      </c>
      <c r="E155" s="81">
        <f>SUM(E153:E154)</f>
        <v>263</v>
      </c>
      <c r="F155" s="81">
        <f>SUM(F153:F154)</f>
        <v>262</v>
      </c>
    </row>
    <row r="156" spans="1:6" ht="15">
      <c r="A156" s="32"/>
      <c r="B156" s="80"/>
      <c r="C156" s="81"/>
      <c r="D156" s="81"/>
      <c r="E156" s="81"/>
      <c r="F156" s="81"/>
    </row>
    <row r="157" spans="1:6" ht="16.2" thickBot="1">
      <c r="A157" s="36" t="s">
        <v>70</v>
      </c>
      <c r="B157" s="168">
        <f>+B155+B151</f>
        <v>2245</v>
      </c>
      <c r="C157" s="169">
        <f>+C155+C151</f>
        <v>544</v>
      </c>
      <c r="D157" s="169">
        <f>+D155+D151</f>
        <v>646</v>
      </c>
      <c r="E157" s="169">
        <f>+E155+E151</f>
        <v>610</v>
      </c>
      <c r="F157" s="169">
        <f>+F155+F151</f>
        <v>445</v>
      </c>
    </row>
    <row r="158" spans="1:6" ht="15.6">
      <c r="A158" s="36"/>
      <c r="B158" s="86"/>
      <c r="C158" s="86"/>
      <c r="D158" s="86"/>
      <c r="E158" s="86"/>
      <c r="F158" s="86"/>
    </row>
    <row r="159" spans="1:6" ht="21">
      <c r="A159" s="28" t="s">
        <v>145</v>
      </c>
      <c r="B159" s="29"/>
      <c r="C159" s="29"/>
      <c r="D159" s="29"/>
      <c r="E159" s="29"/>
      <c r="F159" s="29"/>
    </row>
    <row r="160" spans="1:6" ht="15">
      <c r="A160" s="29" t="s">
        <v>112</v>
      </c>
      <c r="B160" s="88">
        <v>42</v>
      </c>
      <c r="C160" s="89">
        <v>20</v>
      </c>
      <c r="D160" s="89">
        <v>8</v>
      </c>
      <c r="E160" s="89">
        <v>7</v>
      </c>
      <c r="F160" s="89">
        <v>7</v>
      </c>
    </row>
    <row r="161" spans="1:7" ht="15">
      <c r="A161" s="29" t="s">
        <v>113</v>
      </c>
      <c r="B161" s="91">
        <v>66</v>
      </c>
      <c r="C161" s="92">
        <v>16</v>
      </c>
      <c r="D161" s="92">
        <v>16</v>
      </c>
      <c r="E161" s="92">
        <v>16</v>
      </c>
      <c r="F161" s="92">
        <v>18</v>
      </c>
    </row>
    <row r="162" spans="1:7" ht="16.2" thickBot="1">
      <c r="A162" s="30" t="s">
        <v>114</v>
      </c>
      <c r="B162" s="94">
        <f>SUM(B160:B161)</f>
        <v>108</v>
      </c>
      <c r="C162" s="95">
        <f>SUM(C160:C161)</f>
        <v>36</v>
      </c>
      <c r="D162" s="95">
        <f>SUM(D160:D161)</f>
        <v>24</v>
      </c>
      <c r="E162" s="95">
        <f>SUM(E160:E161)</f>
        <v>23</v>
      </c>
      <c r="F162" s="95">
        <f>SUM(F160:F161)</f>
        <v>25</v>
      </c>
    </row>
    <row r="163" spans="1:7" s="38" customFormat="1" ht="16.2" thickTop="1">
      <c r="A163" s="196"/>
      <c r="B163" s="197"/>
      <c r="C163" s="197"/>
      <c r="D163" s="197"/>
      <c r="E163" s="197"/>
      <c r="F163" s="197"/>
    </row>
    <row r="164" spans="1:7" s="38" customFormat="1" ht="42">
      <c r="A164" s="202" t="s">
        <v>178</v>
      </c>
      <c r="B164" s="203" t="s">
        <v>179</v>
      </c>
      <c r="C164" s="204" t="s">
        <v>180</v>
      </c>
      <c r="D164" s="197"/>
      <c r="E164" s="197"/>
      <c r="F164" s="197"/>
    </row>
    <row r="165" spans="1:7" s="38" customFormat="1" ht="15.6">
      <c r="A165" s="29" t="s">
        <v>112</v>
      </c>
      <c r="B165" s="246">
        <v>23.5</v>
      </c>
      <c r="C165" s="198">
        <v>23</v>
      </c>
      <c r="D165" s="197"/>
      <c r="E165" s="197"/>
      <c r="F165" s="197"/>
    </row>
    <row r="166" spans="1:7" s="38" customFormat="1" ht="15.6">
      <c r="A166" s="29" t="s">
        <v>113</v>
      </c>
      <c r="B166" s="247">
        <v>13</v>
      </c>
      <c r="C166" s="200">
        <v>12</v>
      </c>
      <c r="D166" s="197"/>
      <c r="E166" s="197"/>
      <c r="F166" s="197"/>
    </row>
    <row r="167" spans="1:7" s="38" customFormat="1" ht="15.6">
      <c r="A167" s="196"/>
      <c r="B167" s="197"/>
      <c r="C167" s="197"/>
      <c r="D167" s="197"/>
      <c r="E167" s="197"/>
      <c r="F167" s="197"/>
    </row>
    <row r="168" spans="1:7" ht="15.6">
      <c r="A168" s="20" t="s">
        <v>157</v>
      </c>
      <c r="B168" s="197"/>
    </row>
    <row r="169" spans="1:7" ht="15.6">
      <c r="A169" s="196"/>
      <c r="B169" s="197"/>
    </row>
    <row r="170" spans="1:7" ht="21">
      <c r="A170" s="28" t="s">
        <v>196</v>
      </c>
      <c r="B170" s="97" t="s">
        <v>6</v>
      </c>
      <c r="C170" s="98" t="str">
        <f>B170</f>
        <v>FY01</v>
      </c>
      <c r="D170" s="98" t="str">
        <f>B170</f>
        <v>FY01</v>
      </c>
      <c r="E170" s="98" t="str">
        <f>B170</f>
        <v>FY01</v>
      </c>
      <c r="F170" s="98" t="str">
        <f>B170</f>
        <v>FY01</v>
      </c>
    </row>
    <row r="171" spans="1:7" ht="15.6">
      <c r="B171" s="105" t="s">
        <v>154</v>
      </c>
      <c r="C171" s="106" t="s">
        <v>15</v>
      </c>
      <c r="D171" s="106" t="s">
        <v>14</v>
      </c>
      <c r="E171" s="106" t="s">
        <v>13</v>
      </c>
      <c r="F171" s="106" t="s">
        <v>12</v>
      </c>
    </row>
    <row r="172" spans="1:7">
      <c r="B172" s="24" t="s">
        <v>118</v>
      </c>
      <c r="C172" s="107" t="s">
        <v>189</v>
      </c>
      <c r="D172" s="107" t="s">
        <v>190</v>
      </c>
      <c r="E172" s="107" t="s">
        <v>191</v>
      </c>
      <c r="F172" s="25" t="s">
        <v>192</v>
      </c>
    </row>
    <row r="173" spans="1:7" ht="21">
      <c r="A173" s="28" t="s">
        <v>56</v>
      </c>
      <c r="B173" s="182"/>
    </row>
    <row r="174" spans="1:7" ht="15">
      <c r="A174" s="29" t="s">
        <v>0</v>
      </c>
      <c r="B174" s="163">
        <v>5333</v>
      </c>
      <c r="C174" s="164">
        <v>1524</v>
      </c>
      <c r="D174" s="164">
        <v>1588</v>
      </c>
      <c r="E174" s="164">
        <v>1273</v>
      </c>
      <c r="F174" s="164">
        <v>948</v>
      </c>
      <c r="G174" s="225"/>
    </row>
    <row r="175" spans="1:7" ht="15">
      <c r="A175" s="29" t="s">
        <v>5</v>
      </c>
      <c r="B175" s="80">
        <v>300</v>
      </c>
      <c r="C175" s="81">
        <v>186</v>
      </c>
      <c r="D175" s="81">
        <v>160</v>
      </c>
      <c r="E175" s="81">
        <v>27</v>
      </c>
      <c r="F175" s="81">
        <v>-73</v>
      </c>
      <c r="G175" s="135"/>
    </row>
    <row r="176" spans="1:7" ht="15">
      <c r="A176" s="29" t="s">
        <v>57</v>
      </c>
      <c r="B176" s="100">
        <v>1.1499999999999999</v>
      </c>
      <c r="C176" s="99">
        <v>0.7</v>
      </c>
      <c r="D176" s="99">
        <v>0.61</v>
      </c>
      <c r="E176" s="99">
        <v>0.1</v>
      </c>
      <c r="F176" s="99">
        <v>-0.28000000000000003</v>
      </c>
    </row>
    <row r="177" spans="1:7" ht="15">
      <c r="A177" s="29"/>
      <c r="B177" s="29"/>
      <c r="C177" s="29"/>
      <c r="D177" s="29"/>
      <c r="E177" s="29"/>
      <c r="F177" s="29"/>
    </row>
    <row r="178" spans="1:7" ht="21">
      <c r="A178" s="28" t="s">
        <v>58</v>
      </c>
      <c r="B178" s="29"/>
      <c r="C178" s="29"/>
      <c r="D178" s="29"/>
      <c r="E178" s="29"/>
      <c r="F178" s="29"/>
    </row>
    <row r="179" spans="1:7" ht="15">
      <c r="A179" s="29" t="s">
        <v>74</v>
      </c>
      <c r="B179" s="163">
        <v>1504</v>
      </c>
      <c r="C179" s="164">
        <v>305</v>
      </c>
      <c r="D179" s="164">
        <v>472</v>
      </c>
      <c r="E179" s="164">
        <v>480</v>
      </c>
      <c r="F179" s="164">
        <v>247</v>
      </c>
    </row>
    <row r="180" spans="1:7" ht="15">
      <c r="A180" s="29"/>
      <c r="B180" s="80"/>
      <c r="C180" s="81"/>
      <c r="D180" s="81"/>
      <c r="E180" s="81"/>
      <c r="F180" s="81"/>
    </row>
    <row r="181" spans="1:7" ht="15">
      <c r="A181" s="29" t="s">
        <v>72</v>
      </c>
      <c r="B181" s="80">
        <v>2507</v>
      </c>
      <c r="C181" s="81">
        <v>906</v>
      </c>
      <c r="D181" s="81">
        <v>633</v>
      </c>
      <c r="E181" s="81">
        <v>497</v>
      </c>
      <c r="F181" s="81">
        <v>471</v>
      </c>
    </row>
    <row r="182" spans="1:7" ht="15">
      <c r="A182" s="29" t="s">
        <v>111</v>
      </c>
      <c r="B182" s="84">
        <v>1322</v>
      </c>
      <c r="C182" s="85">
        <v>313</v>
      </c>
      <c r="D182" s="85">
        <v>483</v>
      </c>
      <c r="E182" s="85">
        <v>296</v>
      </c>
      <c r="F182" s="85">
        <v>230</v>
      </c>
    </row>
    <row r="183" spans="1:7" ht="15">
      <c r="A183" s="29" t="s">
        <v>73</v>
      </c>
      <c r="B183" s="80">
        <v>3829</v>
      </c>
      <c r="C183" s="81">
        <f>SUM(C181:C182)</f>
        <v>1219</v>
      </c>
      <c r="D183" s="81">
        <f>SUM(D181:D182)</f>
        <v>1116</v>
      </c>
      <c r="E183" s="81">
        <f>SUM(E181:E182)</f>
        <v>793</v>
      </c>
      <c r="F183" s="81">
        <f>SUM(F181:F182)</f>
        <v>701</v>
      </c>
    </row>
    <row r="184" spans="1:7" ht="15">
      <c r="A184" s="29"/>
      <c r="B184" s="80"/>
      <c r="C184" s="81"/>
      <c r="D184" s="81"/>
      <c r="E184" s="81"/>
      <c r="F184" s="81"/>
    </row>
    <row r="185" spans="1:7" ht="16.2" thickBot="1">
      <c r="A185" s="30" t="s">
        <v>71</v>
      </c>
      <c r="B185" s="168">
        <f>+B183+B179</f>
        <v>5333</v>
      </c>
      <c r="C185" s="169">
        <f>+C183+C179</f>
        <v>1524</v>
      </c>
      <c r="D185" s="169">
        <f>+D183+D179</f>
        <v>1588</v>
      </c>
      <c r="E185" s="169">
        <f>+E183+E179</f>
        <v>1273</v>
      </c>
      <c r="F185" s="169">
        <f>+F183+F179</f>
        <v>948</v>
      </c>
    </row>
    <row r="186" spans="1:7" ht="15">
      <c r="A186" s="29"/>
      <c r="B186" s="29"/>
      <c r="C186" s="29"/>
      <c r="D186" s="29"/>
      <c r="E186" s="29"/>
      <c r="F186" s="29"/>
    </row>
    <row r="187" spans="1:7" ht="21">
      <c r="A187" s="28" t="s">
        <v>148</v>
      </c>
      <c r="B187" s="82"/>
      <c r="C187"/>
      <c r="D187"/>
      <c r="E187" s="83"/>
      <c r="F187" s="83"/>
    </row>
    <row r="188" spans="1:7" ht="15">
      <c r="A188" s="32" t="s">
        <v>149</v>
      </c>
      <c r="B188" s="161">
        <v>-423</v>
      </c>
      <c r="C188" s="164">
        <v>-126</v>
      </c>
      <c r="D188" s="164">
        <v>2</v>
      </c>
      <c r="E188" s="162">
        <v>-92</v>
      </c>
      <c r="F188" s="162">
        <v>-207</v>
      </c>
      <c r="G188" s="225"/>
    </row>
    <row r="189" spans="1:7" ht="15">
      <c r="A189" s="32" t="s">
        <v>75</v>
      </c>
      <c r="B189" s="84">
        <v>977</v>
      </c>
      <c r="C189" s="85">
        <v>439</v>
      </c>
      <c r="D189" s="85">
        <v>278</v>
      </c>
      <c r="E189" s="85">
        <v>157</v>
      </c>
      <c r="F189" s="85">
        <v>103</v>
      </c>
      <c r="G189" s="225"/>
    </row>
    <row r="190" spans="1:7" ht="15">
      <c r="A190" s="32" t="s">
        <v>59</v>
      </c>
      <c r="B190" s="80">
        <f>+B189+B188</f>
        <v>554</v>
      </c>
      <c r="C190" s="81">
        <f>+C189+C188</f>
        <v>313</v>
      </c>
      <c r="D190" s="81">
        <f>+D189+D188</f>
        <v>280</v>
      </c>
      <c r="E190" s="81">
        <f>+E189+E188</f>
        <v>65</v>
      </c>
      <c r="F190" s="81">
        <f>+F189+F188</f>
        <v>-104</v>
      </c>
      <c r="G190" s="225"/>
    </row>
    <row r="191" spans="1:7" ht="15">
      <c r="A191" s="34"/>
      <c r="B191" s="156"/>
      <c r="C191" s="157"/>
      <c r="D191" s="157"/>
      <c r="E191" s="157"/>
      <c r="F191" s="157"/>
      <c r="G191" s="225"/>
    </row>
    <row r="192" spans="1:7" ht="15">
      <c r="A192" s="34" t="s">
        <v>11</v>
      </c>
      <c r="B192" s="80">
        <v>67</v>
      </c>
      <c r="C192" s="81">
        <v>17</v>
      </c>
      <c r="D192" s="81">
        <v>22</v>
      </c>
      <c r="E192" s="81">
        <v>20</v>
      </c>
      <c r="F192" s="81">
        <v>8</v>
      </c>
      <c r="G192" s="225"/>
    </row>
    <row r="193" spans="1:7" ht="15">
      <c r="A193" s="34" t="s">
        <v>138</v>
      </c>
      <c r="B193" s="84">
        <v>187</v>
      </c>
      <c r="C193" s="85">
        <v>110</v>
      </c>
      <c r="D193" s="85">
        <v>98</v>
      </c>
      <c r="E193" s="85">
        <v>18</v>
      </c>
      <c r="F193" s="85">
        <v>-39</v>
      </c>
      <c r="G193" s="225"/>
    </row>
    <row r="194" spans="1:7" ht="16.2" thickBot="1">
      <c r="A194" s="78" t="s">
        <v>172</v>
      </c>
      <c r="B194" s="172">
        <v>300</v>
      </c>
      <c r="C194" s="171">
        <v>186</v>
      </c>
      <c r="D194" s="171">
        <v>160</v>
      </c>
      <c r="E194" s="171">
        <v>27</v>
      </c>
      <c r="F194" s="171">
        <v>-73</v>
      </c>
      <c r="G194" s="225"/>
    </row>
    <row r="195" spans="1:7" ht="15.6" thickTop="1">
      <c r="A195" s="29"/>
      <c r="B195" s="29"/>
      <c r="C195" s="226"/>
      <c r="D195" s="226"/>
      <c r="E195" s="226"/>
      <c r="F195" s="226"/>
    </row>
    <row r="196" spans="1:7" ht="21">
      <c r="A196" s="28" t="s">
        <v>203</v>
      </c>
      <c r="B196" s="231"/>
      <c r="C196" s="232"/>
      <c r="D196" s="232"/>
      <c r="E196" s="232"/>
      <c r="F196" s="232"/>
    </row>
    <row r="197" spans="1:7" ht="15">
      <c r="A197" s="32" t="s">
        <v>197</v>
      </c>
      <c r="B197" s="238">
        <f>SUM(C197:F197)</f>
        <v>86</v>
      </c>
      <c r="C197" s="239">
        <v>23</v>
      </c>
      <c r="D197" s="239">
        <v>21</v>
      </c>
      <c r="E197" s="239">
        <v>23</v>
      </c>
      <c r="F197" s="239">
        <v>19</v>
      </c>
    </row>
    <row r="198" spans="1:7" ht="15">
      <c r="A198" s="32" t="s">
        <v>198</v>
      </c>
      <c r="B198" s="158">
        <f>SUM(C198:F198)</f>
        <v>207</v>
      </c>
      <c r="C198" s="85">
        <v>56</v>
      </c>
      <c r="D198" s="85">
        <v>50</v>
      </c>
      <c r="E198" s="85">
        <v>56</v>
      </c>
      <c r="F198" s="85">
        <v>45</v>
      </c>
    </row>
    <row r="199" spans="1:7" ht="15.6">
      <c r="A199" s="32" t="s">
        <v>199</v>
      </c>
      <c r="B199" s="235">
        <f>SUM(C199:F199)</f>
        <v>293</v>
      </c>
      <c r="C199" s="236">
        <f>SUM(C197:C198)</f>
        <v>79</v>
      </c>
      <c r="D199" s="236">
        <f>SUM(D197:D198)</f>
        <v>71</v>
      </c>
      <c r="E199" s="236">
        <f>SUM(E197:E198)</f>
        <v>79</v>
      </c>
      <c r="F199" s="236">
        <f>SUM(F197:F198)</f>
        <v>64</v>
      </c>
    </row>
    <row r="200" spans="1:7" ht="15.6">
      <c r="A200" s="37"/>
      <c r="B200" s="231"/>
      <c r="C200" s="232"/>
      <c r="D200" s="232"/>
      <c r="E200" s="232"/>
      <c r="F200" s="232"/>
    </row>
    <row r="201" spans="1:7" ht="15">
      <c r="A201" s="32" t="s">
        <v>200</v>
      </c>
      <c r="B201" s="238">
        <f>SUM(C201:F201)</f>
        <v>241</v>
      </c>
      <c r="C201" s="239">
        <v>61</v>
      </c>
      <c r="D201" s="239">
        <v>58</v>
      </c>
      <c r="E201" s="239">
        <v>63</v>
      </c>
      <c r="F201" s="239">
        <v>59</v>
      </c>
    </row>
    <row r="202" spans="1:7" ht="15">
      <c r="A202" s="32" t="s">
        <v>201</v>
      </c>
      <c r="B202" s="158">
        <f>SUM(C202:F202)</f>
        <v>5</v>
      </c>
      <c r="C202" s="85">
        <v>1</v>
      </c>
      <c r="D202" s="85">
        <v>1</v>
      </c>
      <c r="E202" s="85">
        <v>2</v>
      </c>
      <c r="F202" s="85">
        <v>1</v>
      </c>
    </row>
    <row r="203" spans="1:7" ht="15.6">
      <c r="A203" s="32" t="s">
        <v>202</v>
      </c>
      <c r="B203" s="235">
        <f>SUM(C203:F203)</f>
        <v>246</v>
      </c>
      <c r="C203" s="236">
        <f>SUM(C201:C202)</f>
        <v>62</v>
      </c>
      <c r="D203" s="236">
        <f>SUM(D201:D202)</f>
        <v>59</v>
      </c>
      <c r="E203" s="236">
        <f>SUM(E201:E202)</f>
        <v>65</v>
      </c>
      <c r="F203" s="236">
        <f>SUM(F201:F202)</f>
        <v>60</v>
      </c>
    </row>
    <row r="204" spans="1:7" ht="15.6">
      <c r="A204" s="37"/>
      <c r="B204" s="231"/>
      <c r="C204" s="232"/>
      <c r="D204" s="232"/>
      <c r="E204" s="232"/>
      <c r="F204" s="232"/>
    </row>
    <row r="205" spans="1:7" ht="16.2" thickBot="1">
      <c r="A205" s="237" t="s">
        <v>204</v>
      </c>
      <c r="B205" s="173">
        <f>SUM(C205:F205)</f>
        <v>539</v>
      </c>
      <c r="C205" s="176">
        <f>C203+C199</f>
        <v>141</v>
      </c>
      <c r="D205" s="176">
        <f>D203+D199</f>
        <v>130</v>
      </c>
      <c r="E205" s="176">
        <f>E203+E199</f>
        <v>144</v>
      </c>
      <c r="F205" s="176">
        <f>F203+F199</f>
        <v>124</v>
      </c>
    </row>
    <row r="206" spans="1:7" ht="15.6" thickTop="1">
      <c r="A206" s="29"/>
      <c r="B206" s="29"/>
      <c r="C206" s="226"/>
      <c r="D206" s="226"/>
      <c r="E206" s="226"/>
      <c r="F206" s="226"/>
    </row>
    <row r="207" spans="1:7" ht="21">
      <c r="A207" s="28" t="s">
        <v>144</v>
      </c>
      <c r="B207" s="29"/>
      <c r="C207" s="29"/>
      <c r="D207" s="29"/>
      <c r="E207" s="29"/>
      <c r="F207" s="29"/>
    </row>
    <row r="208" spans="1:7" ht="15">
      <c r="A208" s="29" t="s">
        <v>60</v>
      </c>
      <c r="B208" s="163">
        <v>740</v>
      </c>
      <c r="C208" s="215"/>
      <c r="D208" s="215"/>
      <c r="E208" s="215"/>
      <c r="F208" s="215"/>
    </row>
    <row r="209" spans="1:6" ht="15">
      <c r="A209" s="29" t="s">
        <v>61</v>
      </c>
      <c r="B209" s="84">
        <v>-665</v>
      </c>
      <c r="C209" s="216"/>
      <c r="D209" s="216"/>
      <c r="E209" s="216"/>
      <c r="F209" s="216"/>
    </row>
    <row r="210" spans="1:6" ht="16.2" thickBot="1">
      <c r="A210" s="30" t="s">
        <v>146</v>
      </c>
      <c r="B210" s="173">
        <f>+B209+B208</f>
        <v>75</v>
      </c>
      <c r="C210" s="218"/>
      <c r="D210" s="218"/>
      <c r="E210" s="218"/>
      <c r="F210" s="218"/>
    </row>
    <row r="211" spans="1:6" ht="16.2" thickTop="1">
      <c r="A211" s="160"/>
      <c r="B211" s="159"/>
      <c r="C211" s="154"/>
      <c r="D211" s="154"/>
      <c r="E211" s="154"/>
      <c r="F211" s="154"/>
    </row>
    <row r="212" spans="1:6" ht="15">
      <c r="A212" s="155" t="s">
        <v>147</v>
      </c>
      <c r="B212" s="29"/>
      <c r="C212" s="29"/>
      <c r="D212" s="29"/>
      <c r="E212" s="29"/>
      <c r="F212" s="29"/>
    </row>
    <row r="213" spans="1:6" ht="15">
      <c r="A213" s="155"/>
      <c r="B213" s="29"/>
      <c r="C213" s="29"/>
      <c r="D213" s="29"/>
      <c r="E213" s="29"/>
      <c r="F213" s="29"/>
    </row>
    <row r="214" spans="1:6" ht="15">
      <c r="A214" s="155"/>
      <c r="B214" s="29"/>
      <c r="C214" s="29"/>
      <c r="D214" s="29"/>
      <c r="E214" s="29"/>
      <c r="F214" s="29"/>
    </row>
    <row r="215" spans="1:6" ht="21">
      <c r="A215" s="28" t="s">
        <v>196</v>
      </c>
      <c r="B215" s="97" t="s">
        <v>6</v>
      </c>
      <c r="C215" s="98" t="str">
        <f>B215</f>
        <v>FY01</v>
      </c>
      <c r="D215" s="98" t="str">
        <f>B215</f>
        <v>FY01</v>
      </c>
      <c r="E215" s="98" t="str">
        <f>B215</f>
        <v>FY01</v>
      </c>
      <c r="F215" s="98" t="str">
        <f>B215</f>
        <v>FY01</v>
      </c>
    </row>
    <row r="216" spans="1:6" ht="15.6">
      <c r="B216" s="105" t="s">
        <v>154</v>
      </c>
      <c r="C216" s="106" t="s">
        <v>15</v>
      </c>
      <c r="D216" s="106" t="s">
        <v>14</v>
      </c>
      <c r="E216" s="106" t="s">
        <v>13</v>
      </c>
      <c r="F216" s="106" t="s">
        <v>12</v>
      </c>
    </row>
    <row r="217" spans="1:6">
      <c r="B217" s="24" t="s">
        <v>118</v>
      </c>
      <c r="C217" s="107" t="s">
        <v>189</v>
      </c>
      <c r="D217" s="107" t="s">
        <v>190</v>
      </c>
      <c r="E217" s="107" t="s">
        <v>191</v>
      </c>
      <c r="F217" s="25" t="s">
        <v>192</v>
      </c>
    </row>
    <row r="218" spans="1:6" ht="21">
      <c r="A218" s="28" t="s">
        <v>170</v>
      </c>
      <c r="B218" s="29"/>
      <c r="C218" s="29"/>
      <c r="D218" s="29"/>
      <c r="E218" s="29"/>
      <c r="F218" s="29"/>
    </row>
    <row r="219" spans="1:6" ht="15">
      <c r="A219" s="32" t="s">
        <v>62</v>
      </c>
      <c r="B219" s="163">
        <v>3318</v>
      </c>
      <c r="C219" s="164">
        <v>972</v>
      </c>
      <c r="D219" s="164">
        <v>1222</v>
      </c>
      <c r="E219" s="164">
        <v>702</v>
      </c>
      <c r="F219" s="164">
        <v>422</v>
      </c>
    </row>
    <row r="220" spans="1:6" ht="15">
      <c r="A220" s="32" t="s">
        <v>63</v>
      </c>
      <c r="B220" s="80">
        <v>1017</v>
      </c>
      <c r="C220" s="81">
        <v>347</v>
      </c>
      <c r="D220" s="81">
        <v>43</v>
      </c>
      <c r="E220" s="81">
        <v>278</v>
      </c>
      <c r="F220" s="81">
        <v>349</v>
      </c>
    </row>
    <row r="221" spans="1:6" ht="15">
      <c r="A221" s="32" t="s">
        <v>64</v>
      </c>
      <c r="B221" s="80">
        <v>622</v>
      </c>
      <c r="C221" s="81">
        <v>129</v>
      </c>
      <c r="D221" s="81">
        <v>211</v>
      </c>
      <c r="E221" s="81">
        <v>173</v>
      </c>
      <c r="F221" s="81">
        <v>109</v>
      </c>
    </row>
    <row r="222" spans="1:6" ht="15">
      <c r="A222" s="32" t="s">
        <v>155</v>
      </c>
      <c r="B222" s="80">
        <v>376</v>
      </c>
      <c r="C222" s="81">
        <v>76</v>
      </c>
      <c r="D222" s="81">
        <v>112</v>
      </c>
      <c r="E222" s="81">
        <v>120</v>
      </c>
      <c r="F222" s="81">
        <v>68</v>
      </c>
    </row>
    <row r="223" spans="1:6" ht="16.2" thickBot="1">
      <c r="A223" s="36" t="s">
        <v>167</v>
      </c>
      <c r="B223" s="174">
        <f>SUM(B219:B222)</f>
        <v>5333</v>
      </c>
      <c r="C223" s="175">
        <f>SUM(C219:C222)</f>
        <v>1524</v>
      </c>
      <c r="D223" s="175">
        <f>SUM(D219:D222)</f>
        <v>1588</v>
      </c>
      <c r="E223" s="175">
        <f>SUM(E219:E222)</f>
        <v>1273</v>
      </c>
      <c r="F223" s="175">
        <f>SUM(F219:F222)</f>
        <v>948</v>
      </c>
    </row>
    <row r="224" spans="1:6" ht="16.2" thickTop="1">
      <c r="A224" s="37"/>
      <c r="B224" s="86"/>
      <c r="C224" s="86"/>
      <c r="D224" s="86"/>
      <c r="E224" s="86"/>
      <c r="F224" s="86"/>
    </row>
    <row r="225" spans="1:6" ht="21">
      <c r="A225" s="28" t="s">
        <v>168</v>
      </c>
      <c r="B225" s="29"/>
      <c r="C225" s="29"/>
      <c r="D225" s="29"/>
      <c r="E225" s="29"/>
      <c r="F225" s="29"/>
    </row>
    <row r="226" spans="1:6" ht="15">
      <c r="A226" s="29" t="s">
        <v>65</v>
      </c>
      <c r="B226" s="163">
        <v>1698</v>
      </c>
      <c r="C226" s="215"/>
      <c r="D226" s="215"/>
      <c r="E226" s="215"/>
      <c r="F226" s="215"/>
    </row>
    <row r="227" spans="1:6" ht="15">
      <c r="A227" s="29" t="s">
        <v>66</v>
      </c>
      <c r="B227" s="80">
        <v>380</v>
      </c>
      <c r="C227" s="216"/>
      <c r="D227" s="216"/>
      <c r="E227" s="216"/>
      <c r="F227" s="216"/>
    </row>
    <row r="228" spans="1:6" ht="15">
      <c r="A228" s="29" t="s">
        <v>67</v>
      </c>
      <c r="B228" s="80">
        <v>293</v>
      </c>
      <c r="C228" s="216"/>
      <c r="D228" s="216"/>
      <c r="E228" s="216"/>
      <c r="F228" s="216"/>
    </row>
    <row r="229" spans="1:6" ht="15">
      <c r="A229" s="29" t="s">
        <v>68</v>
      </c>
      <c r="B229" s="84">
        <f>+B230-B228-B227-B226</f>
        <v>619</v>
      </c>
      <c r="C229" s="216"/>
      <c r="D229" s="216"/>
      <c r="E229" s="216"/>
      <c r="F229" s="216"/>
    </row>
    <row r="230" spans="1:6" ht="16.2" thickBot="1">
      <c r="A230" s="30" t="s">
        <v>167</v>
      </c>
      <c r="B230" s="174">
        <v>2990</v>
      </c>
      <c r="C230" s="217"/>
      <c r="D230" s="217"/>
      <c r="E230" s="217"/>
      <c r="F230" s="217"/>
    </row>
    <row r="231" spans="1:6" ht="15.6" thickTop="1">
      <c r="A231" s="29"/>
      <c r="B231" s="29"/>
      <c r="C231" s="29"/>
      <c r="D231" s="29"/>
      <c r="E231" s="29"/>
      <c r="F231" s="29"/>
    </row>
    <row r="232" spans="1:6" ht="21">
      <c r="A232" s="28" t="s">
        <v>69</v>
      </c>
      <c r="B232" s="29"/>
      <c r="C232" s="29"/>
      <c r="D232" s="29"/>
      <c r="E232" s="29"/>
      <c r="F232" s="29"/>
    </row>
    <row r="233" spans="1:6" ht="15">
      <c r="A233" s="29" t="s">
        <v>74</v>
      </c>
      <c r="B233" s="163">
        <v>684</v>
      </c>
      <c r="C233" s="164">
        <v>148</v>
      </c>
      <c r="D233" s="164">
        <v>278</v>
      </c>
      <c r="E233" s="164">
        <v>177</v>
      </c>
      <c r="F233" s="164">
        <v>81</v>
      </c>
    </row>
    <row r="234" spans="1:6" ht="15">
      <c r="A234" s="32"/>
      <c r="B234" s="80"/>
      <c r="C234" s="81"/>
      <c r="D234" s="81"/>
      <c r="E234" s="81"/>
      <c r="F234" s="81"/>
    </row>
    <row r="235" spans="1:6" ht="15">
      <c r="A235" s="29" t="s">
        <v>72</v>
      </c>
      <c r="B235" s="80">
        <v>1304</v>
      </c>
      <c r="C235" s="81">
        <v>548</v>
      </c>
      <c r="D235" s="81">
        <v>322</v>
      </c>
      <c r="E235" s="81">
        <v>223</v>
      </c>
      <c r="F235" s="81">
        <v>211</v>
      </c>
    </row>
    <row r="236" spans="1:6" ht="15">
      <c r="A236" s="29" t="s">
        <v>111</v>
      </c>
      <c r="B236" s="84">
        <f>+B237-B235</f>
        <v>579</v>
      </c>
      <c r="C236" s="85">
        <v>134</v>
      </c>
      <c r="D236" s="85">
        <v>241</v>
      </c>
      <c r="E236" s="85">
        <v>120</v>
      </c>
      <c r="F236" s="85">
        <v>84</v>
      </c>
    </row>
    <row r="237" spans="1:6" ht="15">
      <c r="A237" s="29" t="s">
        <v>73</v>
      </c>
      <c r="B237" s="80">
        <v>1883</v>
      </c>
      <c r="C237" s="81">
        <f>SUM(C235:C236)</f>
        <v>682</v>
      </c>
      <c r="D237" s="81">
        <f>SUM(D235:D236)</f>
        <v>563</v>
      </c>
      <c r="E237" s="81">
        <f>SUM(E235:E236)</f>
        <v>343</v>
      </c>
      <c r="F237" s="81">
        <f>SUM(F235:F236)</f>
        <v>295</v>
      </c>
    </row>
    <row r="238" spans="1:6" ht="15">
      <c r="A238" s="32"/>
      <c r="B238" s="80"/>
      <c r="C238" s="81"/>
      <c r="D238" s="81"/>
      <c r="E238" s="81"/>
      <c r="F238" s="81"/>
    </row>
    <row r="239" spans="1:6" ht="16.2" thickBot="1">
      <c r="A239" s="36" t="s">
        <v>70</v>
      </c>
      <c r="B239" s="168">
        <f>+B237+B233</f>
        <v>2567</v>
      </c>
      <c r="C239" s="169">
        <f>+C237+C233</f>
        <v>830</v>
      </c>
      <c r="D239" s="169">
        <f>+D237+D233</f>
        <v>841</v>
      </c>
      <c r="E239" s="169">
        <f>+E237+E233</f>
        <v>520</v>
      </c>
      <c r="F239" s="169">
        <f>+F237+F233</f>
        <v>376</v>
      </c>
    </row>
    <row r="240" spans="1:6" ht="15.6">
      <c r="A240" s="36"/>
      <c r="B240" s="86"/>
      <c r="C240" s="86"/>
      <c r="D240" s="86"/>
      <c r="E240" s="86"/>
      <c r="F240" s="86"/>
    </row>
    <row r="241" spans="1:6" ht="21">
      <c r="A241" s="28" t="s">
        <v>145</v>
      </c>
      <c r="B241" s="29"/>
      <c r="C241" s="29"/>
      <c r="D241" s="29"/>
      <c r="E241" s="29"/>
      <c r="F241" s="29"/>
    </row>
    <row r="242" spans="1:6" ht="15">
      <c r="A242" s="29" t="s">
        <v>112</v>
      </c>
      <c r="B242" s="90">
        <v>43</v>
      </c>
      <c r="C242" s="89">
        <v>20</v>
      </c>
      <c r="D242" s="89">
        <v>13</v>
      </c>
      <c r="E242" s="89">
        <v>5</v>
      </c>
      <c r="F242" s="89">
        <v>5</v>
      </c>
    </row>
    <row r="243" spans="1:6" ht="15">
      <c r="A243" s="29" t="s">
        <v>113</v>
      </c>
      <c r="B243" s="93">
        <v>78</v>
      </c>
      <c r="C243" s="92">
        <v>19</v>
      </c>
      <c r="D243" s="92">
        <v>19</v>
      </c>
      <c r="E243" s="92">
        <v>20</v>
      </c>
      <c r="F243" s="92">
        <v>20</v>
      </c>
    </row>
    <row r="244" spans="1:6" ht="16.2" thickBot="1">
      <c r="A244" s="30" t="s">
        <v>114</v>
      </c>
      <c r="B244" s="96">
        <f>SUM(B242:B243)</f>
        <v>121</v>
      </c>
      <c r="C244" s="95">
        <f>SUM(C242:C243)</f>
        <v>39</v>
      </c>
      <c r="D244" s="95">
        <f>SUM(D242:D243)</f>
        <v>32</v>
      </c>
      <c r="E244" s="95">
        <f>SUM(E242:E243)</f>
        <v>25</v>
      </c>
      <c r="F244" s="95">
        <f>SUM(F242:F243)</f>
        <v>25</v>
      </c>
    </row>
    <row r="245" spans="1:6" s="38" customFormat="1" ht="16.2" thickTop="1">
      <c r="A245" s="196"/>
      <c r="B245" s="197"/>
      <c r="C245" s="197"/>
      <c r="D245" s="197"/>
      <c r="E245" s="197"/>
      <c r="F245" s="197"/>
    </row>
    <row r="246" spans="1:6" s="38" customFormat="1" ht="42">
      <c r="A246" s="222" t="s">
        <v>178</v>
      </c>
      <c r="B246" s="203" t="s">
        <v>181</v>
      </c>
      <c r="C246" s="204" t="s">
        <v>182</v>
      </c>
      <c r="D246" s="205"/>
      <c r="E246" s="197"/>
      <c r="F246" s="197"/>
    </row>
    <row r="247" spans="1:6" s="38" customFormat="1" ht="15.6">
      <c r="A247" s="155" t="s">
        <v>112</v>
      </c>
      <c r="B247" s="199">
        <v>27</v>
      </c>
      <c r="C247" s="198">
        <v>26</v>
      </c>
      <c r="D247" s="223"/>
      <c r="E247" s="197"/>
      <c r="F247" s="197"/>
    </row>
    <row r="248" spans="1:6" s="38" customFormat="1" ht="15.6">
      <c r="A248" s="155" t="s">
        <v>113</v>
      </c>
      <c r="B248" s="201">
        <v>13</v>
      </c>
      <c r="C248" s="200">
        <v>13</v>
      </c>
      <c r="D248" s="223"/>
      <c r="E248" s="197"/>
      <c r="F248" s="197"/>
    </row>
    <row r="249" spans="1:6" ht="15.6">
      <c r="A249" s="196"/>
    </row>
    <row r="250" spans="1:6">
      <c r="A250" s="20" t="s">
        <v>157</v>
      </c>
    </row>
  </sheetData>
  <phoneticPr fontId="0" type="noConversion"/>
  <pageMargins left="0.25" right="0.25" top="0.25" bottom="0.25" header="0" footer="0"/>
  <pageSetup scale="75" orientation="landscape" r:id="rId1"/>
  <headerFooter alignWithMargins="0">
    <oddFooter>Page &amp;P&amp;R&amp;A</oddFooter>
  </headerFooter>
  <rowBreaks count="5" manualBreakCount="5">
    <brk id="48" max="16383" man="1"/>
    <brk id="86" max="16383" man="1"/>
    <brk id="131" max="5" man="1"/>
    <brk id="168" max="5" man="1"/>
    <brk id="213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6"/>
  <sheetViews>
    <sheetView showGridLines="0" zoomScale="75" workbookViewId="0"/>
  </sheetViews>
  <sheetFormatPr defaultColWidth="9.109375" defaultRowHeight="13.2"/>
  <cols>
    <col min="1" max="1" width="67.44140625" style="20" customWidth="1"/>
    <col min="2" max="2" width="16.5546875" style="20" customWidth="1"/>
    <col min="3" max="3" width="1.109375" style="20" customWidth="1"/>
    <col min="4" max="4" width="16.5546875" style="20" customWidth="1"/>
    <col min="5" max="5" width="1.109375" style="20" customWidth="1"/>
    <col min="6" max="6" width="16.5546875" style="20" customWidth="1"/>
    <col min="7" max="7" width="1.109375" style="20" customWidth="1"/>
    <col min="8" max="8" width="16.5546875" style="20" customWidth="1"/>
    <col min="9" max="9" width="1.109375" style="20" customWidth="1"/>
    <col min="10" max="10" width="16.5546875" style="20" customWidth="1"/>
    <col min="11" max="11" width="1.109375" style="45" customWidth="1"/>
    <col min="12" max="16384" width="9.109375" style="20"/>
  </cols>
  <sheetData>
    <row r="1" spans="1:11" s="43" customFormat="1" ht="30">
      <c r="A1" s="41" t="s">
        <v>115</v>
      </c>
      <c r="B1" s="42"/>
      <c r="F1" s="42"/>
      <c r="H1" s="42"/>
      <c r="J1" s="42"/>
      <c r="K1" s="42"/>
    </row>
    <row r="2" spans="1:11" s="28" customFormat="1" ht="21">
      <c r="A2" s="40" t="s">
        <v>153</v>
      </c>
      <c r="B2" s="44"/>
      <c r="F2" s="44"/>
      <c r="H2" s="44"/>
      <c r="J2" s="44"/>
      <c r="K2" s="44"/>
    </row>
    <row r="3" spans="1:11" s="28" customFormat="1" ht="15" customHeight="1">
      <c r="A3" s="40" t="s">
        <v>183</v>
      </c>
      <c r="B3" s="44"/>
      <c r="F3" s="44"/>
      <c r="H3" s="44"/>
      <c r="J3" s="44"/>
      <c r="K3" s="44"/>
    </row>
    <row r="4" spans="1:11" s="28" customFormat="1" ht="15" customHeight="1">
      <c r="A4" s="40"/>
      <c r="B4" s="44"/>
      <c r="F4" s="44"/>
      <c r="H4" s="44"/>
      <c r="J4" s="44"/>
      <c r="K4" s="44"/>
    </row>
    <row r="5" spans="1:11" s="45" customFormat="1">
      <c r="A5" s="115" t="s">
        <v>195</v>
      </c>
      <c r="B5" s="24" t="s">
        <v>8</v>
      </c>
      <c r="D5" s="25" t="s">
        <v>8</v>
      </c>
      <c r="F5" s="25" t="s">
        <v>8</v>
      </c>
      <c r="H5" s="25" t="s">
        <v>8</v>
      </c>
      <c r="J5" s="25" t="s">
        <v>8</v>
      </c>
      <c r="K5" s="47"/>
    </row>
    <row r="6" spans="1:11" s="45" customFormat="1">
      <c r="B6" s="117" t="s">
        <v>206</v>
      </c>
      <c r="D6" s="48" t="s">
        <v>15</v>
      </c>
      <c r="F6" s="48" t="s">
        <v>14</v>
      </c>
      <c r="H6" s="48" t="s">
        <v>13</v>
      </c>
      <c r="J6" s="48" t="s">
        <v>12</v>
      </c>
      <c r="K6" s="47"/>
    </row>
    <row r="7" spans="1:11">
      <c r="B7" s="109" t="s">
        <v>207</v>
      </c>
      <c r="D7" s="110" t="s">
        <v>125</v>
      </c>
      <c r="F7" s="110" t="s">
        <v>122</v>
      </c>
      <c r="H7" s="110" t="s">
        <v>121</v>
      </c>
      <c r="J7" s="27" t="s">
        <v>119</v>
      </c>
      <c r="K7" s="48"/>
    </row>
    <row r="8" spans="1:11">
      <c r="B8" s="180"/>
      <c r="C8" s="45"/>
      <c r="D8" s="45"/>
      <c r="E8" s="45"/>
      <c r="F8" s="45"/>
      <c r="G8" s="45"/>
    </row>
    <row r="9" spans="1:11">
      <c r="A9" s="40" t="s">
        <v>0</v>
      </c>
      <c r="B9" s="181">
        <f>SUM(D9:J9)</f>
        <v>4936</v>
      </c>
      <c r="C9" s="45"/>
      <c r="D9" s="52">
        <v>1307</v>
      </c>
      <c r="E9" s="45"/>
      <c r="F9" s="52">
        <v>1470</v>
      </c>
      <c r="G9" s="45"/>
      <c r="H9" s="51">
        <v>1301</v>
      </c>
      <c r="J9" s="51">
        <v>858</v>
      </c>
      <c r="K9" s="52"/>
    </row>
    <row r="10" spans="1:11">
      <c r="A10" s="20" t="s">
        <v>1</v>
      </c>
      <c r="B10" s="53">
        <f>SUM(D10:J10)</f>
        <v>2621</v>
      </c>
      <c r="C10" s="45"/>
      <c r="D10" s="54">
        <v>718</v>
      </c>
      <c r="E10" s="45"/>
      <c r="F10" s="54">
        <v>744</v>
      </c>
      <c r="G10" s="45"/>
      <c r="H10" s="54">
        <v>657</v>
      </c>
      <c r="J10" s="54">
        <v>502</v>
      </c>
      <c r="K10" s="55"/>
    </row>
    <row r="11" spans="1:11">
      <c r="A11" s="40" t="s">
        <v>10</v>
      </c>
      <c r="B11" s="58">
        <f>B9-B10</f>
        <v>2315</v>
      </c>
      <c r="C11" s="45"/>
      <c r="D11" s="55">
        <f>D9-D10</f>
        <v>589</v>
      </c>
      <c r="E11" s="45"/>
      <c r="F11" s="55">
        <v>726</v>
      </c>
      <c r="G11" s="45"/>
      <c r="H11" s="57">
        <v>644</v>
      </c>
      <c r="J11" s="57">
        <v>356</v>
      </c>
      <c r="K11" s="55"/>
    </row>
    <row r="12" spans="1:11">
      <c r="B12" s="56"/>
      <c r="D12" s="57"/>
      <c r="F12" s="57"/>
      <c r="H12" s="57"/>
      <c r="J12" s="57"/>
      <c r="K12" s="55"/>
    </row>
    <row r="13" spans="1:11">
      <c r="A13" s="40" t="s">
        <v>2</v>
      </c>
      <c r="B13" s="56"/>
      <c r="D13" s="57"/>
      <c r="F13" s="57"/>
      <c r="H13" s="57"/>
      <c r="J13" s="57"/>
      <c r="K13" s="55"/>
    </row>
    <row r="14" spans="1:11">
      <c r="A14" s="20" t="s">
        <v>103</v>
      </c>
      <c r="B14" s="56">
        <f t="shared" ref="B14:B19" si="0">SUM(D14:J14)</f>
        <v>1045</v>
      </c>
      <c r="D14" s="57">
        <v>281</v>
      </c>
      <c r="F14" s="57">
        <v>301</v>
      </c>
      <c r="H14" s="57">
        <v>244</v>
      </c>
      <c r="J14" s="57">
        <v>219</v>
      </c>
      <c r="K14" s="55"/>
    </row>
    <row r="15" spans="1:11">
      <c r="A15" s="20" t="s">
        <v>135</v>
      </c>
      <c r="B15" s="56">
        <f t="shared" si="0"/>
        <v>72</v>
      </c>
      <c r="D15" s="57">
        <v>33</v>
      </c>
      <c r="F15" s="57">
        <v>5</v>
      </c>
      <c r="H15" s="57">
        <v>13</v>
      </c>
      <c r="J15" s="57">
        <v>21</v>
      </c>
      <c r="K15" s="55"/>
    </row>
    <row r="16" spans="1:11">
      <c r="A16" s="20" t="s">
        <v>104</v>
      </c>
      <c r="B16" s="58">
        <f t="shared" si="0"/>
        <v>510</v>
      </c>
      <c r="D16" s="55">
        <v>131</v>
      </c>
      <c r="F16" s="55">
        <v>123</v>
      </c>
      <c r="H16" s="55">
        <v>135</v>
      </c>
      <c r="J16" s="55">
        <v>121</v>
      </c>
      <c r="K16" s="55"/>
    </row>
    <row r="17" spans="1:11">
      <c r="A17" s="20" t="s">
        <v>150</v>
      </c>
      <c r="B17" s="58">
        <f t="shared" si="0"/>
        <v>0</v>
      </c>
      <c r="D17" s="55">
        <v>0</v>
      </c>
      <c r="F17" s="55">
        <v>0</v>
      </c>
      <c r="H17" s="55">
        <v>0</v>
      </c>
      <c r="J17" s="55">
        <v>0</v>
      </c>
      <c r="K17" s="55"/>
    </row>
    <row r="18" spans="1:11">
      <c r="A18" s="20" t="s">
        <v>3</v>
      </c>
      <c r="B18" s="53">
        <f t="shared" si="0"/>
        <v>34</v>
      </c>
      <c r="D18" s="54">
        <v>-5</v>
      </c>
      <c r="F18" s="54">
        <v>0</v>
      </c>
      <c r="H18" s="54">
        <v>31</v>
      </c>
      <c r="J18" s="54">
        <v>8</v>
      </c>
      <c r="K18" s="55"/>
    </row>
    <row r="19" spans="1:11">
      <c r="A19" s="20" t="s">
        <v>4</v>
      </c>
      <c r="B19" s="56">
        <f t="shared" si="0"/>
        <v>1661</v>
      </c>
      <c r="D19" s="57">
        <f>SUM(D14:D18)</f>
        <v>440</v>
      </c>
      <c r="F19" s="57">
        <v>429</v>
      </c>
      <c r="H19" s="57">
        <v>423</v>
      </c>
      <c r="J19" s="57">
        <v>369</v>
      </c>
      <c r="K19" s="55"/>
    </row>
    <row r="20" spans="1:11">
      <c r="B20" s="49"/>
    </row>
    <row r="21" spans="1:11">
      <c r="A21" s="40" t="s">
        <v>173</v>
      </c>
      <c r="B21" s="58">
        <f>B11-B19</f>
        <v>654</v>
      </c>
      <c r="D21" s="55">
        <f>D11-D19</f>
        <v>149</v>
      </c>
      <c r="F21" s="55">
        <v>297</v>
      </c>
      <c r="H21" s="55">
        <v>221</v>
      </c>
      <c r="J21" s="55">
        <v>-13</v>
      </c>
      <c r="K21" s="55"/>
    </row>
    <row r="22" spans="1:11">
      <c r="A22" s="40"/>
      <c r="B22" s="58"/>
      <c r="D22" s="55"/>
      <c r="F22" s="55"/>
      <c r="H22" s="55"/>
      <c r="J22" s="55"/>
      <c r="K22" s="55"/>
    </row>
    <row r="23" spans="1:11">
      <c r="A23" s="20" t="s">
        <v>105</v>
      </c>
      <c r="B23" s="56">
        <f>SUM(D23:J23)</f>
        <v>69</v>
      </c>
      <c r="D23" s="57">
        <v>17</v>
      </c>
      <c r="F23" s="57">
        <v>18</v>
      </c>
      <c r="H23" s="57">
        <v>19</v>
      </c>
      <c r="J23" s="57">
        <v>15</v>
      </c>
      <c r="K23" s="55"/>
    </row>
    <row r="24" spans="1:11">
      <c r="B24" s="56"/>
      <c r="D24" s="57"/>
      <c r="F24" s="57"/>
      <c r="H24" s="57"/>
      <c r="J24" s="57"/>
      <c r="K24" s="55"/>
    </row>
    <row r="25" spans="1:11">
      <c r="A25" s="20" t="s">
        <v>106</v>
      </c>
      <c r="B25" s="53">
        <f>SUM(D25:J25)</f>
        <v>471</v>
      </c>
      <c r="D25" s="54">
        <v>431</v>
      </c>
      <c r="F25" s="54">
        <v>21</v>
      </c>
      <c r="H25" s="54">
        <v>20</v>
      </c>
      <c r="J25" s="54">
        <v>-1</v>
      </c>
      <c r="K25" s="55"/>
    </row>
    <row r="26" spans="1:11">
      <c r="A26" s="40" t="s">
        <v>184</v>
      </c>
      <c r="B26" s="56">
        <f>B21-B23-B25</f>
        <v>114</v>
      </c>
      <c r="D26" s="57">
        <f>D21-D23-D25</f>
        <v>-299</v>
      </c>
      <c r="F26" s="57">
        <v>258</v>
      </c>
      <c r="H26" s="57">
        <v>182</v>
      </c>
      <c r="J26" s="57">
        <v>-27</v>
      </c>
      <c r="K26" s="55"/>
    </row>
    <row r="27" spans="1:11">
      <c r="A27" s="40"/>
      <c r="B27" s="56"/>
      <c r="D27" s="57"/>
      <c r="F27" s="57"/>
      <c r="H27" s="57"/>
      <c r="J27" s="57"/>
      <c r="K27" s="55"/>
    </row>
    <row r="28" spans="1:11">
      <c r="A28" s="20" t="s">
        <v>138</v>
      </c>
      <c r="B28" s="53">
        <f>SUM(D28:J28)</f>
        <v>34</v>
      </c>
      <c r="D28" s="54">
        <v>-111</v>
      </c>
      <c r="F28" s="54">
        <v>84</v>
      </c>
      <c r="H28" s="54">
        <v>70</v>
      </c>
      <c r="J28" s="54">
        <v>-9</v>
      </c>
      <c r="K28" s="55"/>
    </row>
    <row r="29" spans="1:11">
      <c r="B29" s="50"/>
      <c r="D29" s="51"/>
      <c r="F29" s="51"/>
      <c r="H29" s="51"/>
      <c r="J29" s="51"/>
      <c r="K29" s="52"/>
    </row>
    <row r="30" spans="1:11" ht="13.8" thickBot="1">
      <c r="A30" s="40" t="s">
        <v>172</v>
      </c>
      <c r="B30" s="59">
        <f>B26-B28</f>
        <v>80</v>
      </c>
      <c r="D30" s="60">
        <f>D26-D28</f>
        <v>-188</v>
      </c>
      <c r="F30" s="60">
        <v>174</v>
      </c>
      <c r="H30" s="60">
        <v>112</v>
      </c>
      <c r="J30" s="60">
        <v>-18</v>
      </c>
      <c r="K30" s="55"/>
    </row>
    <row r="31" spans="1:11" ht="13.8" thickTop="1">
      <c r="B31" s="50"/>
      <c r="D31" s="51"/>
      <c r="F31" s="51"/>
      <c r="H31" s="51"/>
      <c r="J31" s="51"/>
      <c r="K31" s="52"/>
    </row>
    <row r="32" spans="1:11">
      <c r="A32" s="20" t="s">
        <v>107</v>
      </c>
      <c r="B32" s="56">
        <f>SUM(D32:J32)</f>
        <v>-12</v>
      </c>
      <c r="D32" s="57">
        <v>0</v>
      </c>
      <c r="F32" s="57">
        <v>0</v>
      </c>
      <c r="H32" s="57">
        <v>-12</v>
      </c>
      <c r="J32" s="57">
        <v>0</v>
      </c>
      <c r="K32" s="55"/>
    </row>
    <row r="33" spans="1:11">
      <c r="B33" s="50"/>
      <c r="D33" s="51"/>
      <c r="F33" s="51"/>
      <c r="H33" s="51"/>
      <c r="J33" s="51"/>
      <c r="K33" s="52"/>
    </row>
    <row r="34" spans="1:11" ht="13.8" thickBot="1">
      <c r="A34" s="40" t="s">
        <v>5</v>
      </c>
      <c r="B34" s="61">
        <f>SUM(D34:J34)</f>
        <v>68</v>
      </c>
      <c r="D34" s="62">
        <v>-188</v>
      </c>
      <c r="F34" s="62">
        <v>174</v>
      </c>
      <c r="H34" s="62">
        <v>100</v>
      </c>
      <c r="J34" s="62">
        <v>-18</v>
      </c>
      <c r="K34" s="52"/>
    </row>
    <row r="35" spans="1:11" ht="13.8" thickTop="1">
      <c r="B35" s="63"/>
      <c r="D35" s="64"/>
      <c r="F35" s="64"/>
      <c r="H35" s="64"/>
      <c r="J35" s="64"/>
      <c r="K35" s="64"/>
    </row>
    <row r="36" spans="1:11">
      <c r="A36" s="40" t="s">
        <v>171</v>
      </c>
      <c r="B36" s="65">
        <f>SUM(D36:J36)</f>
        <v>183</v>
      </c>
      <c r="D36" s="66">
        <f>D26+D23</f>
        <v>-282</v>
      </c>
      <c r="F36" s="66">
        <v>276</v>
      </c>
      <c r="H36" s="66">
        <v>201</v>
      </c>
      <c r="J36" s="66">
        <v>-12</v>
      </c>
      <c r="K36" s="67"/>
    </row>
    <row r="37" spans="1:11">
      <c r="B37" s="180"/>
      <c r="C37" s="45"/>
      <c r="D37" s="45"/>
      <c r="E37" s="45"/>
      <c r="F37" s="45"/>
      <c r="H37" s="69"/>
      <c r="J37" s="69"/>
      <c r="K37" s="69"/>
    </row>
    <row r="38" spans="1:11">
      <c r="A38" s="20" t="s">
        <v>174</v>
      </c>
      <c r="B38" s="70">
        <f>SUM(D38:J38)</f>
        <v>0.31000000000000005</v>
      </c>
      <c r="D38" s="71">
        <v>-0.72</v>
      </c>
      <c r="F38" s="71">
        <v>0.67</v>
      </c>
      <c r="H38" s="71">
        <v>0.43</v>
      </c>
      <c r="J38" s="71">
        <v>-7.0000000000000007E-2</v>
      </c>
      <c r="K38" s="71"/>
    </row>
    <row r="39" spans="1:11">
      <c r="A39" s="20" t="s">
        <v>136</v>
      </c>
      <c r="B39" s="70">
        <f>SUM(D39:J39)</f>
        <v>-0.05</v>
      </c>
      <c r="D39" s="71">
        <v>0</v>
      </c>
      <c r="F39" s="71">
        <f>+F40-F38</f>
        <v>0</v>
      </c>
      <c r="H39" s="71">
        <v>-0.05</v>
      </c>
      <c r="J39" s="71">
        <f>+J40-J38</f>
        <v>0</v>
      </c>
      <c r="K39" s="71"/>
    </row>
    <row r="40" spans="1:11">
      <c r="A40" s="20" t="s">
        <v>175</v>
      </c>
      <c r="B40" s="70">
        <f>SUM(D40:J40)</f>
        <v>0.26000000000000006</v>
      </c>
      <c r="D40" s="71">
        <v>-0.72</v>
      </c>
      <c r="F40" s="71">
        <v>0.67</v>
      </c>
      <c r="H40" s="71">
        <v>0.38</v>
      </c>
      <c r="J40" s="71">
        <v>-7.0000000000000007E-2</v>
      </c>
      <c r="K40" s="71"/>
    </row>
    <row r="41" spans="1:11">
      <c r="B41" s="70"/>
      <c r="D41" s="71"/>
      <c r="F41" s="71"/>
      <c r="H41" s="71"/>
      <c r="J41" s="71"/>
      <c r="K41" s="71"/>
    </row>
    <row r="42" spans="1:11">
      <c r="A42" s="20" t="s">
        <v>176</v>
      </c>
      <c r="B42" s="70">
        <f>SUM(D42:J42)</f>
        <v>0.31000000000000005</v>
      </c>
      <c r="D42" s="71">
        <v>-0.72</v>
      </c>
      <c r="F42" s="71">
        <v>0.67</v>
      </c>
      <c r="H42" s="71">
        <v>0.43</v>
      </c>
      <c r="J42" s="71">
        <v>-7.0000000000000007E-2</v>
      </c>
      <c r="K42" s="71"/>
    </row>
    <row r="43" spans="1:11">
      <c r="A43" s="20" t="s">
        <v>137</v>
      </c>
      <c r="B43" s="70">
        <f>SUM(D43:J43)</f>
        <v>-4.9999999999999989E-2</v>
      </c>
      <c r="D43" s="71">
        <v>0</v>
      </c>
      <c r="F43" s="71">
        <f>+F44-F42</f>
        <v>0</v>
      </c>
      <c r="H43" s="71">
        <f>+H44-H42</f>
        <v>-4.9999999999999989E-2</v>
      </c>
      <c r="J43" s="71">
        <f>+J44-J42</f>
        <v>0</v>
      </c>
      <c r="K43" s="71"/>
    </row>
    <row r="44" spans="1:11">
      <c r="A44" s="20" t="s">
        <v>177</v>
      </c>
      <c r="B44" s="70">
        <f>SUM(D44:J44)</f>
        <v>0.26000000000000006</v>
      </c>
      <c r="D44" s="71">
        <v>-0.72</v>
      </c>
      <c r="F44" s="71">
        <v>0.67</v>
      </c>
      <c r="H44" s="71">
        <v>0.38</v>
      </c>
      <c r="J44" s="71">
        <v>-7.0000000000000007E-2</v>
      </c>
      <c r="K44" s="71"/>
    </row>
    <row r="45" spans="1:11">
      <c r="B45" s="70"/>
      <c r="D45" s="71"/>
      <c r="F45" s="71"/>
      <c r="H45" s="71"/>
      <c r="J45" s="71"/>
      <c r="K45" s="71"/>
    </row>
    <row r="46" spans="1:11">
      <c r="A46" s="40" t="s">
        <v>110</v>
      </c>
      <c r="B46" s="72"/>
      <c r="D46" s="73"/>
      <c r="F46" s="73"/>
      <c r="H46" s="73"/>
      <c r="J46" s="73"/>
      <c r="K46" s="74"/>
    </row>
    <row r="47" spans="1:11">
      <c r="A47" s="20" t="s">
        <v>108</v>
      </c>
      <c r="B47" s="75">
        <v>261.60000000000002</v>
      </c>
      <c r="D47" s="76">
        <v>262.10000000000002</v>
      </c>
      <c r="F47" s="76">
        <v>261.43336066666666</v>
      </c>
      <c r="H47" s="76">
        <v>261.41814133333332</v>
      </c>
      <c r="J47" s="76">
        <v>261.40047466666664</v>
      </c>
      <c r="K47" s="77"/>
    </row>
    <row r="48" spans="1:11">
      <c r="A48" s="20" t="s">
        <v>109</v>
      </c>
      <c r="B48" s="75">
        <v>261.8</v>
      </c>
      <c r="D48" s="76">
        <v>264.39999999999998</v>
      </c>
      <c r="F48" s="76">
        <v>261.70593833333334</v>
      </c>
      <c r="H48" s="76">
        <v>261.42788066666668</v>
      </c>
      <c r="J48" s="76">
        <v>261.40183300000001</v>
      </c>
      <c r="K48" s="77"/>
    </row>
    <row r="50" spans="1:13">
      <c r="A50" s="20" t="s">
        <v>169</v>
      </c>
    </row>
    <row r="53" spans="1:13">
      <c r="A53" s="40" t="s">
        <v>194</v>
      </c>
      <c r="B53" s="24" t="s">
        <v>7</v>
      </c>
      <c r="D53" s="25" t="s">
        <v>7</v>
      </c>
      <c r="E53" s="45"/>
      <c r="F53" s="25" t="s">
        <v>7</v>
      </c>
      <c r="G53" s="45"/>
      <c r="H53" s="25" t="s">
        <v>7</v>
      </c>
      <c r="I53" s="45"/>
      <c r="J53" s="25" t="s">
        <v>7</v>
      </c>
    </row>
    <row r="54" spans="1:13">
      <c r="A54" s="45"/>
      <c r="B54" s="117" t="s">
        <v>154</v>
      </c>
      <c r="D54" s="48" t="s">
        <v>15</v>
      </c>
      <c r="E54" s="45"/>
      <c r="F54" s="48" t="s">
        <v>14</v>
      </c>
      <c r="G54" s="45"/>
      <c r="H54" s="48" t="s">
        <v>13</v>
      </c>
      <c r="I54" s="45"/>
      <c r="J54" s="48" t="s">
        <v>12</v>
      </c>
    </row>
    <row r="55" spans="1:13">
      <c r="B55" s="26" t="s">
        <v>120</v>
      </c>
      <c r="D55" s="110" t="s">
        <v>186</v>
      </c>
      <c r="F55" s="110" t="s">
        <v>187</v>
      </c>
      <c r="H55" s="110" t="s">
        <v>188</v>
      </c>
      <c r="J55" s="27" t="s">
        <v>193</v>
      </c>
    </row>
    <row r="56" spans="1:13">
      <c r="B56" s="49"/>
      <c r="D56" s="45"/>
      <c r="E56" s="45"/>
      <c r="F56" s="45"/>
      <c r="G56" s="45"/>
    </row>
    <row r="57" spans="1:13">
      <c r="A57" s="40" t="s">
        <v>0</v>
      </c>
      <c r="B57" s="50">
        <v>4940</v>
      </c>
      <c r="D57" s="52">
        <v>1190</v>
      </c>
      <c r="E57" s="45"/>
      <c r="F57" s="52">
        <v>1328</v>
      </c>
      <c r="G57" s="45"/>
      <c r="H57" s="51">
        <v>1359</v>
      </c>
      <c r="J57" s="51">
        <v>1063</v>
      </c>
      <c r="L57" s="51"/>
      <c r="M57" s="51"/>
    </row>
    <row r="58" spans="1:13">
      <c r="A58" s="20" t="s">
        <v>1</v>
      </c>
      <c r="B58" s="53">
        <v>2695</v>
      </c>
      <c r="D58" s="54">
        <v>646</v>
      </c>
      <c r="E58" s="45"/>
      <c r="F58" s="54">
        <v>682</v>
      </c>
      <c r="G58" s="45"/>
      <c r="H58" s="54">
        <v>749</v>
      </c>
      <c r="J58" s="54">
        <v>618</v>
      </c>
      <c r="L58" s="51"/>
      <c r="M58" s="51"/>
    </row>
    <row r="59" spans="1:13">
      <c r="A59" s="40" t="s">
        <v>10</v>
      </c>
      <c r="B59" s="56">
        <v>2245</v>
      </c>
      <c r="D59" s="55">
        <v>544</v>
      </c>
      <c r="E59" s="45"/>
      <c r="F59" s="55">
        <v>646</v>
      </c>
      <c r="G59" s="45"/>
      <c r="H59" s="57">
        <v>610</v>
      </c>
      <c r="J59" s="57">
        <v>445</v>
      </c>
      <c r="L59" s="51"/>
      <c r="M59" s="51"/>
    </row>
    <row r="60" spans="1:13">
      <c r="B60" s="56"/>
      <c r="D60" s="57"/>
      <c r="F60" s="57"/>
      <c r="H60" s="57"/>
      <c r="J60" s="57"/>
      <c r="L60" s="51"/>
      <c r="M60" s="51"/>
    </row>
    <row r="61" spans="1:13">
      <c r="A61" s="40" t="s">
        <v>2</v>
      </c>
      <c r="B61" s="56"/>
      <c r="D61" s="57"/>
      <c r="F61" s="57"/>
      <c r="H61" s="57"/>
      <c r="J61" s="57"/>
      <c r="L61" s="51"/>
      <c r="M61" s="51"/>
    </row>
    <row r="62" spans="1:13">
      <c r="A62" s="20" t="s">
        <v>103</v>
      </c>
      <c r="B62" s="56">
        <v>1057</v>
      </c>
      <c r="D62" s="57">
        <v>221</v>
      </c>
      <c r="F62" s="57">
        <v>312</v>
      </c>
      <c r="H62" s="57">
        <v>263</v>
      </c>
      <c r="J62" s="57">
        <v>261</v>
      </c>
      <c r="L62" s="51"/>
      <c r="M62" s="51"/>
    </row>
    <row r="63" spans="1:13">
      <c r="A63" s="20" t="s">
        <v>135</v>
      </c>
      <c r="B63" s="56">
        <v>185</v>
      </c>
      <c r="D63" s="57">
        <v>173</v>
      </c>
      <c r="F63" s="57">
        <v>2</v>
      </c>
      <c r="H63" s="57">
        <v>3</v>
      </c>
      <c r="J63" s="57">
        <v>7</v>
      </c>
      <c r="L63" s="51"/>
      <c r="M63" s="51"/>
    </row>
    <row r="64" spans="1:13">
      <c r="A64" s="20" t="s">
        <v>104</v>
      </c>
      <c r="B64" s="58">
        <v>546</v>
      </c>
      <c r="D64" s="55">
        <v>134</v>
      </c>
      <c r="F64" s="55">
        <v>135</v>
      </c>
      <c r="H64" s="55">
        <v>132</v>
      </c>
      <c r="J64" s="55">
        <v>145</v>
      </c>
      <c r="L64" s="51"/>
      <c r="M64" s="51"/>
    </row>
    <row r="65" spans="1:13">
      <c r="A65" s="20" t="s">
        <v>150</v>
      </c>
      <c r="B65" s="58">
        <v>41</v>
      </c>
      <c r="D65" s="55">
        <v>0</v>
      </c>
      <c r="F65" s="55">
        <v>0</v>
      </c>
      <c r="H65" s="55">
        <v>9</v>
      </c>
      <c r="J65" s="55">
        <v>32</v>
      </c>
      <c r="L65" s="51"/>
      <c r="M65" s="51"/>
    </row>
    <row r="66" spans="1:13">
      <c r="A66" s="20" t="s">
        <v>3</v>
      </c>
      <c r="B66" s="53">
        <v>132</v>
      </c>
      <c r="D66" s="54">
        <v>64</v>
      </c>
      <c r="F66" s="54">
        <v>-1</v>
      </c>
      <c r="H66" s="54">
        <v>61</v>
      </c>
      <c r="J66" s="54">
        <v>8</v>
      </c>
      <c r="L66" s="51"/>
      <c r="M66" s="51"/>
    </row>
    <row r="67" spans="1:13">
      <c r="A67" s="20" t="s">
        <v>4</v>
      </c>
      <c r="B67" s="56">
        <v>1960.722</v>
      </c>
      <c r="D67" s="57">
        <v>592</v>
      </c>
      <c r="F67" s="57">
        <v>448</v>
      </c>
      <c r="H67" s="57">
        <v>468</v>
      </c>
      <c r="J67" s="57">
        <v>453</v>
      </c>
      <c r="L67" s="51"/>
      <c r="M67" s="51"/>
    </row>
    <row r="68" spans="1:13">
      <c r="B68" s="49"/>
      <c r="L68" s="51"/>
      <c r="M68" s="51"/>
    </row>
    <row r="69" spans="1:13">
      <c r="A69" s="40" t="s">
        <v>173</v>
      </c>
      <c r="B69" s="58">
        <v>284</v>
      </c>
      <c r="D69" s="55">
        <v>-48</v>
      </c>
      <c r="F69" s="55">
        <v>198</v>
      </c>
      <c r="H69" s="55">
        <v>142</v>
      </c>
      <c r="J69" s="55">
        <v>-8</v>
      </c>
      <c r="L69" s="51"/>
      <c r="M69" s="51"/>
    </row>
    <row r="70" spans="1:13">
      <c r="A70" s="40"/>
      <c r="B70" s="58"/>
      <c r="D70" s="55"/>
      <c r="F70" s="55"/>
      <c r="H70" s="55"/>
      <c r="J70" s="55"/>
      <c r="L70" s="51"/>
      <c r="M70" s="51"/>
    </row>
    <row r="71" spans="1:13">
      <c r="A71" s="20" t="s">
        <v>105</v>
      </c>
      <c r="B71" s="56">
        <v>54</v>
      </c>
      <c r="D71" s="57">
        <v>11</v>
      </c>
      <c r="F71" s="57">
        <v>16</v>
      </c>
      <c r="H71" s="57">
        <v>23</v>
      </c>
      <c r="J71" s="57">
        <v>4</v>
      </c>
      <c r="L71" s="51"/>
      <c r="M71" s="51"/>
    </row>
    <row r="72" spans="1:13">
      <c r="B72" s="56"/>
      <c r="D72" s="57"/>
      <c r="F72" s="57"/>
      <c r="H72" s="57"/>
      <c r="J72" s="57"/>
      <c r="L72" s="51"/>
      <c r="M72" s="51"/>
    </row>
    <row r="73" spans="1:13">
      <c r="A73" s="20" t="s">
        <v>106</v>
      </c>
      <c r="B73" s="53">
        <v>147</v>
      </c>
      <c r="D73" s="54">
        <v>-12</v>
      </c>
      <c r="F73" s="54">
        <v>50</v>
      </c>
      <c r="H73" s="54">
        <v>116</v>
      </c>
      <c r="J73" s="54">
        <v>-7</v>
      </c>
      <c r="L73" s="51"/>
      <c r="M73" s="51"/>
    </row>
    <row r="74" spans="1:13">
      <c r="A74" s="40" t="s">
        <v>184</v>
      </c>
      <c r="B74" s="56">
        <v>83</v>
      </c>
      <c r="D74" s="57">
        <v>-47</v>
      </c>
      <c r="F74" s="57">
        <v>132</v>
      </c>
      <c r="H74" s="57">
        <v>3</v>
      </c>
      <c r="J74" s="57">
        <v>-5</v>
      </c>
      <c r="L74" s="51"/>
      <c r="M74" s="51"/>
    </row>
    <row r="75" spans="1:13">
      <c r="A75" s="40"/>
      <c r="B75" s="56"/>
      <c r="D75" s="57"/>
      <c r="F75" s="57"/>
      <c r="H75" s="57"/>
      <c r="J75" s="57"/>
      <c r="L75" s="51"/>
      <c r="M75" s="51"/>
    </row>
    <row r="76" spans="1:13">
      <c r="A76" s="20" t="s">
        <v>138</v>
      </c>
      <c r="B76" s="53">
        <v>17</v>
      </c>
      <c r="D76" s="54">
        <v>-20</v>
      </c>
      <c r="F76" s="54">
        <v>44</v>
      </c>
      <c r="H76" s="54">
        <v>-3</v>
      </c>
      <c r="J76" s="54">
        <v>-4</v>
      </c>
      <c r="L76" s="51"/>
      <c r="M76" s="51"/>
    </row>
    <row r="77" spans="1:13">
      <c r="B77" s="50"/>
      <c r="D77" s="51"/>
      <c r="F77" s="51"/>
      <c r="H77" s="51"/>
      <c r="J77" s="51"/>
      <c r="L77" s="51"/>
      <c r="M77" s="51"/>
    </row>
    <row r="78" spans="1:13" ht="13.8" thickBot="1">
      <c r="A78" s="40" t="s">
        <v>172</v>
      </c>
      <c r="B78" s="59">
        <v>66</v>
      </c>
      <c r="D78" s="60">
        <v>-27</v>
      </c>
      <c r="F78" s="60">
        <v>88</v>
      </c>
      <c r="H78" s="60">
        <v>6</v>
      </c>
      <c r="J78" s="60">
        <v>-1</v>
      </c>
      <c r="L78" s="51"/>
      <c r="M78" s="51"/>
    </row>
    <row r="79" spans="1:13" ht="13.8" thickTop="1">
      <c r="B79" s="50"/>
      <c r="C79" s="20">
        <v>-0.1</v>
      </c>
      <c r="D79" s="51"/>
      <c r="F79" s="51"/>
      <c r="H79" s="51"/>
      <c r="J79" s="51"/>
      <c r="L79" s="51"/>
      <c r="M79" s="51"/>
    </row>
    <row r="80" spans="1:13">
      <c r="A80" s="20" t="s">
        <v>107</v>
      </c>
      <c r="B80" s="56">
        <v>-1822</v>
      </c>
      <c r="D80" s="57">
        <v>0</v>
      </c>
      <c r="F80" s="57">
        <v>0</v>
      </c>
      <c r="H80" s="57">
        <v>-1822</v>
      </c>
      <c r="J80" s="57">
        <v>0</v>
      </c>
      <c r="L80" s="51"/>
      <c r="M80" s="51"/>
    </row>
    <row r="81" spans="1:13">
      <c r="B81" s="50"/>
      <c r="D81" s="51"/>
      <c r="F81" s="51"/>
      <c r="H81" s="51"/>
      <c r="J81" s="51"/>
      <c r="L81" s="51"/>
      <c r="M81" s="51"/>
    </row>
    <row r="82" spans="1:13" ht="13.8" thickBot="1">
      <c r="A82" s="40" t="s">
        <v>5</v>
      </c>
      <c r="B82" s="61">
        <v>-1756</v>
      </c>
      <c r="D82" s="62">
        <v>-27</v>
      </c>
      <c r="F82" s="62">
        <v>88</v>
      </c>
      <c r="H82" s="62">
        <v>-1816</v>
      </c>
      <c r="J82" s="62">
        <v>-1</v>
      </c>
      <c r="L82" s="51"/>
      <c r="M82" s="51"/>
    </row>
    <row r="83" spans="1:13" ht="13.8" thickTop="1">
      <c r="B83" s="63"/>
      <c r="D83" s="64"/>
      <c r="F83" s="64"/>
      <c r="H83" s="64"/>
      <c r="J83" s="64"/>
      <c r="L83" s="51"/>
      <c r="M83" s="51"/>
    </row>
    <row r="84" spans="1:13">
      <c r="A84" s="40" t="s">
        <v>171</v>
      </c>
      <c r="B84" s="65">
        <v>137</v>
      </c>
      <c r="D84" s="66">
        <v>-36</v>
      </c>
      <c r="F84" s="66">
        <v>148</v>
      </c>
      <c r="H84" s="66">
        <v>26</v>
      </c>
      <c r="J84" s="66">
        <v>-1</v>
      </c>
      <c r="L84" s="51"/>
      <c r="M84" s="51"/>
    </row>
    <row r="85" spans="1:13">
      <c r="B85" s="68"/>
      <c r="D85" s="69"/>
      <c r="E85" s="69"/>
      <c r="F85" s="69"/>
      <c r="G85" s="69"/>
      <c r="H85" s="69"/>
      <c r="I85" s="69"/>
      <c r="J85" s="69"/>
    </row>
    <row r="86" spans="1:13">
      <c r="A86" s="20" t="s">
        <v>174</v>
      </c>
      <c r="B86" s="70">
        <v>0.25</v>
      </c>
      <c r="D86" s="71">
        <v>-0.1</v>
      </c>
      <c r="F86" s="71">
        <v>0.34</v>
      </c>
      <c r="H86" s="71">
        <v>0.02</v>
      </c>
      <c r="J86" s="71">
        <v>0</v>
      </c>
    </row>
    <row r="87" spans="1:13">
      <c r="A87" s="20" t="s">
        <v>136</v>
      </c>
      <c r="B87" s="70">
        <f>+B88-B86</f>
        <v>-7.02</v>
      </c>
      <c r="D87" s="71">
        <v>0</v>
      </c>
      <c r="F87" s="71">
        <v>0</v>
      </c>
      <c r="H87" s="71">
        <v>-7.06</v>
      </c>
      <c r="J87" s="71">
        <v>0</v>
      </c>
    </row>
    <row r="88" spans="1:13">
      <c r="A88" s="20" t="s">
        <v>175</v>
      </c>
      <c r="B88" s="70">
        <v>-6.77</v>
      </c>
      <c r="D88" s="71">
        <v>-0.1</v>
      </c>
      <c r="F88" s="71">
        <v>0.34</v>
      </c>
      <c r="H88" s="71">
        <v>-7.04</v>
      </c>
      <c r="J88" s="71">
        <v>0</v>
      </c>
    </row>
    <row r="89" spans="1:13">
      <c r="B89" s="70"/>
      <c r="D89" s="71"/>
      <c r="F89" s="71"/>
      <c r="H89" s="71"/>
      <c r="J89" s="71"/>
    </row>
    <row r="90" spans="1:13">
      <c r="A90" s="20" t="s">
        <v>176</v>
      </c>
      <c r="B90" s="70">
        <v>0.25</v>
      </c>
      <c r="D90" s="71">
        <v>-0.1</v>
      </c>
      <c r="F90" s="71">
        <v>0.33</v>
      </c>
      <c r="H90" s="71">
        <v>0.02</v>
      </c>
      <c r="J90" s="71">
        <v>0</v>
      </c>
    </row>
    <row r="91" spans="1:13">
      <c r="A91" s="20" t="s">
        <v>137</v>
      </c>
      <c r="B91" s="70">
        <f>+B92-B90</f>
        <v>-6.92</v>
      </c>
      <c r="D91" s="71">
        <v>0</v>
      </c>
      <c r="F91" s="71">
        <v>0</v>
      </c>
      <c r="H91" s="71">
        <v>-6.92</v>
      </c>
      <c r="J91" s="71">
        <v>0</v>
      </c>
    </row>
    <row r="92" spans="1:13">
      <c r="A92" s="20" t="s">
        <v>177</v>
      </c>
      <c r="B92" s="70">
        <v>-6.67</v>
      </c>
      <c r="D92" s="71">
        <v>-0.1</v>
      </c>
      <c r="F92" s="71">
        <v>0.33</v>
      </c>
      <c r="H92" s="71">
        <v>-6.9</v>
      </c>
      <c r="J92" s="71">
        <v>0</v>
      </c>
    </row>
    <row r="93" spans="1:13">
      <c r="B93" s="70"/>
      <c r="D93" s="71"/>
      <c r="F93" s="71"/>
      <c r="H93" s="71"/>
      <c r="J93" s="71"/>
    </row>
    <row r="94" spans="1:13">
      <c r="A94" s="40" t="s">
        <v>110</v>
      </c>
      <c r="B94" s="72"/>
      <c r="D94" s="73"/>
      <c r="F94" s="73"/>
      <c r="H94" s="73"/>
      <c r="J94" s="73"/>
    </row>
    <row r="95" spans="1:13">
      <c r="A95" s="20" t="s">
        <v>108</v>
      </c>
      <c r="B95" s="75">
        <v>259.55787116666664</v>
      </c>
      <c r="D95" s="76">
        <v>261.3</v>
      </c>
      <c r="F95" s="76">
        <v>260.7</v>
      </c>
      <c r="H95" s="76">
        <v>258.10000000000002</v>
      </c>
      <c r="J95" s="76">
        <v>258.10000000000002</v>
      </c>
    </row>
    <row r="96" spans="1:13">
      <c r="A96" s="20" t="s">
        <v>109</v>
      </c>
      <c r="B96" s="75">
        <v>263.33574316666665</v>
      </c>
      <c r="D96" s="76">
        <v>261.8</v>
      </c>
      <c r="F96" s="76">
        <v>264.8</v>
      </c>
      <c r="H96" s="76">
        <v>263.2</v>
      </c>
      <c r="J96" s="76">
        <v>263.60000000000002</v>
      </c>
    </row>
    <row r="98" spans="1:13">
      <c r="A98" s="20" t="s">
        <v>169</v>
      </c>
    </row>
    <row r="101" spans="1:13">
      <c r="A101" s="40" t="s">
        <v>196</v>
      </c>
      <c r="B101" s="24" t="s">
        <v>6</v>
      </c>
      <c r="D101" s="25" t="str">
        <f>B101</f>
        <v>FY01</v>
      </c>
      <c r="E101" s="45"/>
      <c r="F101" s="25" t="str">
        <f>B101</f>
        <v>FY01</v>
      </c>
      <c r="G101" s="45"/>
      <c r="H101" s="25" t="str">
        <f>B101</f>
        <v>FY01</v>
      </c>
      <c r="I101" s="45"/>
      <c r="J101" s="25" t="str">
        <f>B101</f>
        <v>FY01</v>
      </c>
    </row>
    <row r="102" spans="1:13">
      <c r="A102" s="45"/>
      <c r="B102" s="117" t="s">
        <v>154</v>
      </c>
      <c r="D102" s="48" t="s">
        <v>15</v>
      </c>
      <c r="E102" s="45"/>
      <c r="F102" s="48" t="s">
        <v>14</v>
      </c>
      <c r="G102" s="45"/>
      <c r="H102" s="48" t="s">
        <v>13</v>
      </c>
      <c r="I102" s="45"/>
      <c r="J102" s="48" t="s">
        <v>12</v>
      </c>
    </row>
    <row r="103" spans="1:13">
      <c r="B103" s="26" t="s">
        <v>118</v>
      </c>
      <c r="D103" s="110" t="s">
        <v>189</v>
      </c>
      <c r="F103" s="110" t="s">
        <v>190</v>
      </c>
      <c r="H103" s="110" t="s">
        <v>191</v>
      </c>
      <c r="J103" s="27" t="s">
        <v>192</v>
      </c>
    </row>
    <row r="104" spans="1:13">
      <c r="B104" s="49"/>
      <c r="D104" s="45"/>
      <c r="E104" s="45"/>
      <c r="F104" s="45"/>
      <c r="G104" s="45"/>
    </row>
    <row r="105" spans="1:13">
      <c r="A105" s="40" t="s">
        <v>0</v>
      </c>
      <c r="B105" s="50">
        <v>5333</v>
      </c>
      <c r="D105" s="52">
        <v>1524</v>
      </c>
      <c r="E105" s="45"/>
      <c r="F105" s="52">
        <v>1588</v>
      </c>
      <c r="G105" s="45"/>
      <c r="H105" s="52">
        <v>1273</v>
      </c>
      <c r="I105" s="52">
        <v>0</v>
      </c>
      <c r="J105" s="52">
        <v>948</v>
      </c>
      <c r="L105" s="51"/>
      <c r="M105" s="51"/>
    </row>
    <row r="106" spans="1:13">
      <c r="A106" s="20" t="s">
        <v>1</v>
      </c>
      <c r="B106" s="53">
        <v>2766</v>
      </c>
      <c r="D106" s="54">
        <v>694</v>
      </c>
      <c r="E106" s="45"/>
      <c r="F106" s="54">
        <v>747</v>
      </c>
      <c r="G106" s="45"/>
      <c r="H106" s="54">
        <v>753</v>
      </c>
      <c r="J106" s="54">
        <v>572</v>
      </c>
      <c r="L106" s="51"/>
      <c r="M106" s="51"/>
    </row>
    <row r="107" spans="1:13">
      <c r="A107" s="40" t="s">
        <v>10</v>
      </c>
      <c r="B107" s="56">
        <v>2567</v>
      </c>
      <c r="D107" s="55">
        <v>830</v>
      </c>
      <c r="E107" s="45"/>
      <c r="F107" s="55">
        <v>841</v>
      </c>
      <c r="G107" s="45"/>
      <c r="H107" s="57">
        <v>520</v>
      </c>
      <c r="J107" s="57">
        <v>376</v>
      </c>
      <c r="L107" s="51"/>
      <c r="M107" s="51"/>
    </row>
    <row r="108" spans="1:13">
      <c r="B108" s="56"/>
      <c r="D108" s="57"/>
      <c r="F108" s="57"/>
      <c r="H108" s="57"/>
      <c r="J108" s="57"/>
      <c r="L108" s="51"/>
      <c r="M108" s="51"/>
    </row>
    <row r="109" spans="1:13">
      <c r="A109" s="40" t="s">
        <v>2</v>
      </c>
      <c r="B109" s="56"/>
      <c r="D109" s="57"/>
      <c r="F109" s="57"/>
      <c r="H109" s="57"/>
      <c r="J109" s="57"/>
      <c r="L109" s="51"/>
      <c r="M109" s="51"/>
    </row>
    <row r="110" spans="1:13">
      <c r="A110" s="20" t="s">
        <v>103</v>
      </c>
      <c r="B110" s="56">
        <v>1166</v>
      </c>
      <c r="D110" s="57">
        <v>299</v>
      </c>
      <c r="F110" s="57">
        <v>352</v>
      </c>
      <c r="H110" s="57">
        <v>267</v>
      </c>
      <c r="J110" s="57">
        <v>248</v>
      </c>
      <c r="L110" s="51"/>
      <c r="M110" s="51"/>
    </row>
    <row r="111" spans="1:13">
      <c r="A111" s="20" t="s">
        <v>135</v>
      </c>
      <c r="B111" s="56">
        <v>12</v>
      </c>
      <c r="D111" s="57">
        <v>7</v>
      </c>
      <c r="F111" s="57">
        <v>2</v>
      </c>
      <c r="H111" s="57">
        <v>0</v>
      </c>
      <c r="J111" s="57">
        <v>3</v>
      </c>
      <c r="L111" s="51"/>
      <c r="M111" s="51"/>
    </row>
    <row r="112" spans="1:13">
      <c r="A112" s="20" t="s">
        <v>104</v>
      </c>
      <c r="B112" s="58">
        <v>560</v>
      </c>
      <c r="D112" s="55">
        <v>135</v>
      </c>
      <c r="F112" s="55">
        <v>143</v>
      </c>
      <c r="H112" s="55">
        <v>143</v>
      </c>
      <c r="J112" s="55">
        <v>139</v>
      </c>
      <c r="L112" s="51"/>
      <c r="M112" s="51"/>
    </row>
    <row r="113" spans="1:13">
      <c r="A113" s="20" t="s">
        <v>150</v>
      </c>
      <c r="B113" s="58">
        <v>125</v>
      </c>
      <c r="D113" s="55">
        <v>30</v>
      </c>
      <c r="F113" s="55">
        <v>30</v>
      </c>
      <c r="H113" s="55">
        <v>35</v>
      </c>
      <c r="J113" s="55">
        <v>30</v>
      </c>
      <c r="L113" s="51"/>
      <c r="M113" s="51"/>
    </row>
    <row r="114" spans="1:13">
      <c r="A114" s="20" t="s">
        <v>3</v>
      </c>
      <c r="B114" s="53">
        <v>111</v>
      </c>
      <c r="D114" s="54">
        <v>32</v>
      </c>
      <c r="F114" s="54">
        <v>20</v>
      </c>
      <c r="H114" s="54">
        <v>16</v>
      </c>
      <c r="J114" s="54">
        <v>43</v>
      </c>
      <c r="L114" s="51"/>
      <c r="M114" s="51"/>
    </row>
    <row r="115" spans="1:13">
      <c r="A115" s="20" t="s">
        <v>4</v>
      </c>
      <c r="B115" s="56">
        <v>1973.577</v>
      </c>
      <c r="D115" s="57">
        <v>503</v>
      </c>
      <c r="F115" s="57">
        <v>547</v>
      </c>
      <c r="H115" s="57">
        <v>461</v>
      </c>
      <c r="J115" s="57">
        <v>463</v>
      </c>
      <c r="L115" s="51"/>
      <c r="M115" s="51"/>
    </row>
    <row r="116" spans="1:13">
      <c r="B116" s="49"/>
      <c r="D116" s="57"/>
      <c r="E116" s="57"/>
      <c r="F116" s="57"/>
      <c r="G116" s="57"/>
      <c r="H116" s="57"/>
      <c r="I116" s="57"/>
      <c r="J116" s="57"/>
      <c r="L116" s="51"/>
      <c r="M116" s="51"/>
    </row>
    <row r="117" spans="1:13">
      <c r="A117" s="40" t="s">
        <v>173</v>
      </c>
      <c r="B117" s="58">
        <v>593</v>
      </c>
      <c r="D117" s="55">
        <v>327</v>
      </c>
      <c r="F117" s="55">
        <v>294</v>
      </c>
      <c r="H117" s="55">
        <v>59</v>
      </c>
      <c r="J117" s="55">
        <v>-87</v>
      </c>
      <c r="L117" s="51"/>
      <c r="M117" s="51"/>
    </row>
    <row r="118" spans="1:13">
      <c r="A118" s="40"/>
      <c r="B118" s="58"/>
      <c r="D118" s="55"/>
      <c r="E118" s="55"/>
      <c r="F118" s="55"/>
      <c r="G118" s="55"/>
      <c r="H118" s="55"/>
      <c r="I118" s="55"/>
      <c r="J118" s="55"/>
      <c r="L118" s="51"/>
      <c r="M118" s="51"/>
    </row>
    <row r="119" spans="1:13">
      <c r="A119" s="20" t="s">
        <v>105</v>
      </c>
      <c r="B119" s="56">
        <v>67</v>
      </c>
      <c r="D119" s="57">
        <v>17</v>
      </c>
      <c r="F119" s="57">
        <v>22</v>
      </c>
      <c r="H119" s="57">
        <v>20</v>
      </c>
      <c r="J119" s="57">
        <v>8</v>
      </c>
      <c r="L119" s="51"/>
      <c r="M119" s="51"/>
    </row>
    <row r="120" spans="1:13">
      <c r="B120" s="56"/>
      <c r="D120" s="57"/>
      <c r="F120" s="57"/>
      <c r="H120" s="57"/>
      <c r="J120" s="57"/>
      <c r="L120" s="51"/>
      <c r="M120" s="51"/>
    </row>
    <row r="121" spans="1:13">
      <c r="A121" s="20" t="s">
        <v>106</v>
      </c>
      <c r="B121" s="53">
        <v>39</v>
      </c>
      <c r="D121" s="54">
        <v>14</v>
      </c>
      <c r="F121" s="54">
        <v>14</v>
      </c>
      <c r="H121" s="54">
        <v>-6</v>
      </c>
      <c r="J121" s="54">
        <v>17</v>
      </c>
      <c r="L121" s="51"/>
      <c r="M121" s="51"/>
    </row>
    <row r="122" spans="1:13">
      <c r="A122" s="40" t="s">
        <v>184</v>
      </c>
      <c r="B122" s="56">
        <v>487</v>
      </c>
      <c r="D122" s="57">
        <v>296</v>
      </c>
      <c r="F122" s="57">
        <v>258</v>
      </c>
      <c r="H122" s="57">
        <v>45</v>
      </c>
      <c r="J122" s="57">
        <v>-112</v>
      </c>
      <c r="L122" s="51"/>
      <c r="M122" s="51"/>
    </row>
    <row r="123" spans="1:13">
      <c r="A123" s="40"/>
      <c r="B123" s="56"/>
      <c r="D123" s="57"/>
      <c r="E123" s="57"/>
      <c r="F123" s="57"/>
      <c r="G123" s="57"/>
      <c r="H123" s="57"/>
      <c r="I123" s="57"/>
      <c r="J123" s="57"/>
      <c r="K123" s="57">
        <f>+K117-K119-K121</f>
        <v>0</v>
      </c>
      <c r="L123" s="51"/>
      <c r="M123" s="51"/>
    </row>
    <row r="124" spans="1:13">
      <c r="A124" s="20" t="s">
        <v>138</v>
      </c>
      <c r="B124" s="53">
        <v>187</v>
      </c>
      <c r="D124" s="54">
        <v>110</v>
      </c>
      <c r="F124" s="54">
        <v>98</v>
      </c>
      <c r="H124" s="54">
        <v>18</v>
      </c>
      <c r="J124" s="54">
        <v>-39</v>
      </c>
      <c r="L124" s="51"/>
      <c r="M124" s="51"/>
    </row>
    <row r="125" spans="1:13">
      <c r="B125" s="50"/>
      <c r="D125" s="51"/>
      <c r="F125" s="51"/>
      <c r="H125" s="51"/>
      <c r="J125" s="51"/>
      <c r="L125" s="51"/>
      <c r="M125" s="51"/>
    </row>
    <row r="126" spans="1:13" ht="13.8" thickBot="1">
      <c r="A126" s="40" t="s">
        <v>172</v>
      </c>
      <c r="B126" s="59">
        <v>300</v>
      </c>
      <c r="D126" s="60">
        <v>186</v>
      </c>
      <c r="F126" s="60">
        <v>160</v>
      </c>
      <c r="H126" s="60">
        <v>27</v>
      </c>
      <c r="J126" s="60">
        <v>-73</v>
      </c>
      <c r="L126" s="51"/>
      <c r="M126" s="51"/>
    </row>
    <row r="127" spans="1:13" ht="13.8" thickTop="1">
      <c r="B127" s="50"/>
      <c r="D127" s="51"/>
      <c r="E127" s="51"/>
      <c r="F127" s="51"/>
      <c r="G127" s="51"/>
      <c r="H127" s="51"/>
      <c r="I127" s="51"/>
      <c r="J127" s="51"/>
      <c r="K127" s="51"/>
      <c r="L127" s="51"/>
      <c r="M127" s="51"/>
    </row>
    <row r="128" spans="1:13">
      <c r="A128" s="20" t="s">
        <v>107</v>
      </c>
      <c r="B128" s="58">
        <v>0</v>
      </c>
      <c r="D128" s="57">
        <v>0</v>
      </c>
      <c r="F128" s="57">
        <v>0</v>
      </c>
      <c r="H128" s="57">
        <v>0</v>
      </c>
      <c r="J128" s="57">
        <v>0</v>
      </c>
      <c r="L128" s="51"/>
      <c r="M128" s="51"/>
    </row>
    <row r="129" spans="1:13">
      <c r="B129" s="50"/>
      <c r="D129" s="51"/>
      <c r="F129" s="51"/>
      <c r="H129" s="51"/>
      <c r="J129" s="51"/>
      <c r="L129" s="51"/>
      <c r="M129" s="51"/>
    </row>
    <row r="130" spans="1:13" ht="13.8" thickBot="1">
      <c r="A130" s="40" t="s">
        <v>5</v>
      </c>
      <c r="B130" s="61">
        <v>300</v>
      </c>
      <c r="D130" s="62">
        <v>186</v>
      </c>
      <c r="F130" s="62">
        <v>160</v>
      </c>
      <c r="H130" s="62">
        <v>27</v>
      </c>
      <c r="J130" s="62">
        <v>-73</v>
      </c>
      <c r="L130" s="51"/>
      <c r="M130" s="51"/>
    </row>
    <row r="131" spans="1:13" ht="13.8" thickTop="1">
      <c r="B131" s="63"/>
      <c r="D131" s="64"/>
      <c r="F131" s="64"/>
      <c r="H131" s="64"/>
      <c r="J131" s="64"/>
      <c r="L131" s="51"/>
      <c r="M131" s="51"/>
    </row>
    <row r="132" spans="1:13">
      <c r="A132" s="40" t="s">
        <v>171</v>
      </c>
      <c r="B132" s="65">
        <v>554</v>
      </c>
      <c r="D132" s="66">
        <v>313</v>
      </c>
      <c r="F132" s="66">
        <v>280</v>
      </c>
      <c r="H132" s="66">
        <v>65</v>
      </c>
      <c r="J132" s="66">
        <v>-104</v>
      </c>
      <c r="L132" s="51"/>
      <c r="M132" s="51"/>
    </row>
    <row r="133" spans="1:13">
      <c r="B133" s="68"/>
      <c r="D133" s="69"/>
      <c r="E133" s="69"/>
      <c r="F133" s="69"/>
      <c r="G133" s="69"/>
      <c r="H133" s="69"/>
      <c r="I133" s="69"/>
      <c r="J133" s="69"/>
    </row>
    <row r="134" spans="1:13">
      <c r="A134" s="20" t="s">
        <v>174</v>
      </c>
      <c r="B134" s="70">
        <v>1.1599999999999999</v>
      </c>
      <c r="D134" s="71">
        <v>0.72</v>
      </c>
      <c r="F134" s="71">
        <v>0.62</v>
      </c>
      <c r="H134" s="71">
        <v>0.1</v>
      </c>
      <c r="J134" s="71">
        <v>-0.28000000000000003</v>
      </c>
    </row>
    <row r="135" spans="1:13">
      <c r="A135" s="20" t="s">
        <v>136</v>
      </c>
      <c r="B135" s="70">
        <f>+B136-B134</f>
        <v>0</v>
      </c>
      <c r="D135" s="71">
        <v>0</v>
      </c>
      <c r="F135" s="71">
        <v>0</v>
      </c>
      <c r="H135" s="71">
        <v>0</v>
      </c>
      <c r="J135" s="71">
        <v>0</v>
      </c>
    </row>
    <row r="136" spans="1:13">
      <c r="A136" s="20" t="s">
        <v>175</v>
      </c>
      <c r="B136" s="70">
        <v>1.1599999999999999</v>
      </c>
      <c r="D136" s="71">
        <v>0.72</v>
      </c>
      <c r="F136" s="71">
        <v>0.62</v>
      </c>
      <c r="H136" s="71">
        <v>0.1</v>
      </c>
      <c r="J136" s="71">
        <v>-0.28000000000000003</v>
      </c>
    </row>
    <row r="137" spans="1:13">
      <c r="B137" s="70"/>
      <c r="D137" s="71"/>
      <c r="F137" s="71"/>
      <c r="H137" s="71"/>
      <c r="J137" s="71"/>
    </row>
    <row r="138" spans="1:13">
      <c r="A138" s="20" t="s">
        <v>176</v>
      </c>
      <c r="B138" s="70">
        <v>1.1499999999999999</v>
      </c>
      <c r="D138" s="71">
        <v>0.7</v>
      </c>
      <c r="F138" s="71">
        <v>0.61</v>
      </c>
      <c r="H138" s="71">
        <v>0.1</v>
      </c>
      <c r="J138" s="71">
        <v>-0.28000000000000003</v>
      </c>
    </row>
    <row r="139" spans="1:13">
      <c r="A139" s="20" t="s">
        <v>137</v>
      </c>
      <c r="B139" s="70">
        <f>+B140-B138</f>
        <v>0</v>
      </c>
      <c r="D139" s="71">
        <v>0</v>
      </c>
      <c r="F139" s="71">
        <v>0</v>
      </c>
      <c r="H139" s="71">
        <v>0</v>
      </c>
      <c r="J139" s="71">
        <v>0</v>
      </c>
    </row>
    <row r="140" spans="1:13">
      <c r="A140" s="20" t="s">
        <v>177</v>
      </c>
      <c r="B140" s="70">
        <v>1.1499999999999999</v>
      </c>
      <c r="D140" s="71">
        <v>0.7</v>
      </c>
      <c r="F140" s="71">
        <v>0.61</v>
      </c>
      <c r="H140" s="71">
        <v>0.1</v>
      </c>
      <c r="J140" s="71">
        <v>-0.28000000000000003</v>
      </c>
    </row>
    <row r="141" spans="1:13">
      <c r="B141" s="70"/>
      <c r="D141" s="71"/>
      <c r="F141" s="71"/>
      <c r="H141" s="71"/>
      <c r="J141" s="71"/>
    </row>
    <row r="142" spans="1:13">
      <c r="A142" s="40" t="s">
        <v>110</v>
      </c>
      <c r="B142" s="72"/>
      <c r="D142" s="73"/>
      <c r="F142" s="73"/>
      <c r="H142" s="73"/>
      <c r="J142" s="73"/>
    </row>
    <row r="143" spans="1:13">
      <c r="A143" s="20" t="s">
        <v>108</v>
      </c>
      <c r="B143" s="219">
        <v>258.05716666666666</v>
      </c>
      <c r="C143" s="220"/>
      <c r="D143" s="221">
        <v>258.10000000000002</v>
      </c>
      <c r="E143" s="220"/>
      <c r="F143" s="221">
        <v>258.10000000000002</v>
      </c>
      <c r="G143" s="220"/>
      <c r="H143" s="221">
        <v>258</v>
      </c>
      <c r="I143" s="220"/>
      <c r="J143" s="221">
        <v>258</v>
      </c>
    </row>
    <row r="144" spans="1:13">
      <c r="A144" s="20" t="s">
        <v>109</v>
      </c>
      <c r="B144" s="219">
        <v>262.15802000000002</v>
      </c>
      <c r="C144" s="220"/>
      <c r="D144" s="221">
        <v>263.8</v>
      </c>
      <c r="E144" s="220"/>
      <c r="F144" s="221">
        <v>263.7</v>
      </c>
      <c r="G144" s="220"/>
      <c r="H144" s="221">
        <v>258.8</v>
      </c>
      <c r="I144" s="220"/>
      <c r="J144" s="221">
        <v>262.3</v>
      </c>
    </row>
    <row r="146" spans="1:1">
      <c r="A146" s="20" t="s">
        <v>169</v>
      </c>
    </row>
  </sheetData>
  <phoneticPr fontId="0" type="noConversion"/>
  <pageMargins left="0.25" right="0.25" top="0.25" bottom="0.25" header="0" footer="0"/>
  <pageSetup scale="70" orientation="landscape" r:id="rId1"/>
  <headerFooter alignWithMargins="0">
    <oddFooter>&amp;A&amp;RPage &amp;P</oddFooter>
  </headerFooter>
  <rowBreaks count="2" manualBreakCount="2">
    <brk id="51" max="10" man="1"/>
    <brk id="99" max="10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1]!Retrieve">
                <anchor moveWithCells="1" sizeWithCells="1">
                  <from>
                    <xdr:col>11</xdr:col>
                    <xdr:colOff>0</xdr:colOff>
                    <xdr:row>48</xdr:row>
                    <xdr:rowOff>0</xdr:rowOff>
                  </from>
                  <to>
                    <xdr:col>11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3"/>
  <sheetViews>
    <sheetView showGridLines="0" tabSelected="1" zoomScale="75" workbookViewId="0"/>
  </sheetViews>
  <sheetFormatPr defaultColWidth="9.109375" defaultRowHeight="13.2"/>
  <cols>
    <col min="1" max="1" width="50.5546875" style="20" customWidth="1"/>
    <col min="2" max="2" width="16.5546875" style="20" customWidth="1"/>
    <col min="3" max="3" width="1.109375" style="20" customWidth="1"/>
    <col min="4" max="4" width="16.5546875" style="20" customWidth="1"/>
    <col min="5" max="5" width="1.109375" style="20" customWidth="1"/>
    <col min="6" max="6" width="16.5546875" style="20" customWidth="1"/>
    <col min="7" max="7" width="1.109375" style="20" customWidth="1"/>
    <col min="8" max="8" width="16.5546875" style="20" customWidth="1"/>
    <col min="9" max="9" width="1.109375" style="20" customWidth="1"/>
    <col min="10" max="10" width="16.5546875" style="20" customWidth="1"/>
    <col min="11" max="11" width="1.109375" style="45" customWidth="1"/>
    <col min="12" max="12" width="16.5546875" style="20" customWidth="1"/>
    <col min="13" max="16384" width="9.109375" style="20"/>
  </cols>
  <sheetData>
    <row r="1" spans="1:12" s="43" customFormat="1" ht="30">
      <c r="A1" s="41" t="s">
        <v>158</v>
      </c>
      <c r="B1" s="42"/>
      <c r="F1" s="42"/>
      <c r="H1" s="42"/>
      <c r="J1" s="42"/>
      <c r="K1" s="42"/>
      <c r="L1" s="42"/>
    </row>
    <row r="2" spans="1:12" s="28" customFormat="1" ht="21">
      <c r="A2" s="40" t="s">
        <v>153</v>
      </c>
      <c r="B2" s="44"/>
      <c r="F2" s="44"/>
      <c r="H2" s="44"/>
      <c r="J2" s="44"/>
      <c r="K2" s="44"/>
      <c r="L2" s="44"/>
    </row>
    <row r="3" spans="1:12" s="28" customFormat="1" ht="21">
      <c r="A3" s="40" t="s">
        <v>183</v>
      </c>
      <c r="B3" s="44"/>
      <c r="F3" s="44"/>
      <c r="H3" s="44"/>
      <c r="J3" s="44"/>
      <c r="K3" s="44"/>
      <c r="L3" s="44"/>
    </row>
    <row r="4" spans="1:12" s="28" customFormat="1" ht="21">
      <c r="A4" s="40"/>
      <c r="B4" s="44"/>
      <c r="F4" s="44"/>
      <c r="H4" s="44"/>
      <c r="J4" s="44"/>
      <c r="K4" s="44"/>
      <c r="L4" s="44"/>
    </row>
    <row r="5" spans="1:12" s="45" customFormat="1">
      <c r="A5" s="115" t="s">
        <v>195</v>
      </c>
      <c r="B5" s="24" t="s">
        <v>8</v>
      </c>
      <c r="D5" s="25" t="s">
        <v>8</v>
      </c>
      <c r="F5" s="25" t="s">
        <v>8</v>
      </c>
      <c r="H5" s="25" t="s">
        <v>8</v>
      </c>
      <c r="J5" s="25" t="s">
        <v>8</v>
      </c>
      <c r="K5" s="47"/>
    </row>
    <row r="6" spans="1:12" s="45" customFormat="1">
      <c r="B6" s="117" t="s">
        <v>206</v>
      </c>
      <c r="D6" s="48" t="s">
        <v>15</v>
      </c>
      <c r="F6" s="48" t="s">
        <v>14</v>
      </c>
      <c r="H6" s="48" t="s">
        <v>13</v>
      </c>
      <c r="J6" s="48" t="s">
        <v>12</v>
      </c>
      <c r="K6" s="47"/>
    </row>
    <row r="7" spans="1:12">
      <c r="B7" s="109" t="s">
        <v>207</v>
      </c>
      <c r="D7" s="27" t="s">
        <v>125</v>
      </c>
      <c r="F7" s="110" t="s">
        <v>122</v>
      </c>
      <c r="H7" s="110" t="s">
        <v>121</v>
      </c>
      <c r="J7" s="27" t="s">
        <v>119</v>
      </c>
      <c r="K7" s="48"/>
    </row>
    <row r="8" spans="1:12">
      <c r="A8" s="40" t="s">
        <v>162</v>
      </c>
      <c r="B8" s="192"/>
      <c r="C8" s="192"/>
      <c r="D8" s="192"/>
      <c r="E8" s="192"/>
      <c r="F8" s="192"/>
      <c r="G8" s="192"/>
      <c r="H8" s="192"/>
      <c r="I8" s="192"/>
      <c r="J8" s="192"/>
      <c r="K8" s="183"/>
    </row>
    <row r="9" spans="1:12">
      <c r="A9" s="20" t="s">
        <v>152</v>
      </c>
      <c r="B9" s="166">
        <v>0</v>
      </c>
      <c r="C9" s="186"/>
      <c r="D9" s="167">
        <v>0</v>
      </c>
      <c r="E9" s="186"/>
      <c r="F9" s="167">
        <v>0</v>
      </c>
      <c r="G9" s="186"/>
      <c r="H9" s="167">
        <v>0</v>
      </c>
      <c r="I9" s="186"/>
      <c r="J9" s="167">
        <v>0</v>
      </c>
      <c r="K9" s="193"/>
    </row>
    <row r="10" spans="1:12">
      <c r="A10" s="20" t="s">
        <v>151</v>
      </c>
      <c r="B10" s="166">
        <v>-19</v>
      </c>
      <c r="C10" s="186"/>
      <c r="D10" s="167">
        <v>0</v>
      </c>
      <c r="E10" s="186"/>
      <c r="F10" s="167">
        <v>0</v>
      </c>
      <c r="G10" s="186"/>
      <c r="H10" s="167">
        <v>-19</v>
      </c>
      <c r="I10" s="186"/>
      <c r="J10" s="167">
        <v>0</v>
      </c>
      <c r="K10" s="214"/>
    </row>
    <row r="11" spans="1:12">
      <c r="A11" s="20" t="s">
        <v>216</v>
      </c>
      <c r="B11" s="166">
        <v>-396</v>
      </c>
      <c r="C11" s="186"/>
      <c r="D11" s="167">
        <v>-396</v>
      </c>
      <c r="E11" s="186"/>
      <c r="F11" s="167">
        <v>0</v>
      </c>
      <c r="G11" s="186"/>
      <c r="H11" s="167">
        <v>0</v>
      </c>
      <c r="I11" s="186"/>
      <c r="J11" s="167">
        <v>0</v>
      </c>
      <c r="K11" s="214"/>
    </row>
    <row r="12" spans="1:12">
      <c r="A12" s="20" t="s">
        <v>163</v>
      </c>
      <c r="B12" s="166">
        <v>0</v>
      </c>
      <c r="C12" s="186"/>
      <c r="D12" s="167">
        <v>0</v>
      </c>
      <c r="E12" s="186"/>
      <c r="F12" s="167">
        <v>0</v>
      </c>
      <c r="G12" s="186"/>
      <c r="H12" s="167">
        <v>0</v>
      </c>
      <c r="I12" s="186"/>
      <c r="J12" s="167">
        <v>0</v>
      </c>
      <c r="K12" s="214"/>
    </row>
    <row r="13" spans="1:12">
      <c r="A13" s="20" t="s">
        <v>117</v>
      </c>
      <c r="B13" s="166">
        <v>0</v>
      </c>
      <c r="C13" s="186"/>
      <c r="D13" s="167">
        <v>0</v>
      </c>
      <c r="E13" s="186"/>
      <c r="F13" s="167">
        <v>0</v>
      </c>
      <c r="G13" s="186"/>
      <c r="H13" s="167">
        <v>0</v>
      </c>
      <c r="I13" s="186"/>
      <c r="J13" s="167">
        <v>0</v>
      </c>
      <c r="K13" s="214"/>
    </row>
    <row r="14" spans="1:12">
      <c r="A14" s="20" t="s">
        <v>143</v>
      </c>
      <c r="B14" s="166">
        <f>SUM(D14:J14)</f>
        <v>-41</v>
      </c>
      <c r="C14" s="186"/>
      <c r="D14" s="167">
        <v>8</v>
      </c>
      <c r="E14" s="186"/>
      <c r="F14" s="167">
        <v>0</v>
      </c>
      <c r="G14" s="186"/>
      <c r="H14" s="167">
        <v>-35</v>
      </c>
      <c r="I14" s="186"/>
      <c r="J14" s="167">
        <v>-14</v>
      </c>
      <c r="K14" s="214"/>
    </row>
    <row r="15" spans="1:12" s="38" customFormat="1">
      <c r="B15" s="227"/>
      <c r="C15" s="228"/>
      <c r="D15" s="229"/>
      <c r="E15" s="228"/>
      <c r="F15" s="227"/>
      <c r="G15" s="228"/>
      <c r="H15" s="227"/>
      <c r="I15" s="228"/>
      <c r="J15" s="229"/>
      <c r="K15" s="213"/>
    </row>
    <row r="16" spans="1:12">
      <c r="A16" s="40" t="s">
        <v>161</v>
      </c>
      <c r="B16" s="51"/>
      <c r="C16" s="51"/>
      <c r="D16" s="51"/>
      <c r="E16" s="51"/>
      <c r="F16" s="51"/>
      <c r="G16" s="51"/>
      <c r="H16" s="51"/>
      <c r="I16" s="51"/>
      <c r="J16" s="51"/>
      <c r="K16" s="183"/>
    </row>
    <row r="17" spans="1:13">
      <c r="A17" s="20" t="s">
        <v>152</v>
      </c>
      <c r="B17" s="166">
        <v>0</v>
      </c>
      <c r="C17" s="186"/>
      <c r="D17" s="167">
        <v>0</v>
      </c>
      <c r="E17" s="186"/>
      <c r="F17" s="167">
        <v>0</v>
      </c>
      <c r="G17" s="186"/>
      <c r="H17" s="167">
        <v>0</v>
      </c>
      <c r="I17" s="186"/>
      <c r="J17" s="167">
        <v>0</v>
      </c>
      <c r="K17" s="193"/>
      <c r="M17" s="45"/>
    </row>
    <row r="18" spans="1:13">
      <c r="A18" s="20" t="s">
        <v>151</v>
      </c>
      <c r="B18" s="166">
        <v>-12</v>
      </c>
      <c r="C18" s="186"/>
      <c r="D18" s="167">
        <v>0</v>
      </c>
      <c r="E18" s="186"/>
      <c r="F18" s="167">
        <v>0</v>
      </c>
      <c r="G18" s="186"/>
      <c r="H18" s="167">
        <v>-12</v>
      </c>
      <c r="I18" s="186"/>
      <c r="J18" s="167">
        <v>0</v>
      </c>
      <c r="K18" s="214"/>
      <c r="M18" s="45"/>
    </row>
    <row r="19" spans="1:13">
      <c r="A19" s="20" t="s">
        <v>216</v>
      </c>
      <c r="B19" s="166">
        <v>-252</v>
      </c>
      <c r="C19" s="186"/>
      <c r="D19" s="167">
        <v>-252</v>
      </c>
      <c r="E19" s="186"/>
      <c r="F19" s="167">
        <v>0</v>
      </c>
      <c r="G19" s="186"/>
      <c r="H19" s="167">
        <v>0</v>
      </c>
      <c r="I19" s="186"/>
      <c r="J19" s="167">
        <v>0</v>
      </c>
      <c r="K19" s="214"/>
      <c r="M19" s="45"/>
    </row>
    <row r="20" spans="1:13">
      <c r="A20" s="20" t="s">
        <v>163</v>
      </c>
      <c r="B20" s="166">
        <v>0</v>
      </c>
      <c r="C20" s="186"/>
      <c r="D20" s="167">
        <v>0</v>
      </c>
      <c r="E20" s="186"/>
      <c r="F20" s="167">
        <v>0</v>
      </c>
      <c r="G20" s="186"/>
      <c r="H20" s="167">
        <v>0</v>
      </c>
      <c r="I20" s="186"/>
      <c r="J20" s="167">
        <v>0</v>
      </c>
      <c r="K20" s="214"/>
      <c r="M20" s="45"/>
    </row>
    <row r="21" spans="1:13">
      <c r="A21" s="20" t="s">
        <v>117</v>
      </c>
      <c r="B21" s="166">
        <v>0</v>
      </c>
      <c r="C21" s="186"/>
      <c r="D21" s="167">
        <v>0</v>
      </c>
      <c r="E21" s="186"/>
      <c r="F21" s="167">
        <v>0</v>
      </c>
      <c r="G21" s="186"/>
      <c r="H21" s="167">
        <v>0</v>
      </c>
      <c r="I21" s="186"/>
      <c r="J21" s="167">
        <v>0</v>
      </c>
      <c r="K21" s="214"/>
      <c r="M21" s="45"/>
    </row>
    <row r="22" spans="1:13">
      <c r="A22" s="20" t="s">
        <v>143</v>
      </c>
      <c r="B22" s="166">
        <f>SUM(D22:J22)</f>
        <v>-27</v>
      </c>
      <c r="C22" s="186"/>
      <c r="D22" s="167">
        <v>4</v>
      </c>
      <c r="E22" s="186"/>
      <c r="F22" s="167">
        <v>0</v>
      </c>
      <c r="G22" s="186"/>
      <c r="H22" s="167">
        <v>-22</v>
      </c>
      <c r="I22" s="186"/>
      <c r="J22" s="167">
        <v>-9</v>
      </c>
      <c r="K22" s="214"/>
      <c r="M22" s="45"/>
    </row>
    <row r="23" spans="1:13">
      <c r="B23" s="183"/>
      <c r="C23" s="183"/>
      <c r="D23" s="183"/>
      <c r="E23" s="183"/>
      <c r="F23" s="183"/>
      <c r="G23" s="183"/>
      <c r="H23" s="183"/>
      <c r="I23" s="183"/>
      <c r="J23" s="183"/>
      <c r="K23" s="183"/>
      <c r="M23" s="45"/>
    </row>
    <row r="24" spans="1:13">
      <c r="A24" s="40" t="s">
        <v>160</v>
      </c>
    </row>
    <row r="25" spans="1:13">
      <c r="A25" s="20" t="s">
        <v>152</v>
      </c>
      <c r="B25" s="102">
        <f>SUM(C25:J25)</f>
        <v>0</v>
      </c>
      <c r="C25" s="103"/>
      <c r="D25" s="104">
        <v>0</v>
      </c>
      <c r="E25" s="103"/>
      <c r="F25" s="104">
        <v>0</v>
      </c>
      <c r="G25" s="103"/>
      <c r="H25" s="104">
        <v>0</v>
      </c>
      <c r="I25" s="103"/>
      <c r="J25" s="104">
        <v>0</v>
      </c>
      <c r="K25" s="101"/>
    </row>
    <row r="26" spans="1:13">
      <c r="A26" s="20" t="s">
        <v>151</v>
      </c>
      <c r="B26" s="102">
        <v>-7.0000000000000007E-2</v>
      </c>
      <c r="C26" s="103"/>
      <c r="D26" s="104">
        <v>0</v>
      </c>
      <c r="E26" s="103"/>
      <c r="F26" s="104">
        <v>0</v>
      </c>
      <c r="G26" s="103"/>
      <c r="H26" s="104">
        <v>-7.0000000000000007E-2</v>
      </c>
      <c r="I26" s="103"/>
      <c r="J26" s="104">
        <v>0</v>
      </c>
      <c r="K26" s="101"/>
    </row>
    <row r="27" spans="1:13">
      <c r="A27" s="20" t="s">
        <v>216</v>
      </c>
      <c r="B27" s="102">
        <v>-1.5</v>
      </c>
      <c r="C27" s="103"/>
      <c r="D27" s="104">
        <v>-1.5</v>
      </c>
      <c r="E27" s="103"/>
      <c r="F27" s="104">
        <v>0</v>
      </c>
      <c r="G27" s="103"/>
      <c r="H27" s="104">
        <v>0</v>
      </c>
      <c r="I27" s="103"/>
      <c r="J27" s="104">
        <v>0</v>
      </c>
      <c r="K27" s="101"/>
    </row>
    <row r="28" spans="1:13">
      <c r="A28" s="20" t="s">
        <v>163</v>
      </c>
      <c r="B28" s="102">
        <f>SUM(C28:J28)</f>
        <v>0</v>
      </c>
      <c r="C28" s="103"/>
      <c r="D28" s="104">
        <v>0</v>
      </c>
      <c r="E28" s="103"/>
      <c r="F28" s="104">
        <v>0</v>
      </c>
      <c r="G28" s="103"/>
      <c r="H28" s="104">
        <v>0</v>
      </c>
      <c r="I28" s="103"/>
      <c r="J28" s="104">
        <v>0</v>
      </c>
      <c r="K28" s="101"/>
    </row>
    <row r="29" spans="1:13">
      <c r="A29" s="20" t="s">
        <v>117</v>
      </c>
      <c r="B29" s="102">
        <f>SUM(C29:J29)</f>
        <v>0</v>
      </c>
      <c r="C29" s="103"/>
      <c r="D29" s="104">
        <v>0</v>
      </c>
      <c r="E29" s="103"/>
      <c r="F29" s="104">
        <v>0</v>
      </c>
      <c r="G29" s="103"/>
      <c r="H29" s="104">
        <v>0</v>
      </c>
      <c r="I29" s="103"/>
      <c r="J29" s="104">
        <v>0</v>
      </c>
      <c r="K29" s="101"/>
    </row>
    <row r="30" spans="1:13">
      <c r="A30" s="20" t="s">
        <v>143</v>
      </c>
      <c r="B30" s="102">
        <f>SUM(D30:J30)</f>
        <v>-0.16</v>
      </c>
      <c r="C30" s="103"/>
      <c r="D30" s="104">
        <v>0.03</v>
      </c>
      <c r="E30" s="103"/>
      <c r="F30" s="104">
        <v>0</v>
      </c>
      <c r="G30" s="103"/>
      <c r="H30" s="104">
        <v>-0.13</v>
      </c>
      <c r="I30" s="103"/>
      <c r="J30" s="104">
        <v>-0.06</v>
      </c>
      <c r="K30" s="101"/>
    </row>
    <row r="31" spans="1:13">
      <c r="B31" s="224"/>
      <c r="C31" s="224"/>
      <c r="D31" s="224"/>
      <c r="E31" s="224"/>
      <c r="F31" s="224"/>
      <c r="G31" s="224"/>
      <c r="H31" s="224"/>
      <c r="I31" s="224"/>
      <c r="J31" s="224"/>
    </row>
    <row r="32" spans="1:13">
      <c r="A32" s="40" t="s">
        <v>159</v>
      </c>
      <c r="B32" s="224"/>
      <c r="C32" s="224"/>
      <c r="D32" s="224"/>
      <c r="E32" s="224"/>
      <c r="F32" s="224"/>
      <c r="G32" s="224"/>
      <c r="H32" s="224"/>
      <c r="I32" s="224"/>
      <c r="J32" s="224"/>
    </row>
    <row r="33" spans="1:13">
      <c r="A33" s="20" t="s">
        <v>152</v>
      </c>
      <c r="B33" s="102">
        <f>SUM(C33:J33)</f>
        <v>0</v>
      </c>
      <c r="C33" s="103"/>
      <c r="D33" s="104">
        <v>0</v>
      </c>
      <c r="E33" s="103"/>
      <c r="F33" s="104">
        <v>0</v>
      </c>
      <c r="G33" s="103"/>
      <c r="H33" s="104">
        <v>0</v>
      </c>
      <c r="I33" s="103"/>
      <c r="J33" s="104">
        <v>0</v>
      </c>
      <c r="K33" s="101"/>
      <c r="M33" s="45"/>
    </row>
    <row r="34" spans="1:13">
      <c r="A34" s="20" t="s">
        <v>151</v>
      </c>
      <c r="B34" s="102">
        <v>-0.05</v>
      </c>
      <c r="C34" s="103"/>
      <c r="D34" s="104">
        <v>0</v>
      </c>
      <c r="E34" s="103"/>
      <c r="F34" s="104">
        <v>0</v>
      </c>
      <c r="G34" s="103"/>
      <c r="H34" s="104">
        <v>-0.05</v>
      </c>
      <c r="I34" s="103"/>
      <c r="J34" s="104">
        <v>0</v>
      </c>
      <c r="K34" s="101"/>
      <c r="M34" s="45"/>
    </row>
    <row r="35" spans="1:13">
      <c r="A35" s="20" t="s">
        <v>216</v>
      </c>
      <c r="B35" s="102">
        <v>-0.96</v>
      </c>
      <c r="C35" s="103"/>
      <c r="D35" s="104">
        <v>-0.96</v>
      </c>
      <c r="E35" s="103"/>
      <c r="F35" s="104">
        <v>0</v>
      </c>
      <c r="G35" s="103"/>
      <c r="H35" s="104">
        <v>0</v>
      </c>
      <c r="I35" s="103"/>
      <c r="J35" s="104">
        <v>0</v>
      </c>
      <c r="K35" s="101"/>
      <c r="M35" s="45"/>
    </row>
    <row r="36" spans="1:13">
      <c r="A36" s="20" t="s">
        <v>163</v>
      </c>
      <c r="B36" s="102">
        <f>SUM(C36:J36)</f>
        <v>0</v>
      </c>
      <c r="C36" s="103"/>
      <c r="D36" s="104">
        <v>0</v>
      </c>
      <c r="E36" s="103"/>
      <c r="F36" s="104">
        <v>0</v>
      </c>
      <c r="G36" s="103"/>
      <c r="H36" s="104">
        <v>0</v>
      </c>
      <c r="I36" s="103"/>
      <c r="J36" s="104">
        <v>0</v>
      </c>
      <c r="K36" s="101"/>
      <c r="M36" s="45"/>
    </row>
    <row r="37" spans="1:13">
      <c r="A37" s="20" t="s">
        <v>117</v>
      </c>
      <c r="B37" s="102">
        <f>SUM(C37:J37)</f>
        <v>0</v>
      </c>
      <c r="C37" s="103"/>
      <c r="D37" s="104">
        <v>0</v>
      </c>
      <c r="E37" s="103"/>
      <c r="F37" s="104">
        <v>0</v>
      </c>
      <c r="G37" s="103"/>
      <c r="H37" s="104">
        <v>0</v>
      </c>
      <c r="I37" s="103"/>
      <c r="J37" s="104">
        <v>0</v>
      </c>
      <c r="K37" s="101"/>
      <c r="M37" s="45"/>
    </row>
    <row r="38" spans="1:13">
      <c r="A38" s="20" t="s">
        <v>143</v>
      </c>
      <c r="B38" s="102">
        <f>SUM(D38:J38)</f>
        <v>-0.1</v>
      </c>
      <c r="C38" s="103"/>
      <c r="D38" s="104">
        <v>0.02</v>
      </c>
      <c r="E38" s="103"/>
      <c r="F38" s="104">
        <v>0</v>
      </c>
      <c r="G38" s="103"/>
      <c r="H38" s="104">
        <v>-0.08</v>
      </c>
      <c r="I38" s="103"/>
      <c r="J38" s="104">
        <v>-0.04</v>
      </c>
      <c r="K38" s="101"/>
      <c r="M38" s="45"/>
    </row>
    <row r="39" spans="1:13" s="38" customFormat="1">
      <c r="B39" s="103"/>
      <c r="C39" s="103"/>
      <c r="D39" s="103"/>
      <c r="E39" s="103"/>
      <c r="F39" s="103"/>
      <c r="G39" s="103"/>
      <c r="H39" s="103"/>
      <c r="I39" s="103"/>
      <c r="J39" s="103"/>
      <c r="K39" s="101"/>
      <c r="L39" s="103"/>
      <c r="M39" s="101"/>
    </row>
    <row r="40" spans="1:13" s="38" customFormat="1">
      <c r="B40" s="103"/>
      <c r="C40" s="103"/>
      <c r="D40" s="103"/>
      <c r="E40" s="103"/>
      <c r="F40" s="103"/>
      <c r="G40" s="103"/>
      <c r="H40" s="103"/>
      <c r="I40" s="103"/>
      <c r="J40" s="103"/>
      <c r="K40" s="101"/>
      <c r="L40" s="103"/>
      <c r="M40" s="101"/>
    </row>
    <row r="41" spans="1:13" s="38" customFormat="1">
      <c r="B41" s="103"/>
      <c r="C41" s="103"/>
      <c r="D41" s="103"/>
      <c r="E41" s="103"/>
      <c r="F41" s="103"/>
      <c r="G41" s="103"/>
      <c r="H41" s="103"/>
      <c r="I41" s="103"/>
      <c r="J41" s="103"/>
      <c r="K41" s="101"/>
      <c r="L41" s="103"/>
      <c r="M41" s="101"/>
    </row>
    <row r="42" spans="1:13" s="38" customFormat="1">
      <c r="A42" s="115" t="s">
        <v>194</v>
      </c>
      <c r="B42" s="24" t="s">
        <v>7</v>
      </c>
      <c r="D42" s="25" t="str">
        <f>B42</f>
        <v>FY02</v>
      </c>
      <c r="E42" s="45"/>
      <c r="F42" s="25" t="str">
        <f>B42</f>
        <v>FY02</v>
      </c>
      <c r="G42" s="45"/>
      <c r="H42" s="25" t="str">
        <f>B42</f>
        <v>FY02</v>
      </c>
      <c r="I42" s="45"/>
      <c r="J42" s="25" t="str">
        <f>B42</f>
        <v>FY02</v>
      </c>
      <c r="K42" s="101"/>
    </row>
    <row r="43" spans="1:13">
      <c r="B43" s="117" t="s">
        <v>154</v>
      </c>
      <c r="C43" s="45"/>
      <c r="D43" s="48" t="s">
        <v>15</v>
      </c>
      <c r="E43" s="45"/>
      <c r="F43" s="48" t="s">
        <v>14</v>
      </c>
      <c r="G43" s="45"/>
      <c r="H43" s="48" t="s">
        <v>13</v>
      </c>
      <c r="I43" s="45"/>
      <c r="J43" s="48" t="s">
        <v>12</v>
      </c>
      <c r="L43" s="45"/>
      <c r="M43" s="45"/>
    </row>
    <row r="44" spans="1:13">
      <c r="B44" s="26" t="s">
        <v>120</v>
      </c>
      <c r="D44" s="27" t="s">
        <v>186</v>
      </c>
      <c r="F44" s="110" t="s">
        <v>187</v>
      </c>
      <c r="H44" s="110" t="s">
        <v>188</v>
      </c>
      <c r="J44" s="27" t="s">
        <v>193</v>
      </c>
    </row>
    <row r="45" spans="1:13">
      <c r="A45" s="40" t="s">
        <v>162</v>
      </c>
      <c r="B45" s="192"/>
      <c r="D45" s="192"/>
      <c r="E45" s="192"/>
      <c r="F45" s="192"/>
      <c r="G45" s="192"/>
      <c r="H45" s="192"/>
      <c r="I45" s="192"/>
      <c r="J45" s="192"/>
    </row>
    <row r="46" spans="1:13">
      <c r="A46" s="20" t="s">
        <v>152</v>
      </c>
      <c r="B46" s="166">
        <v>-1984</v>
      </c>
      <c r="C46" s="51"/>
      <c r="D46" s="167">
        <v>0</v>
      </c>
      <c r="E46" s="186"/>
      <c r="F46" s="167">
        <v>0</v>
      </c>
      <c r="G46" s="186"/>
      <c r="H46" s="167">
        <v>-1984</v>
      </c>
      <c r="I46" s="186"/>
      <c r="J46" s="167">
        <v>0</v>
      </c>
      <c r="L46" s="51"/>
    </row>
    <row r="47" spans="1:13">
      <c r="A47" s="20" t="s">
        <v>151</v>
      </c>
      <c r="B47" s="166">
        <v>0</v>
      </c>
      <c r="C47" s="51"/>
      <c r="D47" s="167">
        <v>0</v>
      </c>
      <c r="E47" s="186"/>
      <c r="F47" s="167">
        <v>0</v>
      </c>
      <c r="G47" s="186"/>
      <c r="H47" s="167">
        <v>0</v>
      </c>
      <c r="I47" s="186"/>
      <c r="J47" s="167">
        <v>0</v>
      </c>
      <c r="L47" s="51"/>
    </row>
    <row r="48" spans="1:13">
      <c r="A48" s="20" t="s">
        <v>163</v>
      </c>
      <c r="B48" s="166">
        <v>-154</v>
      </c>
      <c r="C48" s="51"/>
      <c r="D48" s="167">
        <v>-154</v>
      </c>
      <c r="E48" s="186"/>
      <c r="F48" s="167">
        <v>0</v>
      </c>
      <c r="G48" s="186"/>
      <c r="H48" s="167">
        <v>0</v>
      </c>
      <c r="I48" s="186"/>
      <c r="J48" s="167">
        <v>0</v>
      </c>
      <c r="L48" s="51"/>
    </row>
    <row r="49" spans="1:13">
      <c r="A49" s="20" t="s">
        <v>117</v>
      </c>
      <c r="B49" s="166">
        <v>32</v>
      </c>
      <c r="C49" s="51"/>
      <c r="D49" s="167">
        <v>32</v>
      </c>
      <c r="E49" s="186"/>
      <c r="F49" s="167">
        <v>0</v>
      </c>
      <c r="G49" s="186"/>
      <c r="H49" s="167">
        <v>0</v>
      </c>
      <c r="I49" s="186"/>
      <c r="J49" s="167">
        <v>0</v>
      </c>
      <c r="L49" s="51"/>
    </row>
    <row r="50" spans="1:13">
      <c r="A50" s="20" t="s">
        <v>143</v>
      </c>
      <c r="B50" s="166">
        <v>-218</v>
      </c>
      <c r="C50" s="51"/>
      <c r="D50" s="167">
        <v>-75</v>
      </c>
      <c r="E50" s="186"/>
      <c r="F50" s="167">
        <v>0</v>
      </c>
      <c r="G50" s="186"/>
      <c r="H50" s="167">
        <v>-132</v>
      </c>
      <c r="I50" s="186"/>
      <c r="J50" s="167">
        <v>-11</v>
      </c>
      <c r="L50" s="51"/>
    </row>
    <row r="51" spans="1:13">
      <c r="A51" s="38"/>
      <c r="B51" s="229"/>
      <c r="C51" s="51"/>
      <c r="D51" s="229"/>
      <c r="E51" s="228"/>
      <c r="F51" s="227"/>
      <c r="G51" s="228"/>
      <c r="H51" s="227"/>
      <c r="I51" s="228"/>
      <c r="J51" s="229"/>
    </row>
    <row r="52" spans="1:13">
      <c r="A52" s="40" t="s">
        <v>161</v>
      </c>
      <c r="B52" s="51"/>
      <c r="C52" s="51"/>
      <c r="D52" s="51"/>
      <c r="E52" s="51"/>
      <c r="F52" s="51"/>
      <c r="G52" s="51"/>
      <c r="H52" s="51"/>
      <c r="I52" s="51"/>
      <c r="J52" s="51"/>
    </row>
    <row r="53" spans="1:13">
      <c r="A53" s="20" t="s">
        <v>152</v>
      </c>
      <c r="B53" s="166">
        <v>-1822</v>
      </c>
      <c r="C53" s="51"/>
      <c r="D53" s="167">
        <v>0</v>
      </c>
      <c r="E53" s="186"/>
      <c r="F53" s="167">
        <v>0</v>
      </c>
      <c r="G53" s="186"/>
      <c r="H53" s="167">
        <v>-1822</v>
      </c>
      <c r="I53" s="186"/>
      <c r="J53" s="167">
        <v>0</v>
      </c>
    </row>
    <row r="54" spans="1:13">
      <c r="A54" s="20" t="s">
        <v>151</v>
      </c>
      <c r="B54" s="166">
        <v>0</v>
      </c>
      <c r="C54" s="51"/>
      <c r="D54" s="167">
        <v>0</v>
      </c>
      <c r="E54" s="186"/>
      <c r="F54" s="167">
        <v>0</v>
      </c>
      <c r="G54" s="186"/>
      <c r="H54" s="167">
        <v>0</v>
      </c>
      <c r="I54" s="186"/>
      <c r="J54" s="167">
        <v>0</v>
      </c>
    </row>
    <row r="55" spans="1:13">
      <c r="A55" s="20" t="s">
        <v>163</v>
      </c>
      <c r="B55" s="166">
        <v>-100</v>
      </c>
      <c r="C55" s="51"/>
      <c r="D55" s="167">
        <v>-100</v>
      </c>
      <c r="E55" s="186"/>
      <c r="F55" s="167">
        <v>0</v>
      </c>
      <c r="G55" s="186"/>
      <c r="H55" s="167">
        <v>0</v>
      </c>
      <c r="I55" s="186"/>
      <c r="J55" s="167">
        <v>0</v>
      </c>
    </row>
    <row r="56" spans="1:13">
      <c r="A56" s="20" t="s">
        <v>117</v>
      </c>
      <c r="B56" s="166">
        <v>21</v>
      </c>
      <c r="C56" s="51"/>
      <c r="D56" s="167">
        <v>21</v>
      </c>
      <c r="E56" s="186"/>
      <c r="F56" s="167">
        <v>0</v>
      </c>
      <c r="G56" s="186"/>
      <c r="H56" s="167">
        <v>0</v>
      </c>
      <c r="I56" s="186"/>
      <c r="J56" s="167">
        <v>0</v>
      </c>
    </row>
    <row r="57" spans="1:13">
      <c r="A57" s="20" t="s">
        <v>143</v>
      </c>
      <c r="B57" s="166">
        <v>-142</v>
      </c>
      <c r="C57" s="51"/>
      <c r="D57" s="167">
        <v>-49</v>
      </c>
      <c r="E57" s="186"/>
      <c r="F57" s="167">
        <v>0</v>
      </c>
      <c r="G57" s="186"/>
      <c r="H57" s="167">
        <v>-86</v>
      </c>
      <c r="I57" s="186" t="s">
        <v>9</v>
      </c>
      <c r="J57" s="167">
        <v>-7</v>
      </c>
    </row>
    <row r="58" spans="1:13">
      <c r="B58" s="183"/>
      <c r="D58" s="183"/>
      <c r="E58" s="183"/>
      <c r="F58" s="183"/>
      <c r="G58" s="183"/>
      <c r="H58" s="183"/>
      <c r="I58" s="183" t="s">
        <v>9</v>
      </c>
      <c r="J58" s="183"/>
    </row>
    <row r="59" spans="1:13">
      <c r="A59" s="40" t="s">
        <v>160</v>
      </c>
    </row>
    <row r="60" spans="1:13">
      <c r="A60" s="20" t="s">
        <v>152</v>
      </c>
      <c r="B60" s="102">
        <v>-7.53</v>
      </c>
      <c r="C60" s="224"/>
      <c r="D60" s="104">
        <v>0</v>
      </c>
      <c r="E60" s="103"/>
      <c r="F60" s="104">
        <v>0</v>
      </c>
      <c r="G60" s="103"/>
      <c r="H60" s="104">
        <v>-7.53</v>
      </c>
      <c r="I60" s="103"/>
      <c r="J60" s="104">
        <v>0</v>
      </c>
      <c r="L60" s="224"/>
      <c r="M60" s="224"/>
    </row>
    <row r="61" spans="1:13">
      <c r="A61" s="20" t="s">
        <v>151</v>
      </c>
      <c r="B61" s="102">
        <v>0</v>
      </c>
      <c r="C61" s="224"/>
      <c r="D61" s="104">
        <v>0</v>
      </c>
      <c r="E61" s="103"/>
      <c r="F61" s="104">
        <v>0</v>
      </c>
      <c r="G61" s="103"/>
      <c r="H61" s="104">
        <v>0</v>
      </c>
      <c r="I61" s="103"/>
      <c r="J61" s="104">
        <v>0</v>
      </c>
      <c r="L61" s="224"/>
      <c r="M61" s="224"/>
    </row>
    <row r="62" spans="1:13">
      <c r="A62" s="20" t="s">
        <v>163</v>
      </c>
      <c r="B62" s="102">
        <v>-0.59</v>
      </c>
      <c r="C62" s="224"/>
      <c r="D62" s="104">
        <v>-0.59</v>
      </c>
      <c r="E62" s="103"/>
      <c r="F62" s="104">
        <v>0</v>
      </c>
      <c r="G62" s="103"/>
      <c r="H62" s="104">
        <v>0</v>
      </c>
      <c r="I62" s="103"/>
      <c r="J62" s="104">
        <v>0</v>
      </c>
      <c r="L62" s="224"/>
      <c r="M62" s="224"/>
    </row>
    <row r="63" spans="1:13">
      <c r="A63" s="20" t="s">
        <v>117</v>
      </c>
      <c r="B63" s="102">
        <v>0.12</v>
      </c>
      <c r="C63" s="224"/>
      <c r="D63" s="104">
        <v>0.12</v>
      </c>
      <c r="E63" s="103"/>
      <c r="F63" s="104">
        <v>0</v>
      </c>
      <c r="G63" s="103"/>
      <c r="H63" s="104">
        <v>0</v>
      </c>
      <c r="I63" s="103"/>
      <c r="J63" s="104">
        <v>0</v>
      </c>
      <c r="L63" s="224"/>
      <c r="M63" s="224"/>
    </row>
    <row r="64" spans="1:13">
      <c r="A64" s="20" t="s">
        <v>143</v>
      </c>
      <c r="B64" s="102">
        <v>-0.83</v>
      </c>
      <c r="C64" s="224"/>
      <c r="D64" s="104">
        <v>-0.28999999999999998</v>
      </c>
      <c r="E64" s="103"/>
      <c r="F64" s="104">
        <v>0</v>
      </c>
      <c r="G64" s="103"/>
      <c r="H64" s="104">
        <v>-0.5</v>
      </c>
      <c r="I64" s="103"/>
      <c r="J64" s="104">
        <v>-0.04</v>
      </c>
      <c r="L64" s="224"/>
      <c r="M64" s="224"/>
    </row>
    <row r="65" spans="1:13">
      <c r="B65" s="224"/>
      <c r="C65" s="224"/>
      <c r="D65" s="224"/>
      <c r="E65" s="224"/>
      <c r="F65" s="224"/>
      <c r="G65" s="224"/>
      <c r="H65" s="224"/>
      <c r="I65" s="224"/>
      <c r="J65" s="224"/>
      <c r="L65" s="224"/>
      <c r="M65" s="224"/>
    </row>
    <row r="66" spans="1:13">
      <c r="A66" s="40" t="s">
        <v>159</v>
      </c>
      <c r="B66" s="224"/>
      <c r="C66" s="224"/>
      <c r="D66" s="224"/>
      <c r="E66" s="224"/>
      <c r="F66" s="224"/>
      <c r="G66" s="224"/>
      <c r="H66" s="224"/>
      <c r="I66" s="224"/>
      <c r="J66" s="224"/>
      <c r="L66" s="224"/>
      <c r="M66" s="224"/>
    </row>
    <row r="67" spans="1:13">
      <c r="A67" s="20" t="s">
        <v>152</v>
      </c>
      <c r="B67" s="102">
        <v>-6.92</v>
      </c>
      <c r="C67" s="224"/>
      <c r="D67" s="104">
        <v>0</v>
      </c>
      <c r="E67" s="103"/>
      <c r="F67" s="104">
        <v>0</v>
      </c>
      <c r="G67" s="103"/>
      <c r="H67" s="104">
        <v>-6.92</v>
      </c>
      <c r="I67" s="103"/>
      <c r="J67" s="104">
        <v>0</v>
      </c>
      <c r="L67" s="224"/>
      <c r="M67" s="224"/>
    </row>
    <row r="68" spans="1:13">
      <c r="A68" s="20" t="s">
        <v>151</v>
      </c>
      <c r="B68" s="102">
        <v>0</v>
      </c>
      <c r="C68" s="224"/>
      <c r="D68" s="104">
        <v>0</v>
      </c>
      <c r="E68" s="103"/>
      <c r="F68" s="104">
        <v>0</v>
      </c>
      <c r="G68" s="103"/>
      <c r="H68" s="104">
        <v>0</v>
      </c>
      <c r="I68" s="103"/>
      <c r="J68" s="104">
        <v>0</v>
      </c>
      <c r="L68" s="224"/>
      <c r="M68" s="224"/>
    </row>
    <row r="69" spans="1:13">
      <c r="A69" s="20" t="s">
        <v>163</v>
      </c>
      <c r="B69" s="102">
        <v>-0.38</v>
      </c>
      <c r="C69" s="224"/>
      <c r="D69" s="104">
        <v>-0.38</v>
      </c>
      <c r="E69" s="103"/>
      <c r="F69" s="104">
        <v>0</v>
      </c>
      <c r="G69" s="103"/>
      <c r="H69" s="104">
        <v>0</v>
      </c>
      <c r="I69" s="103"/>
      <c r="J69" s="104">
        <v>0</v>
      </c>
      <c r="L69" s="224"/>
      <c r="M69" s="224"/>
    </row>
    <row r="70" spans="1:13">
      <c r="A70" s="20" t="s">
        <v>117</v>
      </c>
      <c r="B70" s="102">
        <v>0.08</v>
      </c>
      <c r="C70" s="224"/>
      <c r="D70" s="104">
        <v>0.08</v>
      </c>
      <c r="E70" s="103"/>
      <c r="F70" s="104">
        <v>0</v>
      </c>
      <c r="G70" s="103"/>
      <c r="H70" s="104">
        <v>0</v>
      </c>
      <c r="I70" s="103"/>
      <c r="J70" s="104">
        <v>0</v>
      </c>
      <c r="L70" s="224"/>
      <c r="M70" s="224"/>
    </row>
    <row r="71" spans="1:13">
      <c r="A71" s="20" t="s">
        <v>143</v>
      </c>
      <c r="B71" s="102">
        <v>-0.54</v>
      </c>
      <c r="C71" s="224"/>
      <c r="D71" s="104">
        <v>-0.19</v>
      </c>
      <c r="E71" s="103"/>
      <c r="F71" s="104">
        <v>0</v>
      </c>
      <c r="G71" s="103"/>
      <c r="H71" s="104">
        <v>-0.33</v>
      </c>
      <c r="I71" s="103"/>
      <c r="J71" s="104">
        <v>-0.02</v>
      </c>
      <c r="L71" s="224"/>
      <c r="M71" s="224"/>
    </row>
    <row r="74" spans="1:13">
      <c r="A74" s="115" t="s">
        <v>196</v>
      </c>
      <c r="B74" s="24" t="s">
        <v>6</v>
      </c>
      <c r="D74" s="25" t="str">
        <f>B74</f>
        <v>FY01</v>
      </c>
      <c r="E74" s="45"/>
      <c r="F74" s="25" t="str">
        <f>B74</f>
        <v>FY01</v>
      </c>
      <c r="G74" s="45"/>
      <c r="H74" s="25" t="str">
        <f>B74</f>
        <v>FY01</v>
      </c>
      <c r="I74" s="45"/>
      <c r="J74" s="25" t="str">
        <f>B74</f>
        <v>FY01</v>
      </c>
    </row>
    <row r="75" spans="1:13">
      <c r="B75" s="117" t="s">
        <v>154</v>
      </c>
      <c r="D75" s="48" t="s">
        <v>15</v>
      </c>
      <c r="E75" s="45"/>
      <c r="F75" s="48" t="s">
        <v>14</v>
      </c>
      <c r="G75" s="45"/>
      <c r="H75" s="48" t="s">
        <v>13</v>
      </c>
      <c r="I75" s="45"/>
      <c r="J75" s="48" t="s">
        <v>12</v>
      </c>
    </row>
    <row r="76" spans="1:13">
      <c r="B76" s="26" t="s">
        <v>118</v>
      </c>
      <c r="D76" s="27" t="s">
        <v>189</v>
      </c>
      <c r="F76" s="110" t="s">
        <v>190</v>
      </c>
      <c r="H76" s="110" t="s">
        <v>191</v>
      </c>
      <c r="J76" s="27" t="s">
        <v>192</v>
      </c>
    </row>
    <row r="77" spans="1:13">
      <c r="A77" s="40" t="s">
        <v>162</v>
      </c>
      <c r="B77" s="192"/>
      <c r="D77" s="192"/>
      <c r="E77" s="192"/>
      <c r="F77" s="192"/>
      <c r="G77" s="192"/>
      <c r="H77" s="192"/>
      <c r="I77" s="192"/>
      <c r="J77" s="192"/>
    </row>
    <row r="78" spans="1:13">
      <c r="A78" s="20" t="s">
        <v>152</v>
      </c>
      <c r="B78" s="166">
        <v>0</v>
      </c>
      <c r="C78" s="51"/>
      <c r="D78" s="167">
        <v>0</v>
      </c>
      <c r="E78" s="186"/>
      <c r="F78" s="167">
        <v>0</v>
      </c>
      <c r="G78" s="186"/>
      <c r="H78" s="167">
        <v>0</v>
      </c>
      <c r="I78" s="186"/>
      <c r="J78" s="167">
        <v>0</v>
      </c>
    </row>
    <row r="79" spans="1:13">
      <c r="A79" s="20" t="s">
        <v>151</v>
      </c>
      <c r="B79" s="166">
        <v>0</v>
      </c>
      <c r="C79" s="51"/>
      <c r="D79" s="167">
        <v>0</v>
      </c>
      <c r="E79" s="186"/>
      <c r="F79" s="167">
        <v>0</v>
      </c>
      <c r="G79" s="186"/>
      <c r="H79" s="167">
        <v>0</v>
      </c>
      <c r="I79" s="186"/>
      <c r="J79" s="167">
        <v>0</v>
      </c>
    </row>
    <row r="80" spans="1:13">
      <c r="A80" s="20" t="s">
        <v>163</v>
      </c>
      <c r="B80" s="166">
        <v>0</v>
      </c>
      <c r="C80" s="51"/>
      <c r="D80" s="167">
        <v>0</v>
      </c>
      <c r="E80" s="186"/>
      <c r="F80" s="167">
        <v>0</v>
      </c>
      <c r="G80" s="186"/>
      <c r="H80" s="167">
        <v>0</v>
      </c>
      <c r="I80" s="186"/>
      <c r="J80" s="167">
        <v>0</v>
      </c>
    </row>
    <row r="81" spans="1:10">
      <c r="A81" s="20" t="s">
        <v>117</v>
      </c>
      <c r="B81" s="166">
        <v>0</v>
      </c>
      <c r="C81" s="51"/>
      <c r="D81" s="167">
        <v>0</v>
      </c>
      <c r="E81" s="186"/>
      <c r="F81" s="167">
        <v>0</v>
      </c>
      <c r="G81" s="186"/>
      <c r="H81" s="167">
        <v>0</v>
      </c>
      <c r="I81" s="186"/>
      <c r="J81" s="167">
        <v>0</v>
      </c>
    </row>
    <row r="82" spans="1:10">
      <c r="A82" s="20" t="s">
        <v>143</v>
      </c>
      <c r="B82" s="166">
        <v>-170</v>
      </c>
      <c r="C82" s="51"/>
      <c r="D82" s="167">
        <v>-48</v>
      </c>
      <c r="E82" s="186"/>
      <c r="F82" s="167">
        <v>-22</v>
      </c>
      <c r="G82" s="186"/>
      <c r="H82" s="167">
        <v>-57</v>
      </c>
      <c r="I82" s="186"/>
      <c r="J82" s="167">
        <v>-43</v>
      </c>
    </row>
    <row r="83" spans="1:10">
      <c r="A83" s="38"/>
      <c r="B83" s="229"/>
      <c r="C83" s="51"/>
      <c r="D83" s="229"/>
      <c r="E83" s="228"/>
      <c r="F83" s="227"/>
      <c r="G83" s="228"/>
      <c r="H83" s="227"/>
      <c r="I83" s="228"/>
      <c r="J83" s="229"/>
    </row>
    <row r="84" spans="1:10">
      <c r="A84" s="40" t="s">
        <v>161</v>
      </c>
      <c r="B84" s="51"/>
      <c r="C84" s="51"/>
      <c r="D84" s="51"/>
      <c r="E84" s="51"/>
      <c r="F84" s="51"/>
      <c r="G84" s="51"/>
      <c r="H84" s="51"/>
      <c r="I84" s="51"/>
      <c r="J84" s="51"/>
    </row>
    <row r="85" spans="1:10">
      <c r="A85" s="20" t="s">
        <v>152</v>
      </c>
      <c r="B85" s="166">
        <v>0</v>
      </c>
      <c r="C85" s="51"/>
      <c r="D85" s="167">
        <v>0</v>
      </c>
      <c r="E85" s="186"/>
      <c r="F85" s="167">
        <v>0</v>
      </c>
      <c r="G85" s="186"/>
      <c r="H85" s="167">
        <v>0</v>
      </c>
      <c r="I85" s="186"/>
      <c r="J85" s="167">
        <v>0</v>
      </c>
    </row>
    <row r="86" spans="1:10">
      <c r="A86" s="20" t="s">
        <v>151</v>
      </c>
      <c r="B86" s="166">
        <v>0</v>
      </c>
      <c r="C86" s="51"/>
      <c r="D86" s="167">
        <v>0</v>
      </c>
      <c r="E86" s="186"/>
      <c r="F86" s="167">
        <v>0</v>
      </c>
      <c r="G86" s="186"/>
      <c r="H86" s="167">
        <v>0</v>
      </c>
      <c r="I86" s="186"/>
      <c r="J86" s="167">
        <v>0</v>
      </c>
    </row>
    <row r="87" spans="1:10">
      <c r="A87" s="20" t="s">
        <v>163</v>
      </c>
      <c r="B87" s="166">
        <v>0</v>
      </c>
      <c r="C87" s="51"/>
      <c r="D87" s="167">
        <v>0</v>
      </c>
      <c r="E87" s="186"/>
      <c r="F87" s="167">
        <v>0</v>
      </c>
      <c r="G87" s="186"/>
      <c r="H87" s="167">
        <v>0</v>
      </c>
      <c r="I87" s="186"/>
      <c r="J87" s="167">
        <v>0</v>
      </c>
    </row>
    <row r="88" spans="1:10">
      <c r="A88" s="20" t="s">
        <v>117</v>
      </c>
      <c r="B88" s="166">
        <v>0</v>
      </c>
      <c r="C88" s="51"/>
      <c r="D88" s="167">
        <v>0</v>
      </c>
      <c r="E88" s="186"/>
      <c r="F88" s="167">
        <v>0</v>
      </c>
      <c r="G88" s="186"/>
      <c r="H88" s="167">
        <v>0</v>
      </c>
      <c r="I88" s="186"/>
      <c r="J88" s="167">
        <v>0</v>
      </c>
    </row>
    <row r="89" spans="1:10">
      <c r="A89" s="20" t="s">
        <v>143</v>
      </c>
      <c r="B89" s="166">
        <v>-115</v>
      </c>
      <c r="C89" s="51"/>
      <c r="D89" s="167">
        <v>-30</v>
      </c>
      <c r="E89" s="186"/>
      <c r="F89" s="167">
        <v>-13</v>
      </c>
      <c r="G89" s="186"/>
      <c r="H89" s="167">
        <v>-44</v>
      </c>
      <c r="I89" s="186" t="s">
        <v>9</v>
      </c>
      <c r="J89" s="167">
        <v>-28</v>
      </c>
    </row>
    <row r="90" spans="1:10">
      <c r="B90" s="183"/>
      <c r="D90" s="183"/>
      <c r="E90" s="183"/>
      <c r="F90" s="183"/>
      <c r="G90" s="183"/>
      <c r="H90" s="183"/>
      <c r="I90" s="183" t="s">
        <v>9</v>
      </c>
      <c r="J90" s="183"/>
    </row>
    <row r="91" spans="1:10">
      <c r="A91" s="40" t="s">
        <v>160</v>
      </c>
    </row>
    <row r="92" spans="1:10">
      <c r="A92" s="20" t="s">
        <v>152</v>
      </c>
      <c r="B92" s="102">
        <v>0</v>
      </c>
      <c r="C92" s="224"/>
      <c r="D92" s="104">
        <v>0</v>
      </c>
      <c r="E92" s="103"/>
      <c r="F92" s="104">
        <v>0</v>
      </c>
      <c r="G92" s="103"/>
      <c r="H92" s="104">
        <v>0</v>
      </c>
      <c r="I92" s="103"/>
      <c r="J92" s="104">
        <v>0</v>
      </c>
    </row>
    <row r="93" spans="1:10">
      <c r="A93" s="20" t="s">
        <v>151</v>
      </c>
      <c r="B93" s="102">
        <v>0</v>
      </c>
      <c r="C93" s="224"/>
      <c r="D93" s="104">
        <v>0</v>
      </c>
      <c r="E93" s="103"/>
      <c r="F93" s="104">
        <v>0</v>
      </c>
      <c r="G93" s="103"/>
      <c r="H93" s="104">
        <v>0</v>
      </c>
      <c r="I93" s="103"/>
      <c r="J93" s="104">
        <v>0</v>
      </c>
    </row>
    <row r="94" spans="1:10">
      <c r="A94" s="20" t="s">
        <v>163</v>
      </c>
      <c r="B94" s="102">
        <v>0</v>
      </c>
      <c r="C94" s="224"/>
      <c r="D94" s="104">
        <v>0</v>
      </c>
      <c r="E94" s="103"/>
      <c r="F94" s="104">
        <v>0</v>
      </c>
      <c r="G94" s="103"/>
      <c r="H94" s="104">
        <v>0</v>
      </c>
      <c r="I94" s="103"/>
      <c r="J94" s="104">
        <v>0</v>
      </c>
    </row>
    <row r="95" spans="1:10">
      <c r="A95" s="20" t="s">
        <v>117</v>
      </c>
      <c r="B95" s="102">
        <v>0</v>
      </c>
      <c r="C95" s="224"/>
      <c r="D95" s="104">
        <v>0</v>
      </c>
      <c r="E95" s="103"/>
      <c r="F95" s="104">
        <v>0</v>
      </c>
      <c r="G95" s="103"/>
      <c r="H95" s="104">
        <v>0</v>
      </c>
      <c r="I95" s="103"/>
      <c r="J95" s="104">
        <v>0</v>
      </c>
    </row>
    <row r="96" spans="1:10">
      <c r="A96" s="20" t="s">
        <v>143</v>
      </c>
      <c r="B96" s="102">
        <v>-0.65</v>
      </c>
      <c r="C96" s="224"/>
      <c r="D96" s="104">
        <v>-0.18</v>
      </c>
      <c r="E96" s="103"/>
      <c r="F96" s="104">
        <v>-0.08</v>
      </c>
      <c r="G96" s="103"/>
      <c r="H96" s="104">
        <v>-0.23</v>
      </c>
      <c r="I96" s="103"/>
      <c r="J96" s="104">
        <v>-0.16</v>
      </c>
    </row>
    <row r="97" spans="1:10">
      <c r="B97" s="224"/>
      <c r="C97" s="224"/>
      <c r="D97" s="224"/>
      <c r="E97" s="224"/>
      <c r="F97" s="224"/>
      <c r="G97" s="224"/>
      <c r="H97" s="224"/>
      <c r="I97" s="224"/>
      <c r="J97" s="224"/>
    </row>
    <row r="98" spans="1:10">
      <c r="A98" s="40" t="s">
        <v>159</v>
      </c>
      <c r="B98" s="224"/>
      <c r="C98" s="224"/>
      <c r="D98" s="224"/>
      <c r="E98" s="224"/>
      <c r="F98" s="224"/>
      <c r="G98" s="224"/>
      <c r="H98" s="224"/>
      <c r="I98" s="224"/>
      <c r="J98" s="224"/>
    </row>
    <row r="99" spans="1:10">
      <c r="A99" s="20" t="s">
        <v>152</v>
      </c>
      <c r="B99" s="102">
        <v>0</v>
      </c>
      <c r="C99" s="224"/>
      <c r="D99" s="104">
        <v>0</v>
      </c>
      <c r="E99" s="103"/>
      <c r="F99" s="104">
        <v>0</v>
      </c>
      <c r="G99" s="103"/>
      <c r="H99" s="104">
        <v>0</v>
      </c>
      <c r="I99" s="103"/>
      <c r="J99" s="104">
        <v>0</v>
      </c>
    </row>
    <row r="100" spans="1:10">
      <c r="A100" s="20" t="s">
        <v>151</v>
      </c>
      <c r="B100" s="102">
        <v>0</v>
      </c>
      <c r="C100" s="224"/>
      <c r="D100" s="104">
        <v>0</v>
      </c>
      <c r="E100" s="103"/>
      <c r="F100" s="104">
        <v>0</v>
      </c>
      <c r="G100" s="103"/>
      <c r="H100" s="104">
        <v>0</v>
      </c>
      <c r="I100" s="103"/>
      <c r="J100" s="104">
        <v>0</v>
      </c>
    </row>
    <row r="101" spans="1:10">
      <c r="A101" s="20" t="s">
        <v>163</v>
      </c>
      <c r="B101" s="102">
        <v>0</v>
      </c>
      <c r="C101" s="224"/>
      <c r="D101" s="104">
        <v>0</v>
      </c>
      <c r="E101" s="103"/>
      <c r="F101" s="104">
        <v>0</v>
      </c>
      <c r="G101" s="103"/>
      <c r="H101" s="104">
        <v>0</v>
      </c>
      <c r="I101" s="103"/>
      <c r="J101" s="104">
        <v>0</v>
      </c>
    </row>
    <row r="102" spans="1:10">
      <c r="A102" s="20" t="s">
        <v>117</v>
      </c>
      <c r="B102" s="102">
        <v>0</v>
      </c>
      <c r="C102" s="224"/>
      <c r="D102" s="104">
        <v>0</v>
      </c>
      <c r="E102" s="103"/>
      <c r="F102" s="104">
        <v>0</v>
      </c>
      <c r="G102" s="103"/>
      <c r="H102" s="104">
        <v>0</v>
      </c>
      <c r="I102" s="103"/>
      <c r="J102" s="104">
        <v>0</v>
      </c>
    </row>
    <row r="103" spans="1:10">
      <c r="A103" s="20" t="s">
        <v>143</v>
      </c>
      <c r="B103" s="102">
        <v>-0.44</v>
      </c>
      <c r="C103" s="224"/>
      <c r="D103" s="104">
        <v>-0.11</v>
      </c>
      <c r="E103" s="103"/>
      <c r="F103" s="104">
        <v>-0.05</v>
      </c>
      <c r="G103" s="103"/>
      <c r="H103" s="104">
        <v>-0.17</v>
      </c>
      <c r="I103" s="103"/>
      <c r="J103" s="104">
        <v>-0.11</v>
      </c>
    </row>
  </sheetData>
  <phoneticPr fontId="0" type="noConversion"/>
  <pageMargins left="0.25" right="0.25" top="0.25" bottom="0.25" header="0" footer="0"/>
  <pageSetup scale="70" orientation="landscape" r:id="rId1"/>
  <headerFooter alignWithMargins="0">
    <oddFooter>&amp;A&amp;RPage &amp;P</oddFooter>
  </headerFooter>
  <rowBreaks count="5" manualBreakCount="5">
    <brk id="40" max="10" man="1"/>
    <brk id="72" max="10" man="1"/>
    <brk id="103" max="5" man="1"/>
    <brk id="164" max="16383" man="1"/>
    <brk id="167" max="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56]!Retrieve">
                <anchor moveWithCells="1" sizeWithCells="1">
                  <from>
                    <xdr:col>12</xdr:col>
                    <xdr:colOff>0</xdr:colOff>
                    <xdr:row>2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showGridLines="0" zoomScale="75" workbookViewId="0"/>
  </sheetViews>
  <sheetFormatPr defaultColWidth="9.109375" defaultRowHeight="13.8"/>
  <cols>
    <col min="1" max="1" width="3" style="3" customWidth="1"/>
    <col min="2" max="2" width="38.6640625" style="3" customWidth="1"/>
    <col min="3" max="7" width="17.88671875" style="3" customWidth="1"/>
    <col min="8" max="8" width="16.88671875" style="3" customWidth="1"/>
    <col min="9" max="16384" width="9.109375" style="20"/>
  </cols>
  <sheetData>
    <row r="1" spans="1:36" s="43" customFormat="1" ht="30">
      <c r="A1" s="41" t="s">
        <v>185</v>
      </c>
      <c r="B1" s="1"/>
      <c r="F1" s="2"/>
      <c r="G1" s="4"/>
      <c r="H1" s="4"/>
      <c r="J1" s="42"/>
      <c r="K1" s="42"/>
      <c r="L1" s="42"/>
      <c r="M1" s="42"/>
      <c r="O1" s="42"/>
      <c r="P1" s="42"/>
      <c r="Q1" s="42"/>
      <c r="R1" s="42"/>
      <c r="S1" s="42"/>
      <c r="T1" s="42"/>
      <c r="U1" s="42"/>
      <c r="W1" s="42"/>
      <c r="X1" s="42"/>
      <c r="Y1" s="42"/>
      <c r="Z1" s="42"/>
      <c r="AA1" s="42"/>
      <c r="AB1" s="42"/>
      <c r="AD1" s="42"/>
      <c r="AE1" s="42"/>
      <c r="AF1" s="42"/>
      <c r="AG1" s="42"/>
      <c r="AH1" s="42"/>
      <c r="AI1" s="42"/>
      <c r="AJ1" s="42"/>
    </row>
    <row r="2" spans="1:36" s="40" customFormat="1" ht="13.2">
      <c r="A2" s="40" t="s">
        <v>164</v>
      </c>
      <c r="B2" s="115"/>
      <c r="C2" s="25"/>
      <c r="D2" s="25"/>
      <c r="E2" s="25"/>
      <c r="G2" s="116"/>
      <c r="H2" s="116"/>
      <c r="I2" s="115"/>
      <c r="J2" s="115"/>
      <c r="K2" s="115"/>
      <c r="L2" s="115"/>
      <c r="M2" s="115"/>
      <c r="O2" s="115"/>
      <c r="P2" s="115"/>
      <c r="Q2" s="115"/>
      <c r="R2" s="115"/>
      <c r="S2" s="115"/>
      <c r="T2" s="115"/>
      <c r="U2" s="115"/>
      <c r="W2" s="115"/>
      <c r="X2" s="115"/>
      <c r="Y2" s="115"/>
      <c r="Z2" s="115"/>
      <c r="AA2" s="115"/>
      <c r="AB2" s="115"/>
      <c r="AD2" s="115"/>
      <c r="AE2" s="115"/>
      <c r="AF2" s="115"/>
      <c r="AG2" s="115"/>
      <c r="AH2" s="115"/>
      <c r="AI2" s="115"/>
      <c r="AJ2" s="115"/>
    </row>
    <row r="3" spans="1:36" s="40" customFormat="1" ht="13.2">
      <c r="A3" s="40" t="s">
        <v>183</v>
      </c>
      <c r="B3" s="115"/>
      <c r="C3" s="24" t="s">
        <v>8</v>
      </c>
      <c r="G3" s="24" t="s">
        <v>7</v>
      </c>
      <c r="H3" s="24" t="s">
        <v>6</v>
      </c>
      <c r="I3" s="115"/>
      <c r="J3" s="115"/>
      <c r="K3" s="115"/>
      <c r="L3" s="115"/>
      <c r="M3" s="115"/>
      <c r="O3" s="115"/>
      <c r="P3" s="115"/>
      <c r="Q3" s="115"/>
      <c r="R3" s="115"/>
      <c r="S3" s="115"/>
      <c r="T3" s="115"/>
      <c r="U3" s="115"/>
      <c r="W3" s="115"/>
      <c r="X3" s="115"/>
      <c r="Y3" s="115"/>
      <c r="Z3" s="115"/>
      <c r="AA3" s="115"/>
      <c r="AB3" s="115"/>
      <c r="AD3" s="115"/>
      <c r="AE3" s="115"/>
      <c r="AF3" s="115"/>
      <c r="AG3" s="115"/>
      <c r="AH3" s="115"/>
      <c r="AI3" s="115"/>
      <c r="AJ3" s="115"/>
    </row>
    <row r="4" spans="1:36" s="40" customFormat="1" ht="13.2">
      <c r="B4" s="115"/>
      <c r="C4" s="24" t="str">
        <f>G4</f>
        <v>Full Year</v>
      </c>
      <c r="D4" s="177" t="s">
        <v>8</v>
      </c>
      <c r="E4" s="25" t="s">
        <v>8</v>
      </c>
      <c r="F4" s="25" t="s">
        <v>8</v>
      </c>
      <c r="G4" s="117" t="s">
        <v>154</v>
      </c>
      <c r="H4" s="117" t="s">
        <v>154</v>
      </c>
      <c r="I4" s="115"/>
      <c r="J4" s="115"/>
      <c r="K4" s="115"/>
      <c r="L4" s="115"/>
      <c r="M4" s="115"/>
      <c r="O4" s="115"/>
      <c r="P4" s="115"/>
      <c r="Q4" s="115"/>
      <c r="R4" s="115"/>
      <c r="S4" s="115"/>
      <c r="T4" s="115"/>
      <c r="U4" s="115"/>
      <c r="W4" s="115"/>
      <c r="X4" s="115"/>
      <c r="Y4" s="115"/>
      <c r="Z4" s="115"/>
      <c r="AA4" s="115"/>
      <c r="AB4" s="115"/>
      <c r="AD4" s="115"/>
      <c r="AE4" s="115"/>
      <c r="AF4" s="115"/>
      <c r="AG4" s="115"/>
      <c r="AH4" s="115"/>
      <c r="AI4" s="115"/>
      <c r="AJ4" s="115"/>
    </row>
    <row r="5" spans="1:36" s="25" customFormat="1" ht="13.2">
      <c r="A5" s="40" t="s">
        <v>9</v>
      </c>
      <c r="B5" s="48"/>
      <c r="C5" s="111">
        <v>37864</v>
      </c>
      <c r="D5" s="185">
        <v>37772</v>
      </c>
      <c r="E5" s="112">
        <v>37680</v>
      </c>
      <c r="F5" s="113">
        <v>37590</v>
      </c>
      <c r="G5" s="114">
        <v>37499</v>
      </c>
      <c r="H5" s="114">
        <v>37134</v>
      </c>
      <c r="I5" s="48"/>
      <c r="J5" s="48"/>
      <c r="K5" s="48"/>
      <c r="L5" s="48"/>
      <c r="M5" s="48"/>
      <c r="O5" s="48"/>
      <c r="P5" s="48"/>
      <c r="Q5" s="48"/>
      <c r="R5" s="48"/>
      <c r="S5" s="48"/>
      <c r="T5" s="48"/>
      <c r="U5" s="48"/>
      <c r="W5" s="48"/>
      <c r="X5" s="48"/>
      <c r="Y5" s="48"/>
      <c r="Z5" s="48"/>
      <c r="AA5" s="48"/>
      <c r="AB5" s="48"/>
      <c r="AD5" s="48"/>
      <c r="AE5" s="48"/>
      <c r="AF5" s="48"/>
      <c r="AG5" s="48"/>
      <c r="AH5" s="48"/>
      <c r="AI5" s="48"/>
      <c r="AJ5" s="48"/>
    </row>
    <row r="6" spans="1:36" ht="13.2">
      <c r="A6" s="118" t="s">
        <v>16</v>
      </c>
      <c r="B6" s="45"/>
      <c r="C6" s="119"/>
      <c r="D6" s="120"/>
      <c r="E6" s="120"/>
      <c r="F6" s="121"/>
      <c r="G6" s="119"/>
      <c r="H6" s="119"/>
    </row>
    <row r="7" spans="1:36" ht="13.2">
      <c r="A7" s="122" t="s">
        <v>99</v>
      </c>
      <c r="B7" s="123"/>
      <c r="C7" s="119"/>
      <c r="D7" s="120"/>
      <c r="E7" s="120"/>
      <c r="F7" s="121"/>
      <c r="G7" s="119"/>
      <c r="H7" s="119"/>
    </row>
    <row r="8" spans="1:36" ht="13.2">
      <c r="A8" s="124"/>
      <c r="B8" s="124" t="s">
        <v>93</v>
      </c>
      <c r="C8" s="125">
        <v>281</v>
      </c>
      <c r="D8" s="206">
        <v>128.14099999999999</v>
      </c>
      <c r="E8" s="126">
        <v>87.289000000000001</v>
      </c>
      <c r="F8" s="126">
        <v>328.63600000000002</v>
      </c>
      <c r="G8" s="125">
        <v>137</v>
      </c>
      <c r="H8" s="125">
        <v>267</v>
      </c>
    </row>
    <row r="9" spans="1:36" ht="13.2">
      <c r="A9" s="20"/>
      <c r="B9" s="124" t="s">
        <v>94</v>
      </c>
      <c r="C9" s="127">
        <v>230</v>
      </c>
      <c r="D9" s="187">
        <v>0</v>
      </c>
      <c r="E9" s="128">
        <v>250</v>
      </c>
      <c r="F9" s="128">
        <v>1</v>
      </c>
      <c r="G9" s="129">
        <v>1</v>
      </c>
      <c r="H9" s="127">
        <v>11</v>
      </c>
    </row>
    <row r="10" spans="1:36" ht="13.2">
      <c r="A10" s="124"/>
      <c r="B10" s="124" t="s">
        <v>95</v>
      </c>
      <c r="C10" s="127">
        <v>2296</v>
      </c>
      <c r="D10" s="187">
        <v>2868</v>
      </c>
      <c r="E10" s="130">
        <v>2009</v>
      </c>
      <c r="F10" s="130">
        <v>1778</v>
      </c>
      <c r="G10" s="127">
        <v>2451</v>
      </c>
      <c r="H10" s="127">
        <v>2990</v>
      </c>
    </row>
    <row r="11" spans="1:36" ht="13.2">
      <c r="A11" s="124"/>
      <c r="B11" s="124" t="s">
        <v>44</v>
      </c>
      <c r="C11" s="127">
        <v>1230</v>
      </c>
      <c r="D11" s="187">
        <v>1365</v>
      </c>
      <c r="E11" s="130">
        <v>1369</v>
      </c>
      <c r="F11" s="130">
        <v>1374</v>
      </c>
      <c r="G11" s="127">
        <v>1284</v>
      </c>
      <c r="H11" s="127">
        <v>1325</v>
      </c>
    </row>
    <row r="12" spans="1:36" ht="13.2">
      <c r="A12" s="124"/>
      <c r="B12" s="131" t="s">
        <v>17</v>
      </c>
      <c r="C12" s="132">
        <f>58+430+437</f>
        <v>925</v>
      </c>
      <c r="D12" s="189">
        <f>64+354+299</f>
        <v>717</v>
      </c>
      <c r="E12" s="133">
        <f>75+400+294</f>
        <v>769</v>
      </c>
      <c r="F12" s="133">
        <f>44+369+223</f>
        <v>636</v>
      </c>
      <c r="G12" s="132">
        <f>47+402+234</f>
        <v>683</v>
      </c>
      <c r="H12" s="132">
        <f>91+474+221</f>
        <v>786</v>
      </c>
    </row>
    <row r="13" spans="1:36" ht="13.2">
      <c r="A13" s="124"/>
      <c r="B13" s="124" t="s">
        <v>18</v>
      </c>
      <c r="C13" s="127">
        <f>SUM(C8:C12)</f>
        <v>4962</v>
      </c>
      <c r="D13" s="187">
        <v>5078</v>
      </c>
      <c r="E13" s="130">
        <v>4484</v>
      </c>
      <c r="F13" s="130">
        <v>4118</v>
      </c>
      <c r="G13" s="127">
        <v>4556</v>
      </c>
      <c r="H13" s="127">
        <v>5379</v>
      </c>
    </row>
    <row r="14" spans="1:36" ht="13.2">
      <c r="A14" s="124"/>
      <c r="B14" s="20"/>
      <c r="C14" s="134"/>
      <c r="D14" s="207"/>
      <c r="E14" s="135"/>
      <c r="F14" s="135"/>
      <c r="G14" s="134"/>
      <c r="H14" s="134"/>
    </row>
    <row r="15" spans="1:36" ht="13.2">
      <c r="A15" s="124"/>
      <c r="B15" s="124" t="s">
        <v>92</v>
      </c>
      <c r="C15" s="127">
        <v>2280</v>
      </c>
      <c r="D15" s="187">
        <v>2328</v>
      </c>
      <c r="E15" s="130">
        <v>2312</v>
      </c>
      <c r="F15" s="130">
        <v>2348</v>
      </c>
      <c r="G15" s="127">
        <v>2416</v>
      </c>
      <c r="H15" s="127">
        <v>2596</v>
      </c>
    </row>
    <row r="16" spans="1:36" ht="13.2">
      <c r="A16" s="124"/>
      <c r="B16" s="124" t="s">
        <v>96</v>
      </c>
      <c r="C16" s="127">
        <v>768</v>
      </c>
      <c r="D16" s="187">
        <v>782</v>
      </c>
      <c r="E16" s="130">
        <v>759</v>
      </c>
      <c r="F16" s="130">
        <v>748</v>
      </c>
      <c r="G16" s="127">
        <v>755</v>
      </c>
      <c r="H16" s="127">
        <v>2728</v>
      </c>
    </row>
    <row r="17" spans="1:8" ht="13.2">
      <c r="A17" s="124"/>
      <c r="B17" s="124" t="s">
        <v>97</v>
      </c>
      <c r="C17" s="127">
        <v>571</v>
      </c>
      <c r="D17" s="187">
        <v>602</v>
      </c>
      <c r="E17" s="130">
        <v>623</v>
      </c>
      <c r="F17" s="130">
        <v>650</v>
      </c>
      <c r="G17" s="127">
        <v>672</v>
      </c>
      <c r="H17" s="127">
        <v>698</v>
      </c>
    </row>
    <row r="18" spans="1:8" ht="13.2">
      <c r="A18" s="124"/>
      <c r="B18" s="124" t="s">
        <v>19</v>
      </c>
      <c r="C18" s="127">
        <v>880</v>
      </c>
      <c r="D18" s="187">
        <v>788</v>
      </c>
      <c r="E18" s="130">
        <v>723</v>
      </c>
      <c r="F18" s="130">
        <v>724</v>
      </c>
      <c r="G18" s="127">
        <v>752</v>
      </c>
      <c r="H18" s="127">
        <v>543</v>
      </c>
    </row>
    <row r="19" spans="1:8" ht="13.2">
      <c r="A19" s="124"/>
      <c r="B19" s="124"/>
      <c r="C19" s="127"/>
      <c r="D19" s="187"/>
      <c r="E19" s="130"/>
      <c r="F19" s="130"/>
      <c r="G19" s="127"/>
      <c r="H19" s="127"/>
    </row>
    <row r="20" spans="1:8" thickBot="1">
      <c r="A20" s="115" t="s">
        <v>20</v>
      </c>
      <c r="B20" s="45"/>
      <c r="C20" s="136">
        <f>SUM(C13:C19)</f>
        <v>9461</v>
      </c>
      <c r="D20" s="208">
        <v>9578</v>
      </c>
      <c r="E20" s="137">
        <v>8901</v>
      </c>
      <c r="F20" s="137">
        <v>8588</v>
      </c>
      <c r="G20" s="136">
        <v>9151</v>
      </c>
      <c r="H20" s="136">
        <v>11944</v>
      </c>
    </row>
    <row r="21" spans="1:8" thickTop="1">
      <c r="A21" s="124"/>
      <c r="B21" s="20"/>
      <c r="C21" s="127"/>
      <c r="D21" s="187"/>
      <c r="E21" s="130"/>
      <c r="F21" s="130"/>
      <c r="G21" s="127"/>
      <c r="H21" s="127"/>
    </row>
    <row r="22" spans="1:8" ht="13.2">
      <c r="A22" s="118" t="s">
        <v>21</v>
      </c>
      <c r="B22" s="20"/>
      <c r="C22" s="119"/>
      <c r="D22" s="120"/>
      <c r="E22" s="121"/>
      <c r="F22" s="121"/>
      <c r="G22" s="119"/>
      <c r="H22" s="119"/>
    </row>
    <row r="23" spans="1:8" ht="13.2">
      <c r="A23" s="40" t="s">
        <v>98</v>
      </c>
      <c r="B23" s="123"/>
      <c r="C23" s="119"/>
      <c r="D23" s="120"/>
      <c r="E23" s="121"/>
      <c r="F23" s="121"/>
      <c r="G23" s="119"/>
      <c r="H23" s="119"/>
    </row>
    <row r="24" spans="1:8" ht="13.2">
      <c r="A24" s="20"/>
      <c r="B24" s="124" t="s">
        <v>22</v>
      </c>
      <c r="C24" s="138">
        <v>269</v>
      </c>
      <c r="D24" s="209">
        <v>551</v>
      </c>
      <c r="E24" s="139">
        <v>663</v>
      </c>
      <c r="F24" s="139">
        <v>548</v>
      </c>
      <c r="G24" s="138">
        <v>771</v>
      </c>
      <c r="H24" s="138">
        <v>1246</v>
      </c>
    </row>
    <row r="25" spans="1:8" ht="13.2">
      <c r="A25" s="20"/>
      <c r="B25" s="20" t="s">
        <v>23</v>
      </c>
      <c r="C25" s="56">
        <v>290</v>
      </c>
      <c r="D25" s="210">
        <v>313</v>
      </c>
      <c r="E25" s="57">
        <v>295</v>
      </c>
      <c r="F25" s="57">
        <v>315</v>
      </c>
      <c r="G25" s="56">
        <v>291</v>
      </c>
      <c r="H25" s="56">
        <v>304</v>
      </c>
    </row>
    <row r="26" spans="1:8" ht="13.2">
      <c r="A26" s="20"/>
      <c r="B26" s="124" t="s">
        <v>100</v>
      </c>
      <c r="C26" s="140">
        <v>1385</v>
      </c>
      <c r="D26" s="188">
        <v>1073</v>
      </c>
      <c r="E26" s="141">
        <v>883</v>
      </c>
      <c r="F26" s="141">
        <v>709</v>
      </c>
      <c r="G26" s="140">
        <v>648</v>
      </c>
      <c r="H26" s="140">
        <v>1123</v>
      </c>
    </row>
    <row r="27" spans="1:8" ht="13.2">
      <c r="A27" s="20"/>
      <c r="B27" s="124" t="s">
        <v>24</v>
      </c>
      <c r="C27" s="132">
        <v>0</v>
      </c>
      <c r="D27" s="189">
        <v>0</v>
      </c>
      <c r="E27" s="133">
        <v>0</v>
      </c>
      <c r="F27" s="133">
        <v>0</v>
      </c>
      <c r="G27" s="132">
        <v>0</v>
      </c>
      <c r="H27" s="132">
        <v>365</v>
      </c>
    </row>
    <row r="28" spans="1:8" ht="13.2">
      <c r="A28" s="20"/>
      <c r="B28" s="124" t="s">
        <v>25</v>
      </c>
      <c r="C28" s="127">
        <f>SUM(C24:C27)</f>
        <v>1944</v>
      </c>
      <c r="D28" s="187">
        <v>1937</v>
      </c>
      <c r="E28" s="130">
        <v>1841</v>
      </c>
      <c r="F28" s="130">
        <v>1572</v>
      </c>
      <c r="G28" s="127">
        <v>1710</v>
      </c>
      <c r="H28" s="127">
        <v>3038</v>
      </c>
    </row>
    <row r="29" spans="1:8" ht="13.2">
      <c r="A29" s="20"/>
      <c r="B29" s="124"/>
      <c r="C29" s="140"/>
      <c r="D29" s="188"/>
      <c r="E29" s="141"/>
      <c r="F29" s="141"/>
      <c r="G29" s="140"/>
      <c r="H29" s="140"/>
    </row>
    <row r="30" spans="1:8" ht="13.2">
      <c r="A30" s="20"/>
      <c r="B30" s="131" t="s">
        <v>26</v>
      </c>
      <c r="C30" s="140">
        <v>1258</v>
      </c>
      <c r="D30" s="188">
        <v>1110</v>
      </c>
      <c r="E30" s="141">
        <v>848</v>
      </c>
      <c r="F30" s="141">
        <v>920</v>
      </c>
      <c r="G30" s="140">
        <v>1148</v>
      </c>
      <c r="H30" s="140">
        <v>941</v>
      </c>
    </row>
    <row r="31" spans="1:8" ht="13.2">
      <c r="A31" s="20"/>
      <c r="B31" s="124" t="s">
        <v>101</v>
      </c>
      <c r="C31" s="127">
        <v>1103</v>
      </c>
      <c r="D31" s="187">
        <f>822+269</f>
        <v>1091</v>
      </c>
      <c r="E31" s="130">
        <f>818+257</f>
        <v>1075</v>
      </c>
      <c r="F31" s="130">
        <f>754+246</f>
        <v>1000</v>
      </c>
      <c r="G31" s="127">
        <f>759+276</f>
        <v>1035</v>
      </c>
      <c r="H31" s="127">
        <f>388+333</f>
        <v>721</v>
      </c>
    </row>
    <row r="32" spans="1:8" ht="13.2">
      <c r="A32" s="20"/>
      <c r="B32" s="124" t="s">
        <v>102</v>
      </c>
      <c r="C32" s="132">
        <v>5156</v>
      </c>
      <c r="D32" s="189">
        <v>5440</v>
      </c>
      <c r="E32" s="133">
        <v>5137</v>
      </c>
      <c r="F32" s="133">
        <v>5096</v>
      </c>
      <c r="G32" s="132">
        <v>5258</v>
      </c>
      <c r="H32" s="132">
        <v>7244</v>
      </c>
    </row>
    <row r="33" spans="1:8" ht="13.2">
      <c r="A33" s="20"/>
      <c r="B33" s="124"/>
      <c r="C33" s="127"/>
      <c r="D33" s="187"/>
      <c r="E33" s="130"/>
      <c r="F33" s="130"/>
      <c r="G33" s="127"/>
      <c r="H33" s="127"/>
    </row>
    <row r="34" spans="1:8" thickBot="1">
      <c r="A34" s="142" t="s">
        <v>27</v>
      </c>
      <c r="B34" s="20"/>
      <c r="C34" s="143">
        <f>SUM(C28:C32)</f>
        <v>9461</v>
      </c>
      <c r="D34" s="211">
        <v>9578</v>
      </c>
      <c r="E34" s="144">
        <v>8901</v>
      </c>
      <c r="F34" s="144">
        <v>8588</v>
      </c>
      <c r="G34" s="143">
        <v>9151</v>
      </c>
      <c r="H34" s="143">
        <v>11944</v>
      </c>
    </row>
    <row r="35" spans="1:8" thickTop="1">
      <c r="A35" s="124"/>
      <c r="B35" s="124"/>
      <c r="C35" s="49"/>
      <c r="D35" s="38"/>
      <c r="E35" s="20"/>
      <c r="F35" s="20"/>
      <c r="G35" s="49"/>
      <c r="H35" s="49"/>
    </row>
    <row r="36" spans="1:8" ht="13.2">
      <c r="A36" s="20"/>
      <c r="B36" s="153" t="s">
        <v>165</v>
      </c>
      <c r="C36" s="145">
        <v>0.23391071680045064</v>
      </c>
      <c r="D36" s="212">
        <v>0.23391071680045064</v>
      </c>
      <c r="E36" s="146">
        <v>0.2272864019253911</v>
      </c>
      <c r="F36" s="146">
        <v>0.22364411943936624</v>
      </c>
      <c r="G36" s="145">
        <v>0.26738191444893411</v>
      </c>
      <c r="H36" s="147">
        <v>0.26051449571253571</v>
      </c>
    </row>
  </sheetData>
  <phoneticPr fontId="0" type="noConversion"/>
  <pageMargins left="0.25" right="0.25" top="0.25" bottom="0.25" header="0" footer="0"/>
  <pageSetup scale="75" orientation="landscape" r:id="rId1"/>
  <headerFooter alignWithMargins="0">
    <oddFooter>&amp;A&amp;RPage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7"/>
  <sheetViews>
    <sheetView showGridLines="0" zoomScale="75" workbookViewId="0"/>
  </sheetViews>
  <sheetFormatPr defaultColWidth="9.109375" defaultRowHeight="13.2"/>
  <cols>
    <col min="1" max="1" width="57.6640625" style="20" customWidth="1"/>
    <col min="2" max="2" width="1.5546875" style="20" customWidth="1"/>
    <col min="3" max="3" width="8" style="20" customWidth="1"/>
    <col min="4" max="4" width="13.44140625" style="38" customWidth="1"/>
    <col min="5" max="6" width="13.44140625" style="20" customWidth="1"/>
    <col min="7" max="16384" width="9.109375" style="20"/>
  </cols>
  <sheetData>
    <row r="1" spans="1:24" s="43" customFormat="1" ht="30">
      <c r="A1" s="41" t="s">
        <v>116</v>
      </c>
      <c r="B1" s="42"/>
      <c r="C1" s="42"/>
      <c r="D1" s="184"/>
      <c r="E1" s="42"/>
      <c r="F1" s="42"/>
      <c r="G1" s="42"/>
      <c r="H1" s="42"/>
      <c r="I1" s="42"/>
      <c r="K1" s="42"/>
      <c r="L1" s="42"/>
      <c r="M1" s="42"/>
      <c r="N1" s="42"/>
      <c r="O1" s="42"/>
      <c r="P1" s="42"/>
      <c r="R1" s="42"/>
      <c r="S1" s="42"/>
      <c r="T1" s="42"/>
      <c r="U1" s="42"/>
      <c r="V1" s="42"/>
      <c r="W1" s="42"/>
      <c r="X1" s="42"/>
    </row>
    <row r="2" spans="1:24" s="43" customFormat="1" ht="17.25" customHeight="1">
      <c r="A2" s="40" t="s">
        <v>166</v>
      </c>
      <c r="B2" s="42"/>
      <c r="C2" s="42"/>
      <c r="D2" s="184"/>
      <c r="E2" s="42"/>
      <c r="F2" s="42"/>
      <c r="G2" s="42"/>
      <c r="H2" s="42"/>
      <c r="I2" s="42"/>
      <c r="K2" s="42"/>
      <c r="L2" s="42"/>
      <c r="M2" s="42"/>
      <c r="N2" s="42"/>
      <c r="O2" s="42"/>
      <c r="P2" s="42"/>
      <c r="R2" s="42"/>
      <c r="S2" s="42"/>
      <c r="T2" s="42"/>
      <c r="U2" s="42"/>
      <c r="V2" s="42"/>
      <c r="W2" s="42"/>
      <c r="X2" s="42"/>
    </row>
    <row r="3" spans="1:24" ht="15" customHeight="1">
      <c r="A3" s="40" t="s">
        <v>183</v>
      </c>
      <c r="D3" s="24" t="s">
        <v>210</v>
      </c>
      <c r="E3" s="24" t="s">
        <v>7</v>
      </c>
      <c r="F3" s="24" t="s">
        <v>6</v>
      </c>
    </row>
    <row r="4" spans="1:24" s="38" customFormat="1" ht="15" customHeight="1">
      <c r="D4" s="117" t="s">
        <v>154</v>
      </c>
      <c r="E4" s="117" t="s">
        <v>154</v>
      </c>
      <c r="F4" s="117" t="s">
        <v>154</v>
      </c>
    </row>
    <row r="5" spans="1:24" ht="18" customHeight="1">
      <c r="A5" s="148" t="s">
        <v>28</v>
      </c>
      <c r="D5" s="114">
        <v>37864</v>
      </c>
      <c r="E5" s="114">
        <v>37499</v>
      </c>
      <c r="F5" s="114">
        <v>37134</v>
      </c>
    </row>
    <row r="6" spans="1:24">
      <c r="A6" s="20" t="s">
        <v>5</v>
      </c>
      <c r="B6" s="130"/>
      <c r="D6" s="166">
        <v>68</v>
      </c>
      <c r="E6" s="166">
        <v>-1756</v>
      </c>
      <c r="F6" s="165">
        <v>300</v>
      </c>
    </row>
    <row r="7" spans="1:24">
      <c r="A7" s="148" t="s">
        <v>34</v>
      </c>
      <c r="B7" s="130"/>
      <c r="D7" s="127"/>
      <c r="E7" s="127"/>
      <c r="F7" s="140"/>
    </row>
    <row r="8" spans="1:24">
      <c r="A8" s="20" t="s">
        <v>35</v>
      </c>
      <c r="B8" s="130"/>
      <c r="D8" s="127"/>
      <c r="E8" s="127"/>
      <c r="F8" s="140"/>
    </row>
    <row r="9" spans="1:24">
      <c r="A9" s="20" t="s">
        <v>36</v>
      </c>
      <c r="B9" s="130"/>
      <c r="D9" s="127">
        <v>19</v>
      </c>
      <c r="E9" s="127">
        <v>1984</v>
      </c>
      <c r="F9" s="140">
        <v>0</v>
      </c>
    </row>
    <row r="10" spans="1:24">
      <c r="A10" s="20" t="s">
        <v>217</v>
      </c>
      <c r="B10" s="141"/>
      <c r="D10" s="140">
        <v>453</v>
      </c>
      <c r="E10" s="140">
        <v>490</v>
      </c>
      <c r="F10" s="140">
        <v>539</v>
      </c>
    </row>
    <row r="11" spans="1:24">
      <c r="A11" s="20" t="s">
        <v>37</v>
      </c>
      <c r="B11" s="141"/>
      <c r="D11" s="140">
        <v>72</v>
      </c>
      <c r="E11" s="140">
        <v>185</v>
      </c>
      <c r="F11" s="140">
        <v>12</v>
      </c>
    </row>
    <row r="12" spans="1:24">
      <c r="A12" s="20" t="s">
        <v>227</v>
      </c>
      <c r="B12" s="141"/>
      <c r="D12" s="140">
        <v>16</v>
      </c>
      <c r="E12" s="140">
        <v>155</v>
      </c>
      <c r="F12" s="140">
        <v>59</v>
      </c>
    </row>
    <row r="13" spans="1:24">
      <c r="A13" s="20" t="s">
        <v>38</v>
      </c>
      <c r="B13" s="141"/>
      <c r="D13" s="140">
        <v>-54</v>
      </c>
      <c r="E13" s="140">
        <v>-170</v>
      </c>
      <c r="F13" s="140">
        <v>9</v>
      </c>
    </row>
    <row r="14" spans="1:24">
      <c r="A14" s="20" t="s">
        <v>39</v>
      </c>
      <c r="B14" s="141"/>
      <c r="D14" s="140">
        <v>-7</v>
      </c>
      <c r="E14" s="140">
        <v>-62</v>
      </c>
      <c r="F14" s="140">
        <v>0</v>
      </c>
    </row>
    <row r="15" spans="1:24">
      <c r="A15" s="20" t="s">
        <v>40</v>
      </c>
      <c r="B15" s="141"/>
      <c r="D15" s="140">
        <v>41</v>
      </c>
      <c r="E15" s="140">
        <v>45</v>
      </c>
      <c r="F15" s="140">
        <v>41</v>
      </c>
    </row>
    <row r="16" spans="1:24">
      <c r="A16" s="20" t="s">
        <v>41</v>
      </c>
      <c r="B16" s="141"/>
      <c r="D16" s="140">
        <v>22</v>
      </c>
      <c r="E16" s="140">
        <v>11</v>
      </c>
      <c r="F16" s="140">
        <v>10</v>
      </c>
    </row>
    <row r="17" spans="1:6">
      <c r="A17" s="20" t="s">
        <v>218</v>
      </c>
      <c r="B17" s="141"/>
      <c r="D17" s="140">
        <v>105</v>
      </c>
      <c r="E17" s="140">
        <v>0</v>
      </c>
      <c r="F17" s="140">
        <v>0</v>
      </c>
    </row>
    <row r="18" spans="1:6">
      <c r="A18" s="20" t="s">
        <v>211</v>
      </c>
      <c r="B18" s="141"/>
      <c r="D18" s="140">
        <v>-36</v>
      </c>
      <c r="E18" s="140">
        <v>0</v>
      </c>
      <c r="F18" s="140">
        <v>0</v>
      </c>
    </row>
    <row r="19" spans="1:6">
      <c r="A19" s="148" t="s">
        <v>42</v>
      </c>
      <c r="B19" s="141"/>
      <c r="D19" s="140"/>
      <c r="E19" s="140"/>
      <c r="F19" s="140"/>
    </row>
    <row r="20" spans="1:6">
      <c r="A20" s="20" t="s">
        <v>43</v>
      </c>
      <c r="B20" s="141"/>
      <c r="D20" s="140">
        <v>286</v>
      </c>
      <c r="E20" s="140">
        <v>156</v>
      </c>
      <c r="F20" s="140">
        <v>-136</v>
      </c>
    </row>
    <row r="21" spans="1:6">
      <c r="A21" s="20" t="s">
        <v>44</v>
      </c>
      <c r="B21" s="141"/>
      <c r="D21" s="140">
        <v>93</v>
      </c>
      <c r="E21" s="140">
        <v>-7</v>
      </c>
      <c r="F21" s="140">
        <v>-137</v>
      </c>
    </row>
    <row r="22" spans="1:6">
      <c r="A22" s="20" t="s">
        <v>45</v>
      </c>
      <c r="B22" s="141"/>
      <c r="D22" s="140">
        <v>188</v>
      </c>
      <c r="E22" s="140">
        <v>-153</v>
      </c>
      <c r="F22" s="140">
        <v>-82</v>
      </c>
    </row>
    <row r="23" spans="1:6">
      <c r="A23" s="20" t="s">
        <v>219</v>
      </c>
      <c r="B23" s="141"/>
      <c r="D23" s="140">
        <v>-131</v>
      </c>
      <c r="E23" s="140">
        <v>0</v>
      </c>
      <c r="F23" s="140">
        <v>0</v>
      </c>
    </row>
    <row r="24" spans="1:6">
      <c r="A24" s="20" t="s">
        <v>46</v>
      </c>
      <c r="B24" s="141"/>
      <c r="D24" s="140">
        <v>10</v>
      </c>
      <c r="E24" s="140">
        <v>-90</v>
      </c>
      <c r="F24" s="140">
        <v>152</v>
      </c>
    </row>
    <row r="25" spans="1:6">
      <c r="A25" s="20" t="s">
        <v>47</v>
      </c>
      <c r="B25" s="141"/>
      <c r="D25" s="140">
        <v>2</v>
      </c>
      <c r="E25" s="140">
        <v>11</v>
      </c>
      <c r="F25" s="140">
        <v>0</v>
      </c>
    </row>
    <row r="26" spans="1:6">
      <c r="A26" s="20" t="s">
        <v>220</v>
      </c>
      <c r="B26" s="141"/>
      <c r="D26" s="140">
        <v>0</v>
      </c>
      <c r="E26" s="140">
        <v>48</v>
      </c>
      <c r="F26" s="140">
        <v>0</v>
      </c>
    </row>
    <row r="27" spans="1:6">
      <c r="A27" s="20" t="s">
        <v>221</v>
      </c>
      <c r="B27" s="141"/>
      <c r="D27" s="140">
        <v>-4</v>
      </c>
      <c r="E27" s="140">
        <v>-2</v>
      </c>
      <c r="F27" s="140">
        <v>0</v>
      </c>
    </row>
    <row r="28" spans="1:6">
      <c r="A28" s="20" t="s">
        <v>222</v>
      </c>
      <c r="B28" s="141"/>
      <c r="D28" s="132">
        <v>-15</v>
      </c>
      <c r="E28" s="132">
        <v>10</v>
      </c>
      <c r="F28" s="132">
        <v>-27</v>
      </c>
    </row>
    <row r="29" spans="1:6" s="40" customFormat="1">
      <c r="A29" s="40" t="s">
        <v>60</v>
      </c>
      <c r="B29" s="149"/>
      <c r="D29" s="150">
        <f>SUM(D6:D28)</f>
        <v>1128</v>
      </c>
      <c r="E29" s="150">
        <f>SUM(E6:E28)</f>
        <v>855</v>
      </c>
      <c r="F29" s="150">
        <v>740</v>
      </c>
    </row>
    <row r="30" spans="1:6">
      <c r="B30" s="141"/>
      <c r="D30" s="140"/>
      <c r="E30" s="140"/>
      <c r="F30" s="140"/>
    </row>
    <row r="31" spans="1:6">
      <c r="A31" s="148" t="s">
        <v>29</v>
      </c>
      <c r="B31" s="141"/>
      <c r="D31" s="140"/>
      <c r="E31" s="140"/>
      <c r="F31" s="140"/>
    </row>
    <row r="32" spans="1:6">
      <c r="A32" s="20" t="s">
        <v>212</v>
      </c>
      <c r="B32" s="141"/>
      <c r="D32" s="140">
        <v>-480</v>
      </c>
      <c r="E32" s="140">
        <v>0</v>
      </c>
      <c r="F32" s="140">
        <v>0</v>
      </c>
    </row>
    <row r="33" spans="1:6">
      <c r="A33" s="20" t="s">
        <v>213</v>
      </c>
      <c r="B33" s="141"/>
      <c r="D33" s="140">
        <v>250</v>
      </c>
      <c r="E33" s="140">
        <v>0</v>
      </c>
      <c r="F33" s="140">
        <v>0</v>
      </c>
    </row>
    <row r="34" spans="1:6">
      <c r="A34" s="20" t="s">
        <v>214</v>
      </c>
      <c r="B34" s="141"/>
      <c r="D34" s="140">
        <v>-61</v>
      </c>
      <c r="E34" s="140">
        <v>-98</v>
      </c>
      <c r="F34" s="140">
        <v>-93</v>
      </c>
    </row>
    <row r="35" spans="1:6">
      <c r="A35" s="20" t="s">
        <v>48</v>
      </c>
      <c r="B35" s="141"/>
      <c r="D35" s="140">
        <v>-206</v>
      </c>
      <c r="E35" s="140">
        <v>-257</v>
      </c>
      <c r="F35" s="140">
        <v>-409</v>
      </c>
    </row>
    <row r="36" spans="1:6">
      <c r="A36" s="20" t="s">
        <v>49</v>
      </c>
      <c r="B36" s="141"/>
      <c r="D36" s="140">
        <v>14</v>
      </c>
      <c r="E36" s="140">
        <v>70</v>
      </c>
      <c r="F36" s="140">
        <v>3</v>
      </c>
    </row>
    <row r="37" spans="1:6">
      <c r="A37" s="20" t="s">
        <v>140</v>
      </c>
      <c r="B37" s="141"/>
      <c r="D37" s="132">
        <v>1</v>
      </c>
      <c r="E37" s="132">
        <v>11</v>
      </c>
      <c r="F37" s="132">
        <v>-166</v>
      </c>
    </row>
    <row r="38" spans="1:6" s="40" customFormat="1">
      <c r="A38" s="40" t="s">
        <v>223</v>
      </c>
      <c r="B38" s="149"/>
      <c r="D38" s="150">
        <f>SUM(D32:D37)</f>
        <v>-482</v>
      </c>
      <c r="E38" s="150">
        <f>SUM(E34:E37)</f>
        <v>-274</v>
      </c>
      <c r="F38" s="150">
        <f>SUM(F34:F37)</f>
        <v>-665</v>
      </c>
    </row>
    <row r="39" spans="1:6">
      <c r="B39" s="141"/>
      <c r="D39" s="140"/>
      <c r="E39" s="140"/>
      <c r="F39" s="140"/>
    </row>
    <row r="40" spans="1:6">
      <c r="A40" s="148" t="s">
        <v>30</v>
      </c>
      <c r="B40" s="141"/>
      <c r="D40" s="140"/>
      <c r="E40" s="140"/>
      <c r="F40" s="140"/>
    </row>
    <row r="41" spans="1:6">
      <c r="A41" s="20" t="s">
        <v>50</v>
      </c>
      <c r="B41" s="141"/>
      <c r="D41" s="140">
        <v>-540</v>
      </c>
      <c r="E41" s="140">
        <v>-1017</v>
      </c>
      <c r="F41" s="140">
        <v>-874</v>
      </c>
    </row>
    <row r="42" spans="1:6">
      <c r="A42" s="20" t="s">
        <v>139</v>
      </c>
      <c r="B42" s="141"/>
      <c r="D42" s="140">
        <v>0</v>
      </c>
      <c r="E42" s="140">
        <v>-365</v>
      </c>
      <c r="F42" s="140">
        <v>353</v>
      </c>
    </row>
    <row r="43" spans="1:6">
      <c r="A43" s="20" t="s">
        <v>51</v>
      </c>
      <c r="B43" s="141"/>
      <c r="D43" s="140">
        <v>267</v>
      </c>
      <c r="E43" s="140">
        <v>850</v>
      </c>
      <c r="F43" s="140">
        <v>43</v>
      </c>
    </row>
    <row r="44" spans="1:6">
      <c r="A44" s="20" t="s">
        <v>52</v>
      </c>
      <c r="B44" s="141"/>
      <c r="D44" s="140">
        <v>-110</v>
      </c>
      <c r="E44" s="140">
        <v>-102</v>
      </c>
      <c r="F44" s="140">
        <v>-99</v>
      </c>
    </row>
    <row r="45" spans="1:6">
      <c r="A45" s="20" t="s">
        <v>53</v>
      </c>
      <c r="B45" s="141"/>
      <c r="D45" s="140">
        <v>-2</v>
      </c>
      <c r="E45" s="140">
        <v>-10</v>
      </c>
      <c r="F45" s="140">
        <v>0</v>
      </c>
    </row>
    <row r="46" spans="1:6">
      <c r="A46" s="20" t="s">
        <v>141</v>
      </c>
      <c r="B46" s="141"/>
      <c r="D46" s="140">
        <v>-13</v>
      </c>
      <c r="E46" s="140">
        <v>-5</v>
      </c>
      <c r="F46" s="140">
        <v>0</v>
      </c>
    </row>
    <row r="47" spans="1:6">
      <c r="A47" s="20" t="s">
        <v>54</v>
      </c>
      <c r="B47" s="141"/>
      <c r="D47" s="140">
        <v>24</v>
      </c>
      <c r="E47" s="140">
        <v>63</v>
      </c>
      <c r="F47" s="140">
        <v>0</v>
      </c>
    </row>
    <row r="48" spans="1:6">
      <c r="A48" s="20" t="s">
        <v>55</v>
      </c>
      <c r="B48" s="141"/>
      <c r="D48" s="140">
        <v>-128</v>
      </c>
      <c r="E48" s="140">
        <v>-125</v>
      </c>
      <c r="F48" s="140">
        <v>-85</v>
      </c>
    </row>
    <row r="49" spans="1:6">
      <c r="A49" s="20" t="s">
        <v>31</v>
      </c>
      <c r="B49" s="141"/>
      <c r="D49" s="140">
        <v>0</v>
      </c>
      <c r="E49" s="140">
        <v>0</v>
      </c>
      <c r="F49" s="140">
        <v>723</v>
      </c>
    </row>
    <row r="50" spans="1:6">
      <c r="A50" s="20" t="s">
        <v>142</v>
      </c>
      <c r="B50" s="141"/>
      <c r="D50" s="132">
        <v>0</v>
      </c>
      <c r="E50" s="132">
        <v>0</v>
      </c>
      <c r="F50" s="132">
        <v>62</v>
      </c>
    </row>
    <row r="51" spans="1:6" s="40" customFormat="1">
      <c r="A51" s="40" t="s">
        <v>32</v>
      </c>
      <c r="B51" s="149"/>
      <c r="D51" s="150">
        <f>SUM(D41:D50)</f>
        <v>-502</v>
      </c>
      <c r="E51" s="150">
        <f>SUM(E41:E50)</f>
        <v>-711</v>
      </c>
      <c r="F51" s="150">
        <f>SUM(F41:F50)</f>
        <v>123</v>
      </c>
    </row>
    <row r="52" spans="1:6">
      <c r="A52" s="20" t="s">
        <v>33</v>
      </c>
      <c r="B52" s="141"/>
      <c r="D52" s="140">
        <v>144</v>
      </c>
      <c r="E52" s="140">
        <v>-130</v>
      </c>
      <c r="F52" s="140">
        <v>198</v>
      </c>
    </row>
    <row r="53" spans="1:6">
      <c r="A53" s="20" t="s">
        <v>224</v>
      </c>
      <c r="B53" s="141"/>
      <c r="D53" s="132">
        <v>137</v>
      </c>
      <c r="E53" s="132">
        <v>267</v>
      </c>
      <c r="F53" s="132">
        <v>69</v>
      </c>
    </row>
    <row r="54" spans="1:6" s="40" customFormat="1" ht="13.8" thickBot="1">
      <c r="A54" s="40" t="s">
        <v>225</v>
      </c>
      <c r="B54" s="149"/>
      <c r="D54" s="194">
        <f>SUM(D52:D53)</f>
        <v>281</v>
      </c>
      <c r="E54" s="194">
        <f>SUM(E52:E53)</f>
        <v>137</v>
      </c>
      <c r="F54" s="194">
        <f>SUM(F52:F53)</f>
        <v>267</v>
      </c>
    </row>
    <row r="55" spans="1:6" s="151" customFormat="1" ht="13.8" thickTop="1">
      <c r="B55" s="152"/>
      <c r="D55" s="152"/>
      <c r="E55" s="152"/>
      <c r="F55" s="152"/>
    </row>
    <row r="56" spans="1:6">
      <c r="A56" s="40" t="s">
        <v>144</v>
      </c>
      <c r="B56" s="141"/>
      <c r="D56" s="141"/>
      <c r="E56" s="141"/>
      <c r="F56" s="141"/>
    </row>
    <row r="57" spans="1:6">
      <c r="A57" s="20" t="s">
        <v>226</v>
      </c>
      <c r="B57" s="141"/>
      <c r="D57" s="166">
        <f>D29</f>
        <v>1128</v>
      </c>
      <c r="E57" s="166">
        <v>855</v>
      </c>
      <c r="F57" s="166">
        <v>740</v>
      </c>
    </row>
    <row r="58" spans="1:6">
      <c r="A58" s="20" t="s">
        <v>223</v>
      </c>
      <c r="B58" s="141"/>
      <c r="D58" s="127">
        <f>D38</f>
        <v>-482</v>
      </c>
      <c r="E58" s="127">
        <v>-274</v>
      </c>
      <c r="F58" s="127">
        <v>-665</v>
      </c>
    </row>
    <row r="59" spans="1:6" ht="13.8" thickBot="1">
      <c r="A59" s="40" t="s">
        <v>146</v>
      </c>
      <c r="B59" s="141"/>
      <c r="D59" s="195">
        <f>SUM(D57:D58)</f>
        <v>646</v>
      </c>
      <c r="E59" s="195">
        <f>+E58+E57</f>
        <v>581</v>
      </c>
      <c r="F59" s="195">
        <f>+F58+F57</f>
        <v>75</v>
      </c>
    </row>
    <row r="60" spans="1:6" ht="13.8" thickTop="1">
      <c r="B60" s="141"/>
      <c r="C60" s="141"/>
      <c r="D60" s="188"/>
    </row>
    <row r="61" spans="1:6" s="3" customFormat="1" ht="13.8">
      <c r="A61" s="38" t="s">
        <v>147</v>
      </c>
      <c r="B61" s="46"/>
      <c r="C61" s="46"/>
      <c r="D61" s="190"/>
    </row>
    <row r="62" spans="1:6" s="3" customFormat="1" ht="13.8">
      <c r="B62" s="46"/>
      <c r="C62" s="46"/>
      <c r="D62" s="190"/>
    </row>
    <row r="63" spans="1:6" s="3" customFormat="1" ht="13.8">
      <c r="B63" s="46"/>
      <c r="C63" s="46"/>
      <c r="D63" s="190"/>
    </row>
    <row r="64" spans="1:6" s="3" customFormat="1" ht="13.8">
      <c r="B64" s="46"/>
      <c r="C64" s="46"/>
      <c r="D64" s="190"/>
    </row>
    <row r="65" spans="2:4" s="3" customFormat="1" ht="13.8">
      <c r="B65" s="46"/>
      <c r="C65" s="46"/>
      <c r="D65" s="190"/>
    </row>
    <row r="66" spans="2:4" s="3" customFormat="1" ht="13.8">
      <c r="B66" s="46"/>
      <c r="C66" s="46"/>
      <c r="D66" s="190"/>
    </row>
    <row r="67" spans="2:4" s="3" customFormat="1" ht="13.8">
      <c r="B67" s="46"/>
      <c r="C67" s="46"/>
      <c r="D67" s="190"/>
    </row>
    <row r="68" spans="2:4" s="3" customFormat="1" ht="13.8">
      <c r="B68" s="46"/>
      <c r="C68" s="46"/>
      <c r="D68" s="190"/>
    </row>
    <row r="69" spans="2:4" s="3" customFormat="1" ht="13.8">
      <c r="B69" s="46"/>
      <c r="C69" s="46"/>
      <c r="D69" s="190"/>
    </row>
    <row r="70" spans="2:4" s="3" customFormat="1" ht="13.8">
      <c r="B70" s="46"/>
      <c r="C70" s="46"/>
      <c r="D70" s="190"/>
    </row>
    <row r="71" spans="2:4" s="3" customFormat="1" ht="13.8">
      <c r="B71" s="46"/>
      <c r="C71" s="46"/>
      <c r="D71" s="190"/>
    </row>
    <row r="72" spans="2:4" s="3" customFormat="1" ht="13.8">
      <c r="B72" s="46"/>
      <c r="C72" s="46"/>
      <c r="D72" s="190"/>
    </row>
    <row r="73" spans="2:4" s="3" customFormat="1" ht="13.8">
      <c r="B73" s="46"/>
      <c r="C73" s="46"/>
      <c r="D73" s="190"/>
    </row>
    <row r="74" spans="2:4" s="3" customFormat="1" ht="13.8">
      <c r="B74" s="46"/>
      <c r="C74" s="46"/>
      <c r="D74" s="190"/>
    </row>
    <row r="75" spans="2:4" s="3" customFormat="1" ht="13.8">
      <c r="B75" s="46"/>
      <c r="C75" s="46"/>
      <c r="D75" s="190"/>
    </row>
    <row r="76" spans="2:4" s="3" customFormat="1" ht="13.8">
      <c r="B76" s="46"/>
      <c r="C76" s="46"/>
      <c r="D76" s="190"/>
    </row>
    <row r="77" spans="2:4" s="3" customFormat="1" ht="13.8">
      <c r="B77" s="46"/>
      <c r="C77" s="46"/>
      <c r="D77" s="190"/>
    </row>
    <row r="78" spans="2:4" s="3" customFormat="1" ht="13.8">
      <c r="B78" s="46"/>
      <c r="C78" s="46"/>
      <c r="D78" s="190"/>
    </row>
    <row r="79" spans="2:4" s="3" customFormat="1" ht="13.8">
      <c r="B79" s="46"/>
      <c r="C79" s="46"/>
      <c r="D79" s="190"/>
    </row>
    <row r="80" spans="2:4" s="3" customFormat="1" ht="13.8">
      <c r="B80" s="46"/>
      <c r="C80" s="46"/>
      <c r="D80" s="190"/>
    </row>
    <row r="81" spans="2:4" s="3" customFormat="1" ht="13.8">
      <c r="B81" s="46"/>
      <c r="C81" s="46"/>
      <c r="D81" s="190"/>
    </row>
    <row r="82" spans="2:4" s="3" customFormat="1" ht="13.8">
      <c r="B82" s="46"/>
      <c r="C82" s="46"/>
      <c r="D82" s="190"/>
    </row>
    <row r="83" spans="2:4" s="3" customFormat="1" ht="13.8">
      <c r="B83" s="46"/>
      <c r="C83" s="46"/>
      <c r="D83" s="190"/>
    </row>
    <row r="84" spans="2:4" s="3" customFormat="1" ht="13.8">
      <c r="B84" s="46"/>
      <c r="C84" s="46"/>
      <c r="D84" s="190"/>
    </row>
    <row r="85" spans="2:4" s="3" customFormat="1" ht="13.8">
      <c r="B85" s="46"/>
      <c r="C85" s="46"/>
      <c r="D85" s="190"/>
    </row>
    <row r="86" spans="2:4" s="3" customFormat="1" ht="13.8">
      <c r="B86" s="46"/>
      <c r="C86" s="46"/>
      <c r="D86" s="190"/>
    </row>
    <row r="87" spans="2:4" s="3" customFormat="1" ht="13.8">
      <c r="B87" s="46"/>
      <c r="C87" s="46"/>
      <c r="D87" s="190"/>
    </row>
    <row r="88" spans="2:4" s="3" customFormat="1" ht="13.8">
      <c r="B88" s="46"/>
      <c r="C88" s="46"/>
      <c r="D88" s="190"/>
    </row>
    <row r="89" spans="2:4" s="3" customFormat="1" ht="13.8">
      <c r="B89" s="46"/>
      <c r="C89" s="46"/>
      <c r="D89" s="190"/>
    </row>
    <row r="90" spans="2:4" s="3" customFormat="1" ht="13.8">
      <c r="B90" s="46"/>
      <c r="C90" s="46"/>
      <c r="D90" s="190"/>
    </row>
    <row r="91" spans="2:4" s="3" customFormat="1" ht="13.8">
      <c r="B91" s="46"/>
      <c r="C91" s="46"/>
      <c r="D91" s="190"/>
    </row>
    <row r="92" spans="2:4" s="3" customFormat="1" ht="13.8">
      <c r="B92" s="46"/>
      <c r="C92" s="46"/>
      <c r="D92" s="190"/>
    </row>
    <row r="93" spans="2:4" s="3" customFormat="1" ht="13.8">
      <c r="B93" s="46"/>
      <c r="C93" s="46"/>
      <c r="D93" s="190"/>
    </row>
    <row r="94" spans="2:4" s="3" customFormat="1" ht="13.8">
      <c r="B94" s="46"/>
      <c r="C94" s="46"/>
      <c r="D94" s="190"/>
    </row>
    <row r="95" spans="2:4" s="3" customFormat="1" ht="13.8">
      <c r="B95" s="46"/>
      <c r="C95" s="46"/>
      <c r="D95" s="190"/>
    </row>
    <row r="96" spans="2:4" s="3" customFormat="1" ht="13.8">
      <c r="B96" s="46"/>
      <c r="C96" s="46"/>
      <c r="D96" s="190"/>
    </row>
    <row r="97" spans="2:4" s="3" customFormat="1" ht="13.8">
      <c r="B97" s="46"/>
      <c r="C97" s="46"/>
      <c r="D97" s="190"/>
    </row>
    <row r="98" spans="2:4" s="3" customFormat="1" ht="13.8">
      <c r="B98" s="46"/>
      <c r="C98" s="46"/>
      <c r="D98" s="190"/>
    </row>
    <row r="99" spans="2:4" s="3" customFormat="1" ht="13.8">
      <c r="B99" s="46"/>
      <c r="C99" s="46"/>
      <c r="D99" s="190"/>
    </row>
    <row r="100" spans="2:4" s="3" customFormat="1" ht="13.8">
      <c r="B100" s="46"/>
      <c r="C100" s="46"/>
      <c r="D100" s="190"/>
    </row>
    <row r="101" spans="2:4" s="3" customFormat="1" ht="13.8">
      <c r="B101" s="46"/>
      <c r="C101" s="46"/>
      <c r="D101" s="190"/>
    </row>
    <row r="102" spans="2:4" s="3" customFormat="1" ht="13.8">
      <c r="B102" s="46"/>
      <c r="C102" s="46"/>
      <c r="D102" s="190"/>
    </row>
    <row r="103" spans="2:4" s="3" customFormat="1" ht="13.8">
      <c r="B103" s="46"/>
      <c r="C103" s="46"/>
      <c r="D103" s="190"/>
    </row>
    <row r="104" spans="2:4" s="3" customFormat="1" ht="13.8">
      <c r="B104" s="46"/>
      <c r="C104" s="46"/>
      <c r="D104" s="190"/>
    </row>
    <row r="105" spans="2:4" s="3" customFormat="1" ht="13.8">
      <c r="B105" s="46"/>
      <c r="C105" s="46"/>
      <c r="D105" s="190"/>
    </row>
    <row r="106" spans="2:4" s="3" customFormat="1" ht="13.8">
      <c r="B106" s="46"/>
      <c r="C106" s="46"/>
      <c r="D106" s="190"/>
    </row>
    <row r="107" spans="2:4" s="3" customFormat="1" ht="13.8">
      <c r="B107" s="46"/>
      <c r="C107" s="46"/>
      <c r="D107" s="190"/>
    </row>
    <row r="108" spans="2:4" s="3" customFormat="1" ht="13.8">
      <c r="B108" s="46"/>
      <c r="C108" s="46"/>
      <c r="D108" s="190"/>
    </row>
    <row r="109" spans="2:4" s="3" customFormat="1" ht="13.8">
      <c r="B109" s="46"/>
      <c r="C109" s="46"/>
      <c r="D109" s="190"/>
    </row>
    <row r="110" spans="2:4" s="3" customFormat="1" ht="13.8">
      <c r="B110" s="46"/>
      <c r="C110" s="46"/>
      <c r="D110" s="190"/>
    </row>
    <row r="111" spans="2:4" s="3" customFormat="1" ht="13.8">
      <c r="B111" s="46"/>
      <c r="C111" s="46"/>
      <c r="D111" s="190"/>
    </row>
    <row r="112" spans="2:4" s="3" customFormat="1" ht="13.8">
      <c r="B112" s="46"/>
      <c r="C112" s="46"/>
      <c r="D112" s="190"/>
    </row>
    <row r="113" spans="2:4" s="3" customFormat="1" ht="13.8">
      <c r="B113" s="46"/>
      <c r="C113" s="46"/>
      <c r="D113" s="190"/>
    </row>
    <row r="114" spans="2:4" s="3" customFormat="1" ht="13.8">
      <c r="B114" s="46"/>
      <c r="C114" s="46"/>
      <c r="D114" s="190"/>
    </row>
    <row r="115" spans="2:4" s="3" customFormat="1" ht="13.8">
      <c r="B115" s="46"/>
      <c r="C115" s="46"/>
      <c r="D115" s="190"/>
    </row>
    <row r="116" spans="2:4" s="3" customFormat="1" ht="13.8">
      <c r="B116" s="46"/>
      <c r="C116" s="46"/>
      <c r="D116" s="190"/>
    </row>
    <row r="117" spans="2:4" s="3" customFormat="1" ht="13.8">
      <c r="B117" s="46"/>
      <c r="C117" s="46"/>
      <c r="D117" s="190"/>
    </row>
    <row r="118" spans="2:4" s="3" customFormat="1" ht="13.8">
      <c r="B118" s="46"/>
      <c r="C118" s="46"/>
      <c r="D118" s="190"/>
    </row>
    <row r="119" spans="2:4" s="3" customFormat="1" ht="13.8">
      <c r="B119" s="46"/>
      <c r="C119" s="46"/>
      <c r="D119" s="190"/>
    </row>
    <row r="120" spans="2:4" s="3" customFormat="1" ht="13.8">
      <c r="B120" s="46"/>
      <c r="C120" s="46"/>
      <c r="D120" s="190"/>
    </row>
    <row r="121" spans="2:4" s="3" customFormat="1" ht="13.8">
      <c r="B121" s="46"/>
      <c r="C121" s="46"/>
      <c r="D121" s="190"/>
    </row>
    <row r="122" spans="2:4" s="3" customFormat="1" ht="13.8">
      <c r="B122" s="46"/>
      <c r="C122" s="46"/>
      <c r="D122" s="190"/>
    </row>
    <row r="123" spans="2:4" s="3" customFormat="1" ht="13.8">
      <c r="B123" s="46"/>
      <c r="C123" s="46"/>
      <c r="D123" s="190"/>
    </row>
    <row r="124" spans="2:4" s="3" customFormat="1" ht="13.8">
      <c r="B124" s="46"/>
      <c r="C124" s="46"/>
      <c r="D124" s="190"/>
    </row>
    <row r="125" spans="2:4" s="3" customFormat="1" ht="13.8">
      <c r="B125" s="46"/>
      <c r="C125" s="46"/>
      <c r="D125" s="190"/>
    </row>
    <row r="126" spans="2:4" s="3" customFormat="1" ht="13.8">
      <c r="B126" s="46"/>
      <c r="C126" s="46"/>
      <c r="D126" s="190"/>
    </row>
    <row r="127" spans="2:4" s="3" customFormat="1" ht="13.8">
      <c r="B127" s="46"/>
      <c r="C127" s="46"/>
      <c r="D127" s="190"/>
    </row>
    <row r="128" spans="2:4" s="3" customFormat="1" ht="13.8">
      <c r="B128" s="46"/>
      <c r="C128" s="46"/>
      <c r="D128" s="190"/>
    </row>
    <row r="129" spans="2:4" s="3" customFormat="1" ht="13.8">
      <c r="B129" s="46"/>
      <c r="C129" s="46"/>
      <c r="D129" s="190"/>
    </row>
    <row r="130" spans="2:4" s="3" customFormat="1" ht="13.8">
      <c r="B130" s="46"/>
      <c r="C130" s="46"/>
      <c r="D130" s="190"/>
    </row>
    <row r="131" spans="2:4" s="3" customFormat="1" ht="13.8">
      <c r="B131" s="46"/>
      <c r="C131" s="46"/>
      <c r="D131" s="190"/>
    </row>
    <row r="132" spans="2:4" s="3" customFormat="1" ht="13.8">
      <c r="B132" s="46"/>
      <c r="C132" s="46"/>
      <c r="D132" s="190"/>
    </row>
    <row r="133" spans="2:4" s="3" customFormat="1" ht="13.8">
      <c r="B133" s="46"/>
      <c r="C133" s="46"/>
      <c r="D133" s="190"/>
    </row>
    <row r="134" spans="2:4" s="3" customFormat="1" ht="13.8">
      <c r="B134" s="46"/>
      <c r="C134" s="46"/>
      <c r="D134" s="190"/>
    </row>
    <row r="135" spans="2:4" s="3" customFormat="1" ht="13.8">
      <c r="B135" s="46"/>
      <c r="C135" s="46"/>
      <c r="D135" s="190"/>
    </row>
    <row r="136" spans="2:4" s="3" customFormat="1" ht="13.8">
      <c r="B136" s="46"/>
      <c r="C136" s="46"/>
      <c r="D136" s="190"/>
    </row>
    <row r="137" spans="2:4" s="3" customFormat="1" ht="13.8">
      <c r="B137" s="46"/>
      <c r="C137" s="46"/>
      <c r="D137" s="190"/>
    </row>
    <row r="138" spans="2:4" s="3" customFormat="1" ht="13.8">
      <c r="B138" s="46"/>
      <c r="C138" s="46"/>
      <c r="D138" s="190"/>
    </row>
    <row r="139" spans="2:4" s="3" customFormat="1" ht="13.8">
      <c r="B139" s="46"/>
      <c r="C139" s="46"/>
      <c r="D139" s="190"/>
    </row>
    <row r="140" spans="2:4" s="3" customFormat="1" ht="13.8">
      <c r="B140" s="46"/>
      <c r="C140" s="46"/>
      <c r="D140" s="190"/>
    </row>
    <row r="141" spans="2:4" s="3" customFormat="1" ht="13.8">
      <c r="B141" s="46"/>
      <c r="C141" s="46"/>
      <c r="D141" s="190"/>
    </row>
    <row r="142" spans="2:4" s="3" customFormat="1" ht="13.8">
      <c r="B142" s="46"/>
      <c r="C142" s="46"/>
      <c r="D142" s="190"/>
    </row>
    <row r="143" spans="2:4" s="3" customFormat="1" ht="13.8">
      <c r="B143" s="46"/>
      <c r="C143" s="46"/>
      <c r="D143" s="190"/>
    </row>
    <row r="144" spans="2:4" s="3" customFormat="1" ht="13.8">
      <c r="B144" s="46"/>
      <c r="C144" s="46"/>
      <c r="D144" s="190"/>
    </row>
    <row r="145" spans="2:4" s="3" customFormat="1" ht="13.8">
      <c r="B145" s="46"/>
      <c r="C145" s="46"/>
      <c r="D145" s="190"/>
    </row>
    <row r="146" spans="2:4" s="3" customFormat="1" ht="13.8">
      <c r="B146" s="46"/>
      <c r="C146" s="46"/>
      <c r="D146" s="190"/>
    </row>
    <row r="147" spans="2:4" s="3" customFormat="1" ht="13.8">
      <c r="B147" s="46"/>
      <c r="C147" s="46"/>
      <c r="D147" s="190"/>
    </row>
    <row r="148" spans="2:4" s="3" customFormat="1" ht="13.8">
      <c r="B148" s="46"/>
      <c r="C148" s="46"/>
      <c r="D148" s="190"/>
    </row>
    <row r="149" spans="2:4" s="3" customFormat="1" ht="13.8">
      <c r="B149" s="46"/>
      <c r="C149" s="46"/>
      <c r="D149" s="190"/>
    </row>
    <row r="150" spans="2:4" s="3" customFormat="1" ht="13.8">
      <c r="B150" s="46"/>
      <c r="C150" s="46"/>
      <c r="D150" s="190"/>
    </row>
    <row r="151" spans="2:4" s="3" customFormat="1" ht="13.8">
      <c r="B151" s="46"/>
      <c r="C151" s="46"/>
      <c r="D151" s="190"/>
    </row>
    <row r="152" spans="2:4" s="3" customFormat="1" ht="13.8">
      <c r="B152" s="46"/>
      <c r="C152" s="46"/>
      <c r="D152" s="190"/>
    </row>
    <row r="153" spans="2:4" s="3" customFormat="1" ht="13.8">
      <c r="B153" s="46"/>
      <c r="C153" s="46"/>
      <c r="D153" s="190"/>
    </row>
    <row r="154" spans="2:4" s="3" customFormat="1" ht="13.8">
      <c r="B154" s="46"/>
      <c r="C154" s="46"/>
      <c r="D154" s="190"/>
    </row>
    <row r="155" spans="2:4" s="3" customFormat="1" ht="13.8">
      <c r="B155" s="46"/>
      <c r="C155" s="46"/>
      <c r="D155" s="190"/>
    </row>
    <row r="156" spans="2:4" s="3" customFormat="1" ht="13.8">
      <c r="B156" s="46"/>
      <c r="C156" s="46"/>
      <c r="D156" s="190"/>
    </row>
    <row r="157" spans="2:4" s="3" customFormat="1" ht="13.8">
      <c r="B157" s="46"/>
      <c r="C157" s="46"/>
      <c r="D157" s="190"/>
    </row>
    <row r="158" spans="2:4" s="3" customFormat="1" ht="13.8">
      <c r="B158" s="46"/>
      <c r="C158" s="46"/>
      <c r="D158" s="190"/>
    </row>
    <row r="159" spans="2:4" s="3" customFormat="1" ht="13.8">
      <c r="B159" s="46"/>
      <c r="C159" s="46"/>
      <c r="D159" s="190"/>
    </row>
    <row r="160" spans="2:4" s="3" customFormat="1" ht="13.8">
      <c r="B160" s="46"/>
      <c r="C160" s="46"/>
      <c r="D160" s="190"/>
    </row>
    <row r="161" spans="2:4" s="3" customFormat="1" ht="13.8">
      <c r="B161" s="46"/>
      <c r="C161" s="46"/>
      <c r="D161" s="190"/>
    </row>
    <row r="162" spans="2:4" s="3" customFormat="1" ht="13.8">
      <c r="B162" s="46"/>
      <c r="C162" s="46"/>
      <c r="D162" s="190"/>
    </row>
    <row r="163" spans="2:4" s="3" customFormat="1" ht="13.8">
      <c r="B163" s="46"/>
      <c r="C163" s="46"/>
      <c r="D163" s="190"/>
    </row>
    <row r="164" spans="2:4" s="3" customFormat="1" ht="13.8">
      <c r="B164" s="46"/>
      <c r="C164" s="46"/>
      <c r="D164" s="190"/>
    </row>
    <row r="165" spans="2:4" s="3" customFormat="1" ht="13.8">
      <c r="B165" s="46"/>
      <c r="C165" s="46"/>
      <c r="D165" s="190"/>
    </row>
    <row r="166" spans="2:4" s="3" customFormat="1" ht="13.8">
      <c r="B166" s="46"/>
      <c r="C166" s="46"/>
      <c r="D166" s="190"/>
    </row>
    <row r="167" spans="2:4" s="3" customFormat="1" ht="13.8">
      <c r="B167" s="46"/>
      <c r="C167" s="46"/>
      <c r="D167" s="190"/>
    </row>
    <row r="168" spans="2:4" s="3" customFormat="1" ht="13.8">
      <c r="B168" s="46"/>
      <c r="C168" s="46"/>
      <c r="D168" s="190"/>
    </row>
    <row r="169" spans="2:4" s="3" customFormat="1" ht="13.8">
      <c r="B169" s="46"/>
      <c r="C169" s="46"/>
      <c r="D169" s="190"/>
    </row>
    <row r="170" spans="2:4" s="3" customFormat="1" ht="13.8">
      <c r="B170" s="46"/>
      <c r="C170" s="46"/>
      <c r="D170" s="190"/>
    </row>
    <row r="171" spans="2:4" s="3" customFormat="1" ht="13.8">
      <c r="B171" s="46"/>
      <c r="C171" s="46"/>
      <c r="D171" s="190"/>
    </row>
    <row r="172" spans="2:4" s="3" customFormat="1" ht="13.8">
      <c r="B172" s="46"/>
      <c r="C172" s="46"/>
      <c r="D172" s="190"/>
    </row>
    <row r="173" spans="2:4" s="3" customFormat="1" ht="13.8">
      <c r="B173" s="46"/>
      <c r="C173" s="46"/>
      <c r="D173" s="190"/>
    </row>
    <row r="174" spans="2:4" s="3" customFormat="1" ht="13.8">
      <c r="B174" s="46"/>
      <c r="C174" s="46"/>
      <c r="D174" s="190"/>
    </row>
    <row r="175" spans="2:4" s="3" customFormat="1" ht="13.8">
      <c r="B175" s="46"/>
      <c r="C175" s="46"/>
      <c r="D175" s="190"/>
    </row>
    <row r="176" spans="2:4" s="3" customFormat="1" ht="13.8">
      <c r="B176" s="46"/>
      <c r="C176" s="46"/>
      <c r="D176" s="190"/>
    </row>
    <row r="177" spans="2:4" s="3" customFormat="1" ht="13.8">
      <c r="B177" s="46"/>
      <c r="C177" s="46"/>
      <c r="D177" s="190"/>
    </row>
    <row r="178" spans="2:4" s="3" customFormat="1" ht="13.8">
      <c r="B178" s="46"/>
      <c r="C178" s="46"/>
      <c r="D178" s="190"/>
    </row>
    <row r="179" spans="2:4" s="3" customFormat="1" ht="13.8">
      <c r="B179" s="46"/>
      <c r="C179" s="46"/>
      <c r="D179" s="190"/>
    </row>
    <row r="180" spans="2:4" s="3" customFormat="1" ht="13.8">
      <c r="B180" s="46"/>
      <c r="C180" s="46"/>
      <c r="D180" s="190"/>
    </row>
    <row r="181" spans="2:4" s="3" customFormat="1" ht="13.8">
      <c r="B181" s="46"/>
      <c r="C181" s="46"/>
      <c r="D181" s="190"/>
    </row>
    <row r="182" spans="2:4" s="3" customFormat="1" ht="13.8">
      <c r="B182" s="46"/>
      <c r="C182" s="46"/>
      <c r="D182" s="190"/>
    </row>
    <row r="183" spans="2:4" s="3" customFormat="1" ht="13.8">
      <c r="B183" s="46"/>
      <c r="C183" s="46"/>
      <c r="D183" s="190"/>
    </row>
    <row r="184" spans="2:4" s="3" customFormat="1" ht="13.8">
      <c r="B184" s="46"/>
      <c r="C184" s="46"/>
      <c r="D184" s="190"/>
    </row>
    <row r="185" spans="2:4" s="3" customFormat="1" ht="13.8">
      <c r="B185" s="46"/>
      <c r="C185" s="46"/>
      <c r="D185" s="190"/>
    </row>
    <row r="186" spans="2:4" s="3" customFormat="1" ht="13.8">
      <c r="B186" s="46"/>
      <c r="C186" s="46"/>
      <c r="D186" s="190"/>
    </row>
    <row r="187" spans="2:4" s="3" customFormat="1" ht="13.8">
      <c r="B187" s="46"/>
      <c r="C187" s="46"/>
      <c r="D187" s="190"/>
    </row>
    <row r="188" spans="2:4" s="3" customFormat="1" ht="13.8">
      <c r="B188" s="46"/>
      <c r="C188" s="46"/>
      <c r="D188" s="190"/>
    </row>
    <row r="189" spans="2:4" s="3" customFormat="1" ht="13.8">
      <c r="B189" s="46"/>
      <c r="C189" s="46"/>
      <c r="D189" s="190"/>
    </row>
    <row r="190" spans="2:4" s="3" customFormat="1" ht="13.8">
      <c r="B190" s="46"/>
      <c r="C190" s="46"/>
      <c r="D190" s="190"/>
    </row>
    <row r="191" spans="2:4" s="3" customFormat="1" ht="13.8">
      <c r="B191" s="46"/>
      <c r="C191" s="46"/>
      <c r="D191" s="190"/>
    </row>
    <row r="192" spans="2:4" s="3" customFormat="1" ht="13.8">
      <c r="B192" s="46"/>
      <c r="C192" s="46"/>
      <c r="D192" s="190"/>
    </row>
    <row r="193" spans="2:4" s="3" customFormat="1" ht="13.8">
      <c r="B193" s="46"/>
      <c r="C193" s="46"/>
      <c r="D193" s="190"/>
    </row>
    <row r="194" spans="2:4" s="3" customFormat="1" ht="13.8">
      <c r="B194" s="46"/>
      <c r="C194" s="46"/>
      <c r="D194" s="190"/>
    </row>
    <row r="195" spans="2:4" s="3" customFormat="1" ht="13.8">
      <c r="B195" s="46"/>
      <c r="C195" s="46"/>
      <c r="D195" s="190"/>
    </row>
    <row r="196" spans="2:4" s="3" customFormat="1" ht="13.8">
      <c r="B196" s="46"/>
      <c r="C196" s="46"/>
      <c r="D196" s="190"/>
    </row>
    <row r="197" spans="2:4" s="3" customFormat="1" ht="13.8">
      <c r="B197" s="46"/>
      <c r="C197" s="46"/>
      <c r="D197" s="190"/>
    </row>
    <row r="198" spans="2:4" s="3" customFormat="1" ht="13.8">
      <c r="B198" s="46"/>
      <c r="C198" s="46"/>
      <c r="D198" s="190"/>
    </row>
    <row r="199" spans="2:4" s="3" customFormat="1" ht="13.8">
      <c r="B199" s="46"/>
      <c r="C199" s="46"/>
      <c r="D199" s="190"/>
    </row>
    <row r="200" spans="2:4" s="3" customFormat="1" ht="13.8">
      <c r="B200" s="46"/>
      <c r="C200" s="46"/>
      <c r="D200" s="190"/>
    </row>
    <row r="201" spans="2:4" s="3" customFormat="1" ht="13.8">
      <c r="B201" s="46"/>
      <c r="C201" s="46"/>
      <c r="D201" s="190"/>
    </row>
    <row r="202" spans="2:4" s="3" customFormat="1" ht="13.8">
      <c r="B202" s="46"/>
      <c r="C202" s="46"/>
      <c r="D202" s="190"/>
    </row>
    <row r="203" spans="2:4" s="3" customFormat="1" ht="13.8">
      <c r="B203" s="46"/>
      <c r="C203" s="46"/>
      <c r="D203" s="190"/>
    </row>
    <row r="204" spans="2:4" s="3" customFormat="1" ht="13.8">
      <c r="B204" s="46"/>
      <c r="C204" s="46"/>
      <c r="D204" s="190"/>
    </row>
    <row r="205" spans="2:4" s="3" customFormat="1" ht="13.8">
      <c r="B205" s="46"/>
      <c r="C205" s="46"/>
      <c r="D205" s="190"/>
    </row>
    <row r="206" spans="2:4" s="3" customFormat="1" ht="13.8">
      <c r="B206" s="46"/>
      <c r="C206" s="46"/>
      <c r="D206" s="190"/>
    </row>
    <row r="207" spans="2:4" s="3" customFormat="1" ht="13.8">
      <c r="B207" s="46"/>
      <c r="C207" s="46"/>
      <c r="D207" s="190"/>
    </row>
    <row r="208" spans="2:4" s="3" customFormat="1" ht="13.8">
      <c r="B208" s="46"/>
      <c r="C208" s="46"/>
      <c r="D208" s="190"/>
    </row>
    <row r="209" spans="2:4" s="3" customFormat="1" ht="13.8">
      <c r="B209" s="46"/>
      <c r="C209" s="46"/>
      <c r="D209" s="190"/>
    </row>
    <row r="210" spans="2:4" s="3" customFormat="1" ht="13.8">
      <c r="B210" s="46"/>
      <c r="C210" s="46"/>
      <c r="D210" s="190"/>
    </row>
    <row r="211" spans="2:4" s="3" customFormat="1" ht="13.8">
      <c r="B211" s="46"/>
      <c r="C211" s="46"/>
      <c r="D211" s="190"/>
    </row>
    <row r="212" spans="2:4" s="3" customFormat="1" ht="13.8">
      <c r="B212" s="46"/>
      <c r="C212" s="46"/>
      <c r="D212" s="190"/>
    </row>
    <row r="213" spans="2:4" s="3" customFormat="1" ht="13.8">
      <c r="B213" s="46"/>
      <c r="C213" s="46"/>
      <c r="D213" s="190"/>
    </row>
    <row r="214" spans="2:4" s="3" customFormat="1" ht="13.8">
      <c r="B214" s="46"/>
      <c r="C214" s="46"/>
      <c r="D214" s="190"/>
    </row>
    <row r="215" spans="2:4" s="3" customFormat="1" ht="13.8">
      <c r="B215" s="46"/>
      <c r="C215" s="46"/>
      <c r="D215" s="190"/>
    </row>
    <row r="216" spans="2:4" s="3" customFormat="1" ht="13.8">
      <c r="B216" s="46"/>
      <c r="C216" s="46"/>
      <c r="D216" s="190"/>
    </row>
    <row r="217" spans="2:4" s="3" customFormat="1" ht="13.8">
      <c r="B217" s="46"/>
      <c r="C217" s="46"/>
      <c r="D217" s="190"/>
    </row>
    <row r="218" spans="2:4" s="3" customFormat="1" ht="13.8">
      <c r="B218" s="46"/>
      <c r="C218" s="46"/>
      <c r="D218" s="190"/>
    </row>
    <row r="219" spans="2:4" s="3" customFormat="1" ht="13.8">
      <c r="B219" s="46"/>
      <c r="C219" s="46"/>
      <c r="D219" s="190"/>
    </row>
    <row r="220" spans="2:4" s="3" customFormat="1" ht="13.8">
      <c r="B220" s="46"/>
      <c r="C220" s="46"/>
      <c r="D220" s="190"/>
    </row>
    <row r="221" spans="2:4" s="3" customFormat="1" ht="13.8">
      <c r="B221" s="46"/>
      <c r="C221" s="46"/>
      <c r="D221" s="190"/>
    </row>
    <row r="222" spans="2:4" s="3" customFormat="1" ht="13.8">
      <c r="B222" s="46"/>
      <c r="C222" s="46"/>
      <c r="D222" s="190"/>
    </row>
    <row r="223" spans="2:4" s="3" customFormat="1" ht="13.8">
      <c r="B223" s="46"/>
      <c r="C223" s="46"/>
      <c r="D223" s="190"/>
    </row>
    <row r="224" spans="2:4" s="3" customFormat="1" ht="13.8">
      <c r="B224" s="46"/>
      <c r="C224" s="46"/>
      <c r="D224" s="190"/>
    </row>
    <row r="225" spans="2:4" s="3" customFormat="1" ht="13.8">
      <c r="B225" s="46"/>
      <c r="C225" s="46"/>
      <c r="D225" s="190"/>
    </row>
    <row r="226" spans="2:4" s="3" customFormat="1" ht="13.8">
      <c r="B226" s="46"/>
      <c r="C226" s="46"/>
      <c r="D226" s="190"/>
    </row>
    <row r="227" spans="2:4" s="3" customFormat="1" ht="13.8">
      <c r="B227" s="46"/>
      <c r="C227" s="46"/>
      <c r="D227" s="190"/>
    </row>
    <row r="228" spans="2:4" s="3" customFormat="1" ht="13.8">
      <c r="B228" s="46"/>
      <c r="C228" s="46"/>
      <c r="D228" s="190"/>
    </row>
    <row r="229" spans="2:4" s="3" customFormat="1" ht="13.8">
      <c r="B229" s="46"/>
      <c r="C229" s="46"/>
      <c r="D229" s="190"/>
    </row>
    <row r="230" spans="2:4" s="3" customFormat="1" ht="13.8">
      <c r="B230" s="46"/>
      <c r="C230" s="46"/>
      <c r="D230" s="190"/>
    </row>
    <row r="231" spans="2:4" s="3" customFormat="1" ht="13.8">
      <c r="B231" s="46"/>
      <c r="C231" s="46"/>
      <c r="D231" s="190"/>
    </row>
    <row r="232" spans="2:4" s="3" customFormat="1" ht="13.8">
      <c r="B232" s="46"/>
      <c r="C232" s="46"/>
      <c r="D232" s="190"/>
    </row>
    <row r="233" spans="2:4" s="3" customFormat="1" ht="13.8">
      <c r="B233" s="46"/>
      <c r="C233" s="46"/>
      <c r="D233" s="190"/>
    </row>
    <row r="234" spans="2:4" s="3" customFormat="1" ht="13.8">
      <c r="B234" s="46"/>
      <c r="C234" s="46"/>
      <c r="D234" s="190"/>
    </row>
    <row r="235" spans="2:4" s="3" customFormat="1" ht="13.8">
      <c r="B235" s="46"/>
      <c r="C235" s="46"/>
      <c r="D235" s="190"/>
    </row>
    <row r="236" spans="2:4" s="3" customFormat="1" ht="13.8">
      <c r="B236" s="46"/>
      <c r="C236" s="46"/>
      <c r="D236" s="190"/>
    </row>
    <row r="237" spans="2:4" s="3" customFormat="1" ht="13.8">
      <c r="B237" s="46"/>
      <c r="C237" s="46"/>
      <c r="D237" s="190"/>
    </row>
    <row r="238" spans="2:4" s="3" customFormat="1" ht="13.8">
      <c r="B238" s="46"/>
      <c r="C238" s="46"/>
      <c r="D238" s="190"/>
    </row>
    <row r="239" spans="2:4" s="3" customFormat="1" ht="13.8">
      <c r="B239" s="46"/>
      <c r="C239" s="46"/>
      <c r="D239" s="190"/>
    </row>
    <row r="240" spans="2:4" s="3" customFormat="1" ht="13.8">
      <c r="B240" s="46"/>
      <c r="C240" s="46"/>
      <c r="D240" s="190"/>
    </row>
    <row r="241" spans="2:4" s="3" customFormat="1" ht="13.8">
      <c r="B241" s="46"/>
      <c r="C241" s="46"/>
      <c r="D241" s="190"/>
    </row>
    <row r="242" spans="2:4" s="3" customFormat="1" ht="13.8">
      <c r="B242" s="46"/>
      <c r="C242" s="46"/>
      <c r="D242" s="190"/>
    </row>
    <row r="243" spans="2:4" s="3" customFormat="1" ht="13.8">
      <c r="B243" s="46"/>
      <c r="C243" s="46"/>
      <c r="D243" s="190"/>
    </row>
    <row r="244" spans="2:4" s="3" customFormat="1" ht="13.8">
      <c r="B244" s="46"/>
      <c r="C244" s="46"/>
      <c r="D244" s="190"/>
    </row>
    <row r="245" spans="2:4" s="3" customFormat="1" ht="13.8">
      <c r="B245" s="46"/>
      <c r="C245" s="46"/>
      <c r="D245" s="190"/>
    </row>
    <row r="246" spans="2:4" s="3" customFormat="1" ht="13.8">
      <c r="B246" s="46"/>
      <c r="C246" s="46"/>
      <c r="D246" s="190"/>
    </row>
    <row r="247" spans="2:4" s="3" customFormat="1" ht="13.8">
      <c r="B247" s="46"/>
      <c r="C247" s="46"/>
      <c r="D247" s="190"/>
    </row>
    <row r="248" spans="2:4" s="3" customFormat="1" ht="13.8">
      <c r="B248" s="46"/>
      <c r="C248" s="46"/>
      <c r="D248" s="190"/>
    </row>
    <row r="249" spans="2:4" s="3" customFormat="1" ht="13.8">
      <c r="B249" s="46"/>
      <c r="C249" s="46"/>
      <c r="D249" s="190"/>
    </row>
    <row r="250" spans="2:4" s="3" customFormat="1" ht="13.8">
      <c r="B250" s="46"/>
      <c r="C250" s="46"/>
      <c r="D250" s="190"/>
    </row>
    <row r="251" spans="2:4" s="3" customFormat="1" ht="13.8">
      <c r="B251" s="46"/>
      <c r="C251" s="46"/>
      <c r="D251" s="190"/>
    </row>
    <row r="252" spans="2:4" s="3" customFormat="1" ht="13.8">
      <c r="B252" s="46"/>
      <c r="C252" s="46"/>
      <c r="D252" s="190"/>
    </row>
    <row r="253" spans="2:4" s="3" customFormat="1" ht="13.8">
      <c r="B253" s="46"/>
      <c r="C253" s="46"/>
      <c r="D253" s="190"/>
    </row>
    <row r="254" spans="2:4" s="3" customFormat="1" ht="13.8">
      <c r="B254" s="46"/>
      <c r="C254" s="46"/>
      <c r="D254" s="190"/>
    </row>
    <row r="255" spans="2:4" s="3" customFormat="1" ht="13.8">
      <c r="B255" s="46"/>
      <c r="C255" s="46"/>
      <c r="D255" s="190"/>
    </row>
    <row r="256" spans="2:4" s="3" customFormat="1" ht="13.8">
      <c r="B256" s="46"/>
      <c r="C256" s="46"/>
      <c r="D256" s="190"/>
    </row>
    <row r="257" spans="2:4" s="3" customFormat="1" ht="13.8">
      <c r="B257" s="46"/>
      <c r="C257" s="46"/>
      <c r="D257" s="190"/>
    </row>
    <row r="258" spans="2:4" s="3" customFormat="1" ht="13.8">
      <c r="B258" s="46"/>
      <c r="C258" s="46"/>
      <c r="D258" s="190"/>
    </row>
    <row r="259" spans="2:4" s="3" customFormat="1" ht="13.8">
      <c r="B259" s="46"/>
      <c r="C259" s="46"/>
      <c r="D259" s="190"/>
    </row>
    <row r="260" spans="2:4" s="3" customFormat="1" ht="13.8">
      <c r="B260" s="46"/>
      <c r="C260" s="46"/>
      <c r="D260" s="190"/>
    </row>
    <row r="261" spans="2:4" s="3" customFormat="1" ht="13.8">
      <c r="B261" s="46"/>
      <c r="C261" s="46"/>
      <c r="D261" s="190"/>
    </row>
    <row r="262" spans="2:4" s="3" customFormat="1" ht="13.8">
      <c r="B262" s="46"/>
      <c r="C262" s="46"/>
      <c r="D262" s="190"/>
    </row>
    <row r="263" spans="2:4" s="3" customFormat="1" ht="13.8">
      <c r="B263" s="46"/>
      <c r="C263" s="46"/>
      <c r="D263" s="190"/>
    </row>
    <row r="264" spans="2:4" s="3" customFormat="1" ht="13.8">
      <c r="B264" s="46"/>
      <c r="C264" s="46"/>
      <c r="D264" s="190"/>
    </row>
    <row r="265" spans="2:4" s="3" customFormat="1" ht="13.8">
      <c r="B265" s="46"/>
      <c r="C265" s="46"/>
      <c r="D265" s="190"/>
    </row>
    <row r="266" spans="2:4" s="3" customFormat="1" ht="13.8">
      <c r="B266" s="46"/>
      <c r="C266" s="46"/>
      <c r="D266" s="190"/>
    </row>
    <row r="267" spans="2:4" s="3" customFormat="1" ht="13.8">
      <c r="B267" s="46"/>
      <c r="C267" s="46"/>
      <c r="D267" s="190"/>
    </row>
    <row r="268" spans="2:4" s="3" customFormat="1" ht="13.8">
      <c r="B268" s="46"/>
      <c r="C268" s="46"/>
      <c r="D268" s="190"/>
    </row>
    <row r="269" spans="2:4" s="3" customFormat="1" ht="13.8">
      <c r="B269" s="46"/>
      <c r="C269" s="46"/>
      <c r="D269" s="190"/>
    </row>
    <row r="270" spans="2:4" s="3" customFormat="1" ht="13.8">
      <c r="B270" s="46"/>
      <c r="C270" s="46"/>
      <c r="D270" s="190"/>
    </row>
    <row r="271" spans="2:4" s="3" customFormat="1" ht="13.8">
      <c r="B271" s="46"/>
      <c r="C271" s="46"/>
      <c r="D271" s="190"/>
    </row>
    <row r="272" spans="2:4" s="3" customFormat="1" ht="13.8">
      <c r="B272" s="46"/>
      <c r="C272" s="46"/>
      <c r="D272" s="190"/>
    </row>
    <row r="273" spans="2:4" s="3" customFormat="1" ht="13.8">
      <c r="B273" s="46"/>
      <c r="C273" s="46"/>
      <c r="D273" s="190"/>
    </row>
    <row r="274" spans="2:4" s="3" customFormat="1" ht="13.8">
      <c r="B274" s="46"/>
      <c r="C274" s="46"/>
      <c r="D274" s="190"/>
    </row>
    <row r="275" spans="2:4" s="3" customFormat="1" ht="13.8">
      <c r="B275" s="46"/>
      <c r="C275" s="46"/>
      <c r="D275" s="190"/>
    </row>
    <row r="276" spans="2:4" s="3" customFormat="1" ht="13.8">
      <c r="B276" s="46"/>
      <c r="C276" s="46"/>
      <c r="D276" s="190"/>
    </row>
    <row r="277" spans="2:4" s="3" customFormat="1" ht="13.8">
      <c r="B277" s="46"/>
      <c r="C277" s="46"/>
      <c r="D277" s="190"/>
    </row>
    <row r="278" spans="2:4" s="3" customFormat="1" ht="13.8">
      <c r="B278" s="46"/>
      <c r="C278" s="46"/>
      <c r="D278" s="190"/>
    </row>
    <row r="279" spans="2:4" s="3" customFormat="1" ht="13.8">
      <c r="B279" s="46"/>
      <c r="C279" s="46"/>
      <c r="D279" s="190"/>
    </row>
    <row r="280" spans="2:4" s="3" customFormat="1" ht="13.8">
      <c r="B280" s="46"/>
      <c r="C280" s="46"/>
      <c r="D280" s="190"/>
    </row>
    <row r="281" spans="2:4" s="3" customFormat="1" ht="13.8">
      <c r="B281" s="46"/>
      <c r="C281" s="46"/>
      <c r="D281" s="190"/>
    </row>
    <row r="282" spans="2:4" s="3" customFormat="1" ht="13.8">
      <c r="B282" s="46"/>
      <c r="C282" s="46"/>
      <c r="D282" s="190"/>
    </row>
    <row r="283" spans="2:4" s="3" customFormat="1" ht="13.8">
      <c r="B283" s="46"/>
      <c r="C283" s="46"/>
      <c r="D283" s="190"/>
    </row>
    <row r="284" spans="2:4" s="3" customFormat="1" ht="13.8">
      <c r="B284" s="46"/>
      <c r="C284" s="46"/>
      <c r="D284" s="190"/>
    </row>
    <row r="285" spans="2:4" s="3" customFormat="1" ht="13.8">
      <c r="B285" s="46"/>
      <c r="C285" s="46"/>
      <c r="D285" s="190"/>
    </row>
    <row r="286" spans="2:4" s="3" customFormat="1" ht="13.8">
      <c r="B286" s="46"/>
      <c r="C286" s="46"/>
      <c r="D286" s="190"/>
    </row>
    <row r="287" spans="2:4" s="3" customFormat="1" ht="13.8">
      <c r="B287" s="46"/>
      <c r="C287" s="46"/>
      <c r="D287" s="190"/>
    </row>
    <row r="288" spans="2:4" s="3" customFormat="1" ht="13.8">
      <c r="B288" s="46"/>
      <c r="C288" s="46"/>
      <c r="D288" s="190"/>
    </row>
    <row r="289" spans="2:4" s="3" customFormat="1" ht="13.8">
      <c r="B289" s="46"/>
      <c r="C289" s="46"/>
      <c r="D289" s="190"/>
    </row>
    <row r="290" spans="2:4" s="3" customFormat="1" ht="13.8">
      <c r="B290" s="46"/>
      <c r="C290" s="46"/>
      <c r="D290" s="190"/>
    </row>
    <row r="291" spans="2:4" s="3" customFormat="1" ht="13.8">
      <c r="B291" s="46"/>
      <c r="C291" s="46"/>
      <c r="D291" s="190"/>
    </row>
    <row r="292" spans="2:4" s="3" customFormat="1" ht="13.8">
      <c r="D292" s="191"/>
    </row>
    <row r="293" spans="2:4" s="3" customFormat="1" ht="13.8">
      <c r="D293" s="191"/>
    </row>
    <row r="294" spans="2:4" s="3" customFormat="1" ht="13.8">
      <c r="D294" s="191"/>
    </row>
    <row r="295" spans="2:4" s="3" customFormat="1" ht="13.8">
      <c r="D295" s="191"/>
    </row>
    <row r="296" spans="2:4" s="3" customFormat="1" ht="13.8">
      <c r="D296" s="191"/>
    </row>
    <row r="297" spans="2:4" s="3" customFormat="1" ht="13.8">
      <c r="D297" s="191"/>
    </row>
    <row r="298" spans="2:4" s="3" customFormat="1" ht="13.8">
      <c r="D298" s="191"/>
    </row>
    <row r="299" spans="2:4" s="3" customFormat="1" ht="13.8">
      <c r="D299" s="191"/>
    </row>
    <row r="300" spans="2:4" s="3" customFormat="1" ht="13.8">
      <c r="D300" s="191"/>
    </row>
    <row r="301" spans="2:4" s="3" customFormat="1" ht="13.8">
      <c r="D301" s="191"/>
    </row>
    <row r="302" spans="2:4" s="3" customFormat="1" ht="13.8">
      <c r="D302" s="191"/>
    </row>
    <row r="303" spans="2:4" s="3" customFormat="1" ht="13.8">
      <c r="D303" s="191"/>
    </row>
    <row r="304" spans="2:4" s="3" customFormat="1" ht="13.8">
      <c r="D304" s="191"/>
    </row>
    <row r="305" spans="4:4" s="3" customFormat="1" ht="13.8">
      <c r="D305" s="191"/>
    </row>
    <row r="306" spans="4:4" s="3" customFormat="1" ht="13.8">
      <c r="D306" s="191"/>
    </row>
    <row r="307" spans="4:4" s="3" customFormat="1" ht="13.8">
      <c r="D307" s="191"/>
    </row>
    <row r="308" spans="4:4" s="3" customFormat="1" ht="13.8">
      <c r="D308" s="191"/>
    </row>
    <row r="309" spans="4:4" s="3" customFormat="1" ht="13.8">
      <c r="D309" s="191"/>
    </row>
    <row r="310" spans="4:4" s="3" customFormat="1" ht="13.8">
      <c r="D310" s="191"/>
    </row>
    <row r="311" spans="4:4" s="3" customFormat="1" ht="13.8">
      <c r="D311" s="191"/>
    </row>
    <row r="312" spans="4:4" s="3" customFormat="1" ht="13.8">
      <c r="D312" s="191"/>
    </row>
    <row r="313" spans="4:4" s="3" customFormat="1" ht="13.8">
      <c r="D313" s="191"/>
    </row>
    <row r="314" spans="4:4" s="3" customFormat="1" ht="13.8">
      <c r="D314" s="191"/>
    </row>
    <row r="315" spans="4:4" s="3" customFormat="1" ht="13.8">
      <c r="D315" s="191"/>
    </row>
    <row r="316" spans="4:4" s="3" customFormat="1" ht="13.8">
      <c r="D316" s="191"/>
    </row>
    <row r="317" spans="4:4" s="3" customFormat="1" ht="13.8">
      <c r="D317" s="191"/>
    </row>
    <row r="318" spans="4:4" s="3" customFormat="1" ht="13.8">
      <c r="D318" s="191"/>
    </row>
    <row r="319" spans="4:4" s="3" customFormat="1" ht="13.8">
      <c r="D319" s="191"/>
    </row>
    <row r="320" spans="4:4" s="3" customFormat="1" ht="13.8">
      <c r="D320" s="191"/>
    </row>
    <row r="321" spans="4:4" s="3" customFormat="1" ht="13.8">
      <c r="D321" s="191"/>
    </row>
    <row r="322" spans="4:4" s="3" customFormat="1" ht="13.8">
      <c r="D322" s="191"/>
    </row>
    <row r="323" spans="4:4" s="3" customFormat="1" ht="13.8">
      <c r="D323" s="191"/>
    </row>
    <row r="324" spans="4:4" s="3" customFormat="1" ht="13.8">
      <c r="D324" s="191"/>
    </row>
    <row r="325" spans="4:4" s="3" customFormat="1" ht="13.8">
      <c r="D325" s="191"/>
    </row>
    <row r="326" spans="4:4" s="3" customFormat="1" ht="13.8">
      <c r="D326" s="191"/>
    </row>
    <row r="327" spans="4:4" s="3" customFormat="1" ht="13.8">
      <c r="D327" s="191"/>
    </row>
    <row r="328" spans="4:4" s="3" customFormat="1" ht="13.8">
      <c r="D328" s="191"/>
    </row>
    <row r="329" spans="4:4" s="3" customFormat="1" ht="13.8">
      <c r="D329" s="191"/>
    </row>
    <row r="330" spans="4:4" s="3" customFormat="1" ht="13.8">
      <c r="D330" s="191"/>
    </row>
    <row r="331" spans="4:4" s="3" customFormat="1" ht="13.8">
      <c r="D331" s="191"/>
    </row>
    <row r="332" spans="4:4" s="3" customFormat="1" ht="13.8">
      <c r="D332" s="191"/>
    </row>
    <row r="333" spans="4:4" s="3" customFormat="1" ht="13.8">
      <c r="D333" s="191"/>
    </row>
    <row r="334" spans="4:4" s="3" customFormat="1" ht="13.8">
      <c r="D334" s="191"/>
    </row>
    <row r="335" spans="4:4" s="3" customFormat="1" ht="13.8">
      <c r="D335" s="191"/>
    </row>
    <row r="336" spans="4:4" s="3" customFormat="1" ht="13.8">
      <c r="D336" s="191"/>
    </row>
    <row r="337" spans="4:4" s="3" customFormat="1" ht="13.8">
      <c r="D337" s="191"/>
    </row>
    <row r="338" spans="4:4" s="3" customFormat="1" ht="13.8">
      <c r="D338" s="191"/>
    </row>
    <row r="339" spans="4:4" s="3" customFormat="1" ht="13.8">
      <c r="D339" s="191"/>
    </row>
    <row r="340" spans="4:4" s="3" customFormat="1" ht="13.8">
      <c r="D340" s="191"/>
    </row>
    <row r="341" spans="4:4" s="3" customFormat="1" ht="13.8">
      <c r="D341" s="191"/>
    </row>
    <row r="342" spans="4:4" s="3" customFormat="1" ht="13.8">
      <c r="D342" s="191"/>
    </row>
    <row r="343" spans="4:4" s="3" customFormat="1" ht="13.8">
      <c r="D343" s="191"/>
    </row>
    <row r="344" spans="4:4" s="3" customFormat="1" ht="13.8">
      <c r="D344" s="191"/>
    </row>
    <row r="345" spans="4:4" s="3" customFormat="1" ht="13.8">
      <c r="D345" s="191"/>
    </row>
    <row r="346" spans="4:4" s="3" customFormat="1" ht="13.8">
      <c r="D346" s="191"/>
    </row>
    <row r="347" spans="4:4" s="3" customFormat="1" ht="13.8">
      <c r="D347" s="191"/>
    </row>
    <row r="348" spans="4:4" s="3" customFormat="1" ht="13.8">
      <c r="D348" s="191"/>
    </row>
    <row r="349" spans="4:4" s="3" customFormat="1" ht="13.8">
      <c r="D349" s="191"/>
    </row>
    <row r="350" spans="4:4" s="3" customFormat="1" ht="13.8">
      <c r="D350" s="191"/>
    </row>
    <row r="351" spans="4:4" s="3" customFormat="1" ht="13.8">
      <c r="D351" s="191"/>
    </row>
    <row r="352" spans="4:4" s="3" customFormat="1" ht="13.8">
      <c r="D352" s="191"/>
    </row>
    <row r="353" spans="4:4" s="3" customFormat="1" ht="13.8">
      <c r="D353" s="191"/>
    </row>
    <row r="354" spans="4:4" s="3" customFormat="1" ht="13.8">
      <c r="D354" s="191"/>
    </row>
    <row r="355" spans="4:4" s="3" customFormat="1" ht="13.8">
      <c r="D355" s="191"/>
    </row>
    <row r="356" spans="4:4" s="3" customFormat="1" ht="13.8">
      <c r="D356" s="191"/>
    </row>
    <row r="357" spans="4:4" s="3" customFormat="1" ht="13.8">
      <c r="D357" s="191"/>
    </row>
    <row r="358" spans="4:4" s="3" customFormat="1" ht="13.8">
      <c r="D358" s="191"/>
    </row>
    <row r="359" spans="4:4" s="3" customFormat="1" ht="13.8">
      <c r="D359" s="191"/>
    </row>
    <row r="360" spans="4:4" s="3" customFormat="1" ht="13.8">
      <c r="D360" s="191"/>
    </row>
    <row r="361" spans="4:4" s="3" customFormat="1" ht="13.8">
      <c r="D361" s="191"/>
    </row>
    <row r="362" spans="4:4" s="3" customFormat="1" ht="13.8">
      <c r="D362" s="191"/>
    </row>
    <row r="363" spans="4:4" s="3" customFormat="1" ht="13.8">
      <c r="D363" s="191"/>
    </row>
    <row r="364" spans="4:4" s="3" customFormat="1" ht="13.8">
      <c r="D364" s="191"/>
    </row>
    <row r="365" spans="4:4" s="3" customFormat="1" ht="13.8">
      <c r="D365" s="191"/>
    </row>
    <row r="366" spans="4:4" s="3" customFormat="1" ht="13.8">
      <c r="D366" s="191"/>
    </row>
    <row r="367" spans="4:4" s="3" customFormat="1" ht="13.8">
      <c r="D367" s="191"/>
    </row>
    <row r="368" spans="4:4" s="3" customFormat="1" ht="13.8">
      <c r="D368" s="191"/>
    </row>
    <row r="369" spans="4:4" s="3" customFormat="1" ht="13.8">
      <c r="D369" s="191"/>
    </row>
    <row r="370" spans="4:4" s="3" customFormat="1" ht="13.8">
      <c r="D370" s="191"/>
    </row>
    <row r="371" spans="4:4" s="3" customFormat="1" ht="13.8">
      <c r="D371" s="191"/>
    </row>
    <row r="372" spans="4:4" s="3" customFormat="1" ht="13.8">
      <c r="D372" s="191"/>
    </row>
    <row r="373" spans="4:4" s="3" customFormat="1" ht="13.8">
      <c r="D373" s="191"/>
    </row>
    <row r="374" spans="4:4" s="3" customFormat="1" ht="13.8">
      <c r="D374" s="191"/>
    </row>
    <row r="375" spans="4:4" s="3" customFormat="1" ht="13.8">
      <c r="D375" s="191"/>
    </row>
    <row r="376" spans="4:4" s="3" customFormat="1" ht="13.8">
      <c r="D376" s="191"/>
    </row>
    <row r="377" spans="4:4" s="3" customFormat="1" ht="13.8">
      <c r="D377" s="191"/>
    </row>
    <row r="378" spans="4:4" s="3" customFormat="1" ht="13.8">
      <c r="D378" s="191"/>
    </row>
    <row r="379" spans="4:4" s="3" customFormat="1" ht="13.8">
      <c r="D379" s="191"/>
    </row>
    <row r="380" spans="4:4" s="3" customFormat="1" ht="13.8">
      <c r="D380" s="191"/>
    </row>
    <row r="381" spans="4:4" s="3" customFormat="1" ht="13.8">
      <c r="D381" s="191"/>
    </row>
    <row r="382" spans="4:4" s="3" customFormat="1" ht="13.8">
      <c r="D382" s="191"/>
    </row>
    <row r="383" spans="4:4" s="3" customFormat="1" ht="13.8">
      <c r="D383" s="191"/>
    </row>
    <row r="384" spans="4:4" s="3" customFormat="1" ht="13.8">
      <c r="D384" s="191"/>
    </row>
    <row r="385" spans="4:4" s="3" customFormat="1" ht="13.8">
      <c r="D385" s="191"/>
    </row>
    <row r="386" spans="4:4" s="3" customFormat="1" ht="13.8">
      <c r="D386" s="191"/>
    </row>
    <row r="387" spans="4:4" s="3" customFormat="1" ht="13.8">
      <c r="D387" s="191"/>
    </row>
    <row r="388" spans="4:4" s="3" customFormat="1" ht="13.8">
      <c r="D388" s="191"/>
    </row>
    <row r="389" spans="4:4" s="3" customFormat="1" ht="13.8">
      <c r="D389" s="191"/>
    </row>
    <row r="390" spans="4:4" s="3" customFormat="1" ht="13.8">
      <c r="D390" s="191"/>
    </row>
    <row r="391" spans="4:4" s="3" customFormat="1" ht="13.8">
      <c r="D391" s="191"/>
    </row>
    <row r="392" spans="4:4" s="3" customFormat="1" ht="13.8">
      <c r="D392" s="191"/>
    </row>
    <row r="393" spans="4:4" s="3" customFormat="1" ht="13.8">
      <c r="D393" s="191"/>
    </row>
    <row r="394" spans="4:4" s="3" customFormat="1" ht="13.8">
      <c r="D394" s="191"/>
    </row>
    <row r="395" spans="4:4" s="3" customFormat="1" ht="13.8">
      <c r="D395" s="191"/>
    </row>
    <row r="396" spans="4:4" s="3" customFormat="1" ht="13.8">
      <c r="D396" s="191"/>
    </row>
    <row r="397" spans="4:4" s="3" customFormat="1" ht="13.8">
      <c r="D397" s="191"/>
    </row>
    <row r="398" spans="4:4" s="3" customFormat="1" ht="13.8">
      <c r="D398" s="191"/>
    </row>
    <row r="399" spans="4:4" s="3" customFormat="1" ht="13.8">
      <c r="D399" s="191"/>
    </row>
    <row r="400" spans="4:4" s="3" customFormat="1" ht="13.8">
      <c r="D400" s="191"/>
    </row>
    <row r="401" spans="4:4" s="3" customFormat="1" ht="13.8">
      <c r="D401" s="191"/>
    </row>
    <row r="402" spans="4:4" s="3" customFormat="1" ht="13.8">
      <c r="D402" s="191"/>
    </row>
    <row r="403" spans="4:4" s="3" customFormat="1" ht="13.8">
      <c r="D403" s="191"/>
    </row>
    <row r="404" spans="4:4" s="3" customFormat="1" ht="13.8">
      <c r="D404" s="191"/>
    </row>
    <row r="405" spans="4:4" s="3" customFormat="1" ht="13.8">
      <c r="D405" s="191"/>
    </row>
    <row r="406" spans="4:4" s="3" customFormat="1" ht="13.8">
      <c r="D406" s="191"/>
    </row>
    <row r="407" spans="4:4" s="3" customFormat="1" ht="13.8">
      <c r="D407" s="191"/>
    </row>
    <row r="408" spans="4:4" s="3" customFormat="1" ht="13.8">
      <c r="D408" s="191"/>
    </row>
    <row r="409" spans="4:4" s="3" customFormat="1" ht="13.8">
      <c r="D409" s="191"/>
    </row>
    <row r="410" spans="4:4" s="3" customFormat="1" ht="13.8">
      <c r="D410" s="191"/>
    </row>
    <row r="411" spans="4:4" s="3" customFormat="1" ht="13.8">
      <c r="D411" s="191"/>
    </row>
    <row r="412" spans="4:4" s="3" customFormat="1" ht="13.8">
      <c r="D412" s="191"/>
    </row>
    <row r="413" spans="4:4" s="3" customFormat="1" ht="13.8">
      <c r="D413" s="191"/>
    </row>
    <row r="414" spans="4:4" s="3" customFormat="1" ht="13.8">
      <c r="D414" s="191"/>
    </row>
    <row r="415" spans="4:4" s="3" customFormat="1" ht="13.8">
      <c r="D415" s="191"/>
    </row>
    <row r="416" spans="4:4" s="3" customFormat="1" ht="13.8">
      <c r="D416" s="191"/>
    </row>
    <row r="417" spans="4:4" s="3" customFormat="1" ht="13.8">
      <c r="D417" s="191"/>
    </row>
    <row r="418" spans="4:4" s="3" customFormat="1" ht="13.8">
      <c r="D418" s="191"/>
    </row>
    <row r="419" spans="4:4" s="3" customFormat="1" ht="13.8">
      <c r="D419" s="191"/>
    </row>
    <row r="420" spans="4:4" s="3" customFormat="1" ht="13.8">
      <c r="D420" s="191"/>
    </row>
    <row r="421" spans="4:4" s="3" customFormat="1" ht="13.8">
      <c r="D421" s="191"/>
    </row>
    <row r="422" spans="4:4" s="3" customFormat="1" ht="13.8">
      <c r="D422" s="191"/>
    </row>
    <row r="423" spans="4:4" s="3" customFormat="1" ht="13.8">
      <c r="D423" s="191"/>
    </row>
    <row r="424" spans="4:4" s="3" customFormat="1" ht="13.8">
      <c r="D424" s="191"/>
    </row>
    <row r="425" spans="4:4" s="3" customFormat="1" ht="13.8">
      <c r="D425" s="191"/>
    </row>
    <row r="426" spans="4:4" s="3" customFormat="1" ht="13.8">
      <c r="D426" s="191"/>
    </row>
    <row r="427" spans="4:4" s="3" customFormat="1" ht="13.8">
      <c r="D427" s="191"/>
    </row>
    <row r="428" spans="4:4" s="3" customFormat="1" ht="13.8">
      <c r="D428" s="191"/>
    </row>
    <row r="429" spans="4:4" s="3" customFormat="1" ht="13.8">
      <c r="D429" s="191"/>
    </row>
    <row r="430" spans="4:4" s="3" customFormat="1" ht="13.8">
      <c r="D430" s="191"/>
    </row>
    <row r="431" spans="4:4" s="3" customFormat="1" ht="13.8">
      <c r="D431" s="191"/>
    </row>
    <row r="432" spans="4:4" s="3" customFormat="1" ht="13.8">
      <c r="D432" s="191"/>
    </row>
    <row r="433" spans="4:4" s="3" customFormat="1" ht="13.8">
      <c r="D433" s="191"/>
    </row>
    <row r="434" spans="4:4" s="3" customFormat="1" ht="13.8">
      <c r="D434" s="191"/>
    </row>
    <row r="435" spans="4:4" s="3" customFormat="1" ht="13.8">
      <c r="D435" s="191"/>
    </row>
    <row r="436" spans="4:4" s="3" customFormat="1" ht="13.8">
      <c r="D436" s="191"/>
    </row>
    <row r="437" spans="4:4" s="3" customFormat="1" ht="13.8">
      <c r="D437" s="191"/>
    </row>
    <row r="438" spans="4:4" s="3" customFormat="1" ht="13.8">
      <c r="D438" s="191"/>
    </row>
    <row r="439" spans="4:4" s="3" customFormat="1" ht="13.8">
      <c r="D439" s="191"/>
    </row>
    <row r="440" spans="4:4" s="3" customFormat="1" ht="13.8">
      <c r="D440" s="191"/>
    </row>
    <row r="441" spans="4:4" s="3" customFormat="1" ht="13.8">
      <c r="D441" s="191"/>
    </row>
    <row r="442" spans="4:4" s="3" customFormat="1" ht="13.8">
      <c r="D442" s="191"/>
    </row>
    <row r="443" spans="4:4" s="3" customFormat="1" ht="13.8">
      <c r="D443" s="191"/>
    </row>
    <row r="444" spans="4:4" s="3" customFormat="1" ht="13.8">
      <c r="D444" s="191"/>
    </row>
    <row r="445" spans="4:4" s="3" customFormat="1" ht="13.8">
      <c r="D445" s="191"/>
    </row>
    <row r="446" spans="4:4" s="3" customFormat="1" ht="13.8">
      <c r="D446" s="191"/>
    </row>
    <row r="447" spans="4:4" s="3" customFormat="1" ht="13.8">
      <c r="D447" s="191"/>
    </row>
    <row r="448" spans="4:4" s="3" customFormat="1" ht="13.8">
      <c r="D448" s="191"/>
    </row>
    <row r="449" spans="4:4" s="3" customFormat="1" ht="13.8">
      <c r="D449" s="191"/>
    </row>
    <row r="450" spans="4:4" s="3" customFormat="1" ht="13.8">
      <c r="D450" s="191"/>
    </row>
    <row r="451" spans="4:4" s="3" customFormat="1" ht="13.8">
      <c r="D451" s="191"/>
    </row>
    <row r="452" spans="4:4" s="3" customFormat="1" ht="13.8">
      <c r="D452" s="191"/>
    </row>
    <row r="453" spans="4:4" s="3" customFormat="1" ht="13.8">
      <c r="D453" s="191"/>
    </row>
    <row r="454" spans="4:4" s="3" customFormat="1" ht="13.8">
      <c r="D454" s="191"/>
    </row>
    <row r="455" spans="4:4" s="3" customFormat="1" ht="13.8">
      <c r="D455" s="191"/>
    </row>
    <row r="456" spans="4:4" s="3" customFormat="1" ht="13.8">
      <c r="D456" s="191"/>
    </row>
    <row r="457" spans="4:4" s="3" customFormat="1" ht="13.8">
      <c r="D457" s="191"/>
    </row>
    <row r="458" spans="4:4" s="3" customFormat="1" ht="13.8">
      <c r="D458" s="191"/>
    </row>
    <row r="459" spans="4:4" s="3" customFormat="1" ht="13.8">
      <c r="D459" s="191"/>
    </row>
    <row r="460" spans="4:4" s="3" customFormat="1" ht="13.8">
      <c r="D460" s="191"/>
    </row>
    <row r="461" spans="4:4" s="3" customFormat="1" ht="13.8">
      <c r="D461" s="191"/>
    </row>
    <row r="462" spans="4:4" s="3" customFormat="1" ht="13.8">
      <c r="D462" s="191"/>
    </row>
    <row r="463" spans="4:4" s="3" customFormat="1" ht="13.8">
      <c r="D463" s="191"/>
    </row>
    <row r="464" spans="4:4" s="3" customFormat="1" ht="13.8">
      <c r="D464" s="191"/>
    </row>
    <row r="465" spans="4:4" s="3" customFormat="1" ht="13.8">
      <c r="D465" s="191"/>
    </row>
    <row r="466" spans="4:4" s="3" customFormat="1" ht="13.8">
      <c r="D466" s="191"/>
    </row>
    <row r="467" spans="4:4" s="3" customFormat="1" ht="13.8">
      <c r="D467" s="191"/>
    </row>
    <row r="468" spans="4:4" s="3" customFormat="1" ht="13.8">
      <c r="D468" s="191"/>
    </row>
    <row r="469" spans="4:4" s="3" customFormat="1" ht="13.8">
      <c r="D469" s="191"/>
    </row>
    <row r="470" spans="4:4" s="3" customFormat="1" ht="13.8">
      <c r="D470" s="191"/>
    </row>
    <row r="471" spans="4:4" s="3" customFormat="1" ht="13.8">
      <c r="D471" s="191"/>
    </row>
    <row r="472" spans="4:4" s="3" customFormat="1" ht="13.8">
      <c r="D472" s="191"/>
    </row>
    <row r="473" spans="4:4" s="3" customFormat="1" ht="13.8">
      <c r="D473" s="191"/>
    </row>
    <row r="474" spans="4:4" s="3" customFormat="1" ht="13.8">
      <c r="D474" s="191"/>
    </row>
    <row r="475" spans="4:4" s="3" customFormat="1" ht="13.8">
      <c r="D475" s="191"/>
    </row>
    <row r="476" spans="4:4" s="3" customFormat="1" ht="13.8">
      <c r="D476" s="191"/>
    </row>
    <row r="477" spans="4:4" s="3" customFormat="1" ht="13.8">
      <c r="D477" s="191"/>
    </row>
    <row r="478" spans="4:4" s="3" customFormat="1" ht="13.8">
      <c r="D478" s="191"/>
    </row>
    <row r="479" spans="4:4" s="3" customFormat="1" ht="13.8">
      <c r="D479" s="191"/>
    </row>
    <row r="480" spans="4:4" s="3" customFormat="1" ht="13.8">
      <c r="D480" s="191"/>
    </row>
    <row r="481" spans="4:4" s="3" customFormat="1" ht="13.8">
      <c r="D481" s="191"/>
    </row>
    <row r="482" spans="4:4" s="3" customFormat="1" ht="13.8">
      <c r="D482" s="191"/>
    </row>
    <row r="483" spans="4:4" s="3" customFormat="1" ht="13.8">
      <c r="D483" s="191"/>
    </row>
    <row r="484" spans="4:4" s="3" customFormat="1" ht="13.8">
      <c r="D484" s="191"/>
    </row>
    <row r="485" spans="4:4" s="3" customFormat="1" ht="13.8">
      <c r="D485" s="191"/>
    </row>
    <row r="486" spans="4:4" s="3" customFormat="1" ht="13.8">
      <c r="D486" s="191"/>
    </row>
    <row r="487" spans="4:4" s="3" customFormat="1" ht="13.8">
      <c r="D487" s="191"/>
    </row>
    <row r="488" spans="4:4" s="3" customFormat="1" ht="13.8">
      <c r="D488" s="191"/>
    </row>
    <row r="489" spans="4:4" s="3" customFormat="1" ht="13.8">
      <c r="D489" s="191"/>
    </row>
    <row r="490" spans="4:4" s="3" customFormat="1" ht="13.8">
      <c r="D490" s="191"/>
    </row>
    <row r="491" spans="4:4" s="3" customFormat="1" ht="13.8">
      <c r="D491" s="191"/>
    </row>
    <row r="492" spans="4:4" s="3" customFormat="1" ht="13.8">
      <c r="D492" s="191"/>
    </row>
    <row r="493" spans="4:4" s="3" customFormat="1" ht="13.8">
      <c r="D493" s="191"/>
    </row>
    <row r="494" spans="4:4" s="3" customFormat="1" ht="13.8">
      <c r="D494" s="191"/>
    </row>
    <row r="495" spans="4:4" s="3" customFormat="1" ht="13.8">
      <c r="D495" s="191"/>
    </row>
    <row r="496" spans="4:4" s="3" customFormat="1" ht="13.8">
      <c r="D496" s="191"/>
    </row>
    <row r="497" spans="4:4" s="3" customFormat="1" ht="13.8">
      <c r="D497" s="191"/>
    </row>
    <row r="498" spans="4:4" s="3" customFormat="1" ht="13.8">
      <c r="D498" s="191"/>
    </row>
    <row r="499" spans="4:4" s="3" customFormat="1" ht="13.8">
      <c r="D499" s="191"/>
    </row>
    <row r="500" spans="4:4" s="3" customFormat="1" ht="13.8">
      <c r="D500" s="191"/>
    </row>
    <row r="501" spans="4:4" s="3" customFormat="1" ht="13.8">
      <c r="D501" s="191"/>
    </row>
    <row r="502" spans="4:4" s="3" customFormat="1" ht="13.8">
      <c r="D502" s="191"/>
    </row>
    <row r="503" spans="4:4" s="3" customFormat="1" ht="13.8">
      <c r="D503" s="191"/>
    </row>
    <row r="504" spans="4:4" s="3" customFormat="1" ht="13.8">
      <c r="D504" s="191"/>
    </row>
    <row r="505" spans="4:4" s="3" customFormat="1" ht="13.8">
      <c r="D505" s="191"/>
    </row>
    <row r="506" spans="4:4" s="3" customFormat="1" ht="13.8">
      <c r="D506" s="191"/>
    </row>
    <row r="507" spans="4:4" s="3" customFormat="1" ht="13.8">
      <c r="D507" s="191"/>
    </row>
    <row r="508" spans="4:4" s="3" customFormat="1" ht="13.8">
      <c r="D508" s="191"/>
    </row>
    <row r="509" spans="4:4" s="3" customFormat="1" ht="13.8">
      <c r="D509" s="191"/>
    </row>
    <row r="510" spans="4:4" s="3" customFormat="1" ht="13.8">
      <c r="D510" s="191"/>
    </row>
    <row r="511" spans="4:4" s="3" customFormat="1" ht="13.8">
      <c r="D511" s="191"/>
    </row>
    <row r="512" spans="4:4" s="3" customFormat="1" ht="13.8">
      <c r="D512" s="191"/>
    </row>
    <row r="513" spans="4:4" s="3" customFormat="1" ht="13.8">
      <c r="D513" s="191"/>
    </row>
    <row r="514" spans="4:4" s="3" customFormat="1" ht="13.8">
      <c r="D514" s="191"/>
    </row>
    <row r="515" spans="4:4" s="3" customFormat="1" ht="13.8">
      <c r="D515" s="191"/>
    </row>
    <row r="516" spans="4:4" s="3" customFormat="1" ht="13.8">
      <c r="D516" s="191"/>
    </row>
    <row r="517" spans="4:4" s="3" customFormat="1" ht="13.8">
      <c r="D517" s="191"/>
    </row>
    <row r="518" spans="4:4" s="3" customFormat="1" ht="13.8">
      <c r="D518" s="191"/>
    </row>
    <row r="519" spans="4:4" s="3" customFormat="1" ht="13.8">
      <c r="D519" s="191"/>
    </row>
    <row r="520" spans="4:4" s="3" customFormat="1" ht="13.8">
      <c r="D520" s="191"/>
    </row>
    <row r="521" spans="4:4" s="3" customFormat="1" ht="13.8">
      <c r="D521" s="191"/>
    </row>
    <row r="522" spans="4:4" s="3" customFormat="1" ht="13.8">
      <c r="D522" s="191"/>
    </row>
    <row r="523" spans="4:4" s="3" customFormat="1" ht="13.8">
      <c r="D523" s="191"/>
    </row>
    <row r="524" spans="4:4" s="3" customFormat="1" ht="13.8">
      <c r="D524" s="191"/>
    </row>
    <row r="525" spans="4:4" s="3" customFormat="1" ht="13.8">
      <c r="D525" s="191"/>
    </row>
    <row r="526" spans="4:4" s="3" customFormat="1" ht="13.8">
      <c r="D526" s="191"/>
    </row>
    <row r="527" spans="4:4" s="3" customFormat="1" ht="13.8">
      <c r="D527" s="191"/>
    </row>
    <row r="528" spans="4:4" s="3" customFormat="1" ht="13.8">
      <c r="D528" s="191"/>
    </row>
    <row r="529" spans="4:4" s="3" customFormat="1" ht="13.8">
      <c r="D529" s="191"/>
    </row>
    <row r="530" spans="4:4" s="3" customFormat="1" ht="13.8">
      <c r="D530" s="191"/>
    </row>
    <row r="531" spans="4:4" s="3" customFormat="1" ht="13.8">
      <c r="D531" s="191"/>
    </row>
    <row r="532" spans="4:4" s="3" customFormat="1" ht="13.8">
      <c r="D532" s="191"/>
    </row>
    <row r="533" spans="4:4" s="3" customFormat="1" ht="13.8">
      <c r="D533" s="191"/>
    </row>
    <row r="534" spans="4:4" s="3" customFormat="1" ht="13.8">
      <c r="D534" s="191"/>
    </row>
    <row r="535" spans="4:4" s="3" customFormat="1" ht="13.8">
      <c r="D535" s="191"/>
    </row>
    <row r="536" spans="4:4" s="3" customFormat="1" ht="13.8">
      <c r="D536" s="191"/>
    </row>
    <row r="537" spans="4:4" s="3" customFormat="1" ht="13.8">
      <c r="D537" s="191"/>
    </row>
    <row r="538" spans="4:4" s="3" customFormat="1" ht="13.8">
      <c r="D538" s="191"/>
    </row>
    <row r="539" spans="4:4" s="3" customFormat="1" ht="13.8">
      <c r="D539" s="191"/>
    </row>
    <row r="540" spans="4:4" s="3" customFormat="1" ht="13.8">
      <c r="D540" s="191"/>
    </row>
    <row r="541" spans="4:4" s="3" customFormat="1" ht="13.8">
      <c r="D541" s="191"/>
    </row>
    <row r="542" spans="4:4" s="3" customFormat="1" ht="13.8">
      <c r="D542" s="191"/>
    </row>
    <row r="543" spans="4:4" s="3" customFormat="1" ht="13.8">
      <c r="D543" s="191"/>
    </row>
    <row r="544" spans="4:4" s="3" customFormat="1" ht="13.8">
      <c r="D544" s="191"/>
    </row>
    <row r="545" spans="4:4" s="3" customFormat="1" ht="13.8">
      <c r="D545" s="191"/>
    </row>
    <row r="546" spans="4:4" s="3" customFormat="1" ht="13.8">
      <c r="D546" s="191"/>
    </row>
    <row r="547" spans="4:4" s="3" customFormat="1" ht="13.8">
      <c r="D547" s="191"/>
    </row>
    <row r="548" spans="4:4" s="3" customFormat="1" ht="13.8">
      <c r="D548" s="191"/>
    </row>
    <row r="549" spans="4:4" s="3" customFormat="1" ht="13.8">
      <c r="D549" s="191"/>
    </row>
    <row r="550" spans="4:4" s="3" customFormat="1" ht="13.8">
      <c r="D550" s="191"/>
    </row>
    <row r="551" spans="4:4" s="3" customFormat="1" ht="13.8">
      <c r="D551" s="191"/>
    </row>
    <row r="552" spans="4:4" s="3" customFormat="1" ht="13.8">
      <c r="D552" s="191"/>
    </row>
    <row r="553" spans="4:4" s="3" customFormat="1" ht="13.8">
      <c r="D553" s="191"/>
    </row>
    <row r="554" spans="4:4" s="3" customFormat="1" ht="13.8">
      <c r="D554" s="191"/>
    </row>
    <row r="555" spans="4:4" s="3" customFormat="1" ht="13.8">
      <c r="D555" s="191"/>
    </row>
    <row r="556" spans="4:4" s="3" customFormat="1" ht="13.8">
      <c r="D556" s="191"/>
    </row>
    <row r="557" spans="4:4" s="3" customFormat="1" ht="13.8">
      <c r="D557" s="191"/>
    </row>
    <row r="558" spans="4:4" s="3" customFormat="1" ht="13.8">
      <c r="D558" s="191"/>
    </row>
    <row r="559" spans="4:4" s="3" customFormat="1" ht="13.8">
      <c r="D559" s="191"/>
    </row>
    <row r="560" spans="4:4" s="3" customFormat="1" ht="13.8">
      <c r="D560" s="191"/>
    </row>
    <row r="561" spans="4:4" s="3" customFormat="1" ht="13.8">
      <c r="D561" s="191"/>
    </row>
    <row r="562" spans="4:4" s="3" customFormat="1" ht="13.8">
      <c r="D562" s="191"/>
    </row>
    <row r="563" spans="4:4" s="3" customFormat="1" ht="13.8">
      <c r="D563" s="191"/>
    </row>
    <row r="564" spans="4:4" s="3" customFormat="1" ht="13.8">
      <c r="D564" s="191"/>
    </row>
    <row r="565" spans="4:4" s="3" customFormat="1" ht="13.8">
      <c r="D565" s="191"/>
    </row>
    <row r="566" spans="4:4" s="3" customFormat="1" ht="13.8">
      <c r="D566" s="191"/>
    </row>
    <row r="567" spans="4:4" s="3" customFormat="1" ht="13.8">
      <c r="D567" s="191"/>
    </row>
    <row r="568" spans="4:4" s="3" customFormat="1" ht="13.8">
      <c r="D568" s="191"/>
    </row>
    <row r="569" spans="4:4" s="3" customFormat="1" ht="13.8">
      <c r="D569" s="191"/>
    </row>
    <row r="570" spans="4:4" s="3" customFormat="1" ht="13.8">
      <c r="D570" s="191"/>
    </row>
    <row r="571" spans="4:4" s="3" customFormat="1" ht="13.8">
      <c r="D571" s="191"/>
    </row>
    <row r="572" spans="4:4" s="3" customFormat="1" ht="13.8">
      <c r="D572" s="191"/>
    </row>
    <row r="573" spans="4:4" s="3" customFormat="1" ht="13.8">
      <c r="D573" s="191"/>
    </row>
    <row r="574" spans="4:4" s="3" customFormat="1" ht="13.8">
      <c r="D574" s="191"/>
    </row>
    <row r="575" spans="4:4" s="3" customFormat="1" ht="13.8">
      <c r="D575" s="191"/>
    </row>
    <row r="576" spans="4:4" s="3" customFormat="1" ht="13.8">
      <c r="D576" s="191"/>
    </row>
    <row r="577" spans="4:4" s="3" customFormat="1" ht="13.8">
      <c r="D577" s="191"/>
    </row>
    <row r="578" spans="4:4" s="3" customFormat="1" ht="13.8">
      <c r="D578" s="191"/>
    </row>
    <row r="579" spans="4:4" s="3" customFormat="1" ht="13.8">
      <c r="D579" s="191"/>
    </row>
    <row r="580" spans="4:4" s="3" customFormat="1" ht="13.8">
      <c r="D580" s="191"/>
    </row>
    <row r="581" spans="4:4" s="3" customFormat="1" ht="13.8">
      <c r="D581" s="191"/>
    </row>
    <row r="582" spans="4:4" s="3" customFormat="1" ht="13.8">
      <c r="D582" s="191"/>
    </row>
    <row r="583" spans="4:4" s="3" customFormat="1" ht="13.8">
      <c r="D583" s="191"/>
    </row>
    <row r="584" spans="4:4" s="3" customFormat="1" ht="13.8">
      <c r="D584" s="191"/>
    </row>
    <row r="585" spans="4:4" s="3" customFormat="1" ht="13.8">
      <c r="D585" s="191"/>
    </row>
    <row r="586" spans="4:4" s="3" customFormat="1" ht="13.8">
      <c r="D586" s="191"/>
    </row>
    <row r="587" spans="4:4" s="3" customFormat="1" ht="13.8">
      <c r="D587" s="191"/>
    </row>
    <row r="588" spans="4:4" s="3" customFormat="1" ht="13.8">
      <c r="D588" s="191"/>
    </row>
    <row r="589" spans="4:4" s="3" customFormat="1" ht="13.8">
      <c r="D589" s="191"/>
    </row>
    <row r="590" spans="4:4" s="3" customFormat="1" ht="13.8">
      <c r="D590" s="191"/>
    </row>
    <row r="591" spans="4:4" s="3" customFormat="1" ht="13.8">
      <c r="D591" s="191"/>
    </row>
    <row r="592" spans="4:4" s="3" customFormat="1" ht="13.8">
      <c r="D592" s="191"/>
    </row>
    <row r="593" spans="4:4" s="3" customFormat="1" ht="13.8">
      <c r="D593" s="191"/>
    </row>
    <row r="594" spans="4:4" s="3" customFormat="1" ht="13.8">
      <c r="D594" s="191"/>
    </row>
    <row r="595" spans="4:4" s="3" customFormat="1" ht="13.8">
      <c r="D595" s="191"/>
    </row>
    <row r="596" spans="4:4" s="3" customFormat="1" ht="13.8">
      <c r="D596" s="191"/>
    </row>
    <row r="597" spans="4:4" s="3" customFormat="1" ht="13.8">
      <c r="D597" s="191"/>
    </row>
    <row r="598" spans="4:4" s="3" customFormat="1" ht="13.8">
      <c r="D598" s="191"/>
    </row>
    <row r="599" spans="4:4" s="3" customFormat="1" ht="13.8">
      <c r="D599" s="191"/>
    </row>
    <row r="600" spans="4:4" s="3" customFormat="1" ht="13.8">
      <c r="D600" s="191"/>
    </row>
    <row r="601" spans="4:4" s="3" customFormat="1" ht="13.8">
      <c r="D601" s="191"/>
    </row>
    <row r="602" spans="4:4" s="3" customFormat="1" ht="13.8">
      <c r="D602" s="191"/>
    </row>
    <row r="603" spans="4:4" s="3" customFormat="1" ht="13.8">
      <c r="D603" s="191"/>
    </row>
    <row r="604" spans="4:4" s="3" customFormat="1" ht="13.8">
      <c r="D604" s="191"/>
    </row>
    <row r="605" spans="4:4" s="3" customFormat="1" ht="13.8">
      <c r="D605" s="191"/>
    </row>
    <row r="606" spans="4:4" s="3" customFormat="1" ht="13.8">
      <c r="D606" s="191"/>
    </row>
    <row r="607" spans="4:4" s="3" customFormat="1" ht="13.8">
      <c r="D607" s="191"/>
    </row>
    <row r="608" spans="4:4" s="3" customFormat="1" ht="13.8">
      <c r="D608" s="191"/>
    </row>
    <row r="609" spans="4:4" s="3" customFormat="1" ht="13.8">
      <c r="D609" s="191"/>
    </row>
    <row r="610" spans="4:4" s="3" customFormat="1" ht="13.8">
      <c r="D610" s="191"/>
    </row>
    <row r="611" spans="4:4" s="3" customFormat="1" ht="13.8">
      <c r="D611" s="191"/>
    </row>
    <row r="612" spans="4:4" s="3" customFormat="1" ht="13.8">
      <c r="D612" s="191"/>
    </row>
    <row r="613" spans="4:4" s="3" customFormat="1" ht="13.8">
      <c r="D613" s="191"/>
    </row>
    <row r="614" spans="4:4" s="3" customFormat="1" ht="13.8">
      <c r="D614" s="191"/>
    </row>
    <row r="615" spans="4:4" s="3" customFormat="1" ht="13.8">
      <c r="D615" s="191"/>
    </row>
    <row r="616" spans="4:4" s="3" customFormat="1" ht="13.8">
      <c r="D616" s="191"/>
    </row>
    <row r="617" spans="4:4" s="3" customFormat="1" ht="13.8">
      <c r="D617" s="191"/>
    </row>
    <row r="618" spans="4:4" s="3" customFormat="1" ht="13.8">
      <c r="D618" s="191"/>
    </row>
    <row r="619" spans="4:4" s="3" customFormat="1" ht="13.8">
      <c r="D619" s="191"/>
    </row>
    <row r="620" spans="4:4" s="3" customFormat="1" ht="13.8">
      <c r="D620" s="191"/>
    </row>
    <row r="621" spans="4:4" s="3" customFormat="1" ht="13.8">
      <c r="D621" s="191"/>
    </row>
    <row r="622" spans="4:4" s="3" customFormat="1" ht="13.8">
      <c r="D622" s="191"/>
    </row>
    <row r="623" spans="4:4" s="3" customFormat="1" ht="13.8">
      <c r="D623" s="191"/>
    </row>
    <row r="624" spans="4:4" s="3" customFormat="1" ht="13.8">
      <c r="D624" s="191"/>
    </row>
    <row r="625" spans="4:4" s="3" customFormat="1" ht="13.8">
      <c r="D625" s="191"/>
    </row>
    <row r="626" spans="4:4" s="3" customFormat="1" ht="13.8">
      <c r="D626" s="191"/>
    </row>
    <row r="627" spans="4:4" s="3" customFormat="1" ht="13.8">
      <c r="D627" s="191"/>
    </row>
    <row r="628" spans="4:4" s="3" customFormat="1" ht="13.8">
      <c r="D628" s="191"/>
    </row>
    <row r="629" spans="4:4" s="3" customFormat="1" ht="13.8">
      <c r="D629" s="191"/>
    </row>
    <row r="630" spans="4:4" s="3" customFormat="1" ht="13.8">
      <c r="D630" s="191"/>
    </row>
    <row r="631" spans="4:4" s="3" customFormat="1" ht="13.8">
      <c r="D631" s="191"/>
    </row>
    <row r="632" spans="4:4" s="3" customFormat="1" ht="13.8">
      <c r="D632" s="191"/>
    </row>
    <row r="633" spans="4:4" s="3" customFormat="1" ht="13.8">
      <c r="D633" s="191"/>
    </row>
    <row r="634" spans="4:4" s="3" customFormat="1" ht="13.8">
      <c r="D634" s="191"/>
    </row>
    <row r="635" spans="4:4" s="3" customFormat="1" ht="13.8">
      <c r="D635" s="191"/>
    </row>
    <row r="636" spans="4:4" s="3" customFormat="1" ht="13.8">
      <c r="D636" s="191"/>
    </row>
    <row r="637" spans="4:4" s="3" customFormat="1" ht="13.8">
      <c r="D637" s="191"/>
    </row>
    <row r="638" spans="4:4" s="3" customFormat="1" ht="13.8">
      <c r="D638" s="191"/>
    </row>
    <row r="639" spans="4:4" s="3" customFormat="1" ht="13.8">
      <c r="D639" s="191"/>
    </row>
    <row r="640" spans="4:4" s="3" customFormat="1" ht="13.8">
      <c r="D640" s="191"/>
    </row>
    <row r="641" spans="4:4" s="3" customFormat="1" ht="13.8">
      <c r="D641" s="191"/>
    </row>
    <row r="642" spans="4:4" s="3" customFormat="1" ht="13.8">
      <c r="D642" s="191"/>
    </row>
    <row r="643" spans="4:4" s="3" customFormat="1" ht="13.8">
      <c r="D643" s="191"/>
    </row>
    <row r="644" spans="4:4" s="3" customFormat="1" ht="13.8">
      <c r="D644" s="191"/>
    </row>
    <row r="645" spans="4:4" s="3" customFormat="1" ht="13.8">
      <c r="D645" s="191"/>
    </row>
    <row r="646" spans="4:4" s="3" customFormat="1" ht="13.8">
      <c r="D646" s="191"/>
    </row>
    <row r="647" spans="4:4" s="3" customFormat="1" ht="13.8">
      <c r="D647" s="191"/>
    </row>
    <row r="648" spans="4:4" s="3" customFormat="1" ht="13.8">
      <c r="D648" s="191"/>
    </row>
    <row r="649" spans="4:4" s="3" customFormat="1" ht="13.8">
      <c r="D649" s="191"/>
    </row>
    <row r="650" spans="4:4" s="3" customFormat="1" ht="13.8">
      <c r="D650" s="191"/>
    </row>
    <row r="651" spans="4:4" s="3" customFormat="1" ht="13.8">
      <c r="D651" s="191"/>
    </row>
    <row r="652" spans="4:4" s="3" customFormat="1" ht="13.8">
      <c r="D652" s="191"/>
    </row>
    <row r="653" spans="4:4" s="3" customFormat="1" ht="13.8">
      <c r="D653" s="191"/>
    </row>
    <row r="654" spans="4:4" s="3" customFormat="1" ht="13.8">
      <c r="D654" s="191"/>
    </row>
    <row r="655" spans="4:4" s="3" customFormat="1" ht="13.8">
      <c r="D655" s="191"/>
    </row>
    <row r="656" spans="4:4" s="3" customFormat="1" ht="13.8">
      <c r="D656" s="191"/>
    </row>
    <row r="657" spans="4:4" s="3" customFormat="1" ht="13.8">
      <c r="D657" s="191"/>
    </row>
    <row r="658" spans="4:4" s="3" customFormat="1" ht="13.8">
      <c r="D658" s="191"/>
    </row>
    <row r="659" spans="4:4" s="3" customFormat="1" ht="13.8">
      <c r="D659" s="191"/>
    </row>
    <row r="660" spans="4:4" s="3" customFormat="1" ht="13.8">
      <c r="D660" s="191"/>
    </row>
    <row r="661" spans="4:4" s="3" customFormat="1" ht="13.8">
      <c r="D661" s="191"/>
    </row>
    <row r="662" spans="4:4" s="3" customFormat="1" ht="13.8">
      <c r="D662" s="191"/>
    </row>
    <row r="663" spans="4:4" s="3" customFormat="1" ht="13.8">
      <c r="D663" s="191"/>
    </row>
    <row r="664" spans="4:4" s="3" customFormat="1" ht="13.8">
      <c r="D664" s="191"/>
    </row>
    <row r="665" spans="4:4" s="3" customFormat="1" ht="13.8">
      <c r="D665" s="191"/>
    </row>
    <row r="666" spans="4:4" s="3" customFormat="1" ht="13.8">
      <c r="D666" s="191"/>
    </row>
    <row r="667" spans="4:4" s="3" customFormat="1" ht="13.8">
      <c r="D667" s="191"/>
    </row>
    <row r="668" spans="4:4" s="3" customFormat="1" ht="13.8">
      <c r="D668" s="191"/>
    </row>
    <row r="669" spans="4:4" s="3" customFormat="1" ht="13.8">
      <c r="D669" s="191"/>
    </row>
    <row r="670" spans="4:4" s="3" customFormat="1" ht="13.8">
      <c r="D670" s="191"/>
    </row>
    <row r="671" spans="4:4" s="3" customFormat="1" ht="13.8">
      <c r="D671" s="191"/>
    </row>
    <row r="672" spans="4:4" s="3" customFormat="1" ht="13.8">
      <c r="D672" s="191"/>
    </row>
    <row r="673" spans="4:4" s="3" customFormat="1" ht="13.8">
      <c r="D673" s="191"/>
    </row>
    <row r="674" spans="4:4" s="3" customFormat="1" ht="13.8">
      <c r="D674" s="191"/>
    </row>
    <row r="675" spans="4:4" s="3" customFormat="1" ht="13.8">
      <c r="D675" s="191"/>
    </row>
    <row r="676" spans="4:4" s="3" customFormat="1" ht="13.8">
      <c r="D676" s="191"/>
    </row>
    <row r="677" spans="4:4" s="3" customFormat="1" ht="13.8">
      <c r="D677" s="191"/>
    </row>
    <row r="678" spans="4:4" s="3" customFormat="1" ht="13.8">
      <c r="D678" s="191"/>
    </row>
    <row r="679" spans="4:4" s="3" customFormat="1" ht="13.8">
      <c r="D679" s="191"/>
    </row>
    <row r="680" spans="4:4" s="3" customFormat="1" ht="13.8">
      <c r="D680" s="191"/>
    </row>
    <row r="681" spans="4:4" s="3" customFormat="1" ht="13.8">
      <c r="D681" s="191"/>
    </row>
    <row r="682" spans="4:4" s="3" customFormat="1" ht="13.8">
      <c r="D682" s="191"/>
    </row>
    <row r="683" spans="4:4" s="3" customFormat="1" ht="13.8">
      <c r="D683" s="191"/>
    </row>
    <row r="684" spans="4:4" s="3" customFormat="1" ht="13.8">
      <c r="D684" s="191"/>
    </row>
    <row r="685" spans="4:4" s="3" customFormat="1" ht="13.8">
      <c r="D685" s="191"/>
    </row>
    <row r="686" spans="4:4" s="3" customFormat="1" ht="13.8">
      <c r="D686" s="191"/>
    </row>
    <row r="687" spans="4:4" s="3" customFormat="1" ht="13.8">
      <c r="D687" s="191"/>
    </row>
    <row r="688" spans="4:4" s="3" customFormat="1" ht="13.8">
      <c r="D688" s="191"/>
    </row>
    <row r="689" spans="4:4" s="3" customFormat="1" ht="13.8">
      <c r="D689" s="191"/>
    </row>
    <row r="690" spans="4:4" s="3" customFormat="1" ht="13.8">
      <c r="D690" s="191"/>
    </row>
    <row r="691" spans="4:4" s="3" customFormat="1" ht="13.8">
      <c r="D691" s="191"/>
    </row>
    <row r="692" spans="4:4" s="3" customFormat="1" ht="13.8">
      <c r="D692" s="191"/>
    </row>
    <row r="693" spans="4:4" s="3" customFormat="1" ht="13.8">
      <c r="D693" s="191"/>
    </row>
    <row r="694" spans="4:4" s="3" customFormat="1" ht="13.8">
      <c r="D694" s="191"/>
    </row>
    <row r="695" spans="4:4" s="3" customFormat="1" ht="13.8">
      <c r="D695" s="191"/>
    </row>
    <row r="696" spans="4:4" s="3" customFormat="1" ht="13.8">
      <c r="D696" s="191"/>
    </row>
    <row r="697" spans="4:4" s="3" customFormat="1" ht="13.8">
      <c r="D697" s="191"/>
    </row>
    <row r="698" spans="4:4" s="3" customFormat="1" ht="13.8">
      <c r="D698" s="191"/>
    </row>
    <row r="699" spans="4:4" s="3" customFormat="1" ht="13.8">
      <c r="D699" s="191"/>
    </row>
    <row r="700" spans="4:4" s="3" customFormat="1" ht="13.8">
      <c r="D700" s="191"/>
    </row>
    <row r="701" spans="4:4" s="3" customFormat="1" ht="13.8">
      <c r="D701" s="191"/>
    </row>
    <row r="702" spans="4:4" s="3" customFormat="1" ht="13.8">
      <c r="D702" s="191"/>
    </row>
    <row r="703" spans="4:4" s="3" customFormat="1" ht="13.8">
      <c r="D703" s="191"/>
    </row>
    <row r="704" spans="4:4" s="3" customFormat="1" ht="13.8">
      <c r="D704" s="191"/>
    </row>
    <row r="705" spans="4:4" s="3" customFormat="1" ht="13.8">
      <c r="D705" s="191"/>
    </row>
    <row r="706" spans="4:4" s="3" customFormat="1" ht="13.8">
      <c r="D706" s="191"/>
    </row>
    <row r="707" spans="4:4" s="3" customFormat="1" ht="13.8">
      <c r="D707" s="191"/>
    </row>
    <row r="708" spans="4:4" s="3" customFormat="1" ht="13.8">
      <c r="D708" s="191"/>
    </row>
    <row r="709" spans="4:4" s="3" customFormat="1" ht="13.8">
      <c r="D709" s="191"/>
    </row>
    <row r="710" spans="4:4" s="3" customFormat="1" ht="13.8">
      <c r="D710" s="191"/>
    </row>
    <row r="711" spans="4:4" s="3" customFormat="1" ht="13.8">
      <c r="D711" s="191"/>
    </row>
    <row r="712" spans="4:4" s="3" customFormat="1" ht="13.8">
      <c r="D712" s="191"/>
    </row>
    <row r="713" spans="4:4" s="3" customFormat="1" ht="13.8">
      <c r="D713" s="191"/>
    </row>
    <row r="714" spans="4:4" s="3" customFormat="1" ht="13.8">
      <c r="D714" s="191"/>
    </row>
    <row r="715" spans="4:4" s="3" customFormat="1" ht="13.8">
      <c r="D715" s="191"/>
    </row>
    <row r="716" spans="4:4" s="3" customFormat="1" ht="13.8">
      <c r="D716" s="191"/>
    </row>
    <row r="717" spans="4:4" s="3" customFormat="1" ht="13.8">
      <c r="D717" s="191"/>
    </row>
    <row r="718" spans="4:4" s="3" customFormat="1" ht="13.8">
      <c r="D718" s="191"/>
    </row>
    <row r="719" spans="4:4" s="3" customFormat="1" ht="13.8">
      <c r="D719" s="191"/>
    </row>
    <row r="720" spans="4:4" s="3" customFormat="1" ht="13.8">
      <c r="D720" s="191"/>
    </row>
    <row r="721" spans="4:4" s="3" customFormat="1" ht="13.8">
      <c r="D721" s="191"/>
    </row>
    <row r="722" spans="4:4" s="3" customFormat="1" ht="13.8">
      <c r="D722" s="191"/>
    </row>
    <row r="723" spans="4:4" s="3" customFormat="1" ht="13.8">
      <c r="D723" s="191"/>
    </row>
    <row r="724" spans="4:4" s="3" customFormat="1" ht="13.8">
      <c r="D724" s="191"/>
    </row>
    <row r="725" spans="4:4" s="3" customFormat="1" ht="13.8">
      <c r="D725" s="191"/>
    </row>
    <row r="726" spans="4:4" s="3" customFormat="1" ht="13.8">
      <c r="D726" s="191"/>
    </row>
    <row r="727" spans="4:4" s="3" customFormat="1" ht="13.8">
      <c r="D727" s="191"/>
    </row>
    <row r="728" spans="4:4" s="3" customFormat="1" ht="13.8">
      <c r="D728" s="191"/>
    </row>
    <row r="729" spans="4:4" s="3" customFormat="1" ht="13.8">
      <c r="D729" s="191"/>
    </row>
    <row r="730" spans="4:4" s="3" customFormat="1" ht="13.8">
      <c r="D730" s="191"/>
    </row>
    <row r="731" spans="4:4" s="3" customFormat="1" ht="13.8">
      <c r="D731" s="191"/>
    </row>
    <row r="732" spans="4:4" s="3" customFormat="1" ht="13.8">
      <c r="D732" s="191"/>
    </row>
    <row r="733" spans="4:4" s="3" customFormat="1" ht="13.8">
      <c r="D733" s="191"/>
    </row>
    <row r="734" spans="4:4" s="3" customFormat="1" ht="13.8">
      <c r="D734" s="191"/>
    </row>
    <row r="735" spans="4:4" s="3" customFormat="1" ht="13.8">
      <c r="D735" s="191"/>
    </row>
    <row r="736" spans="4:4" s="3" customFormat="1" ht="13.8">
      <c r="D736" s="191"/>
    </row>
    <row r="737" spans="4:4" s="3" customFormat="1" ht="13.8">
      <c r="D737" s="191"/>
    </row>
    <row r="738" spans="4:4" s="3" customFormat="1" ht="13.8">
      <c r="D738" s="191"/>
    </row>
    <row r="739" spans="4:4" s="3" customFormat="1" ht="13.8">
      <c r="D739" s="191"/>
    </row>
    <row r="740" spans="4:4" s="3" customFormat="1" ht="13.8">
      <c r="D740" s="191"/>
    </row>
    <row r="741" spans="4:4" s="3" customFormat="1" ht="13.8">
      <c r="D741" s="191"/>
    </row>
    <row r="742" spans="4:4" s="3" customFormat="1" ht="13.8">
      <c r="D742" s="191"/>
    </row>
    <row r="743" spans="4:4" s="3" customFormat="1" ht="13.8">
      <c r="D743" s="191"/>
    </row>
    <row r="744" spans="4:4" s="3" customFormat="1" ht="13.8">
      <c r="D744" s="191"/>
    </row>
    <row r="745" spans="4:4" s="3" customFormat="1" ht="13.8">
      <c r="D745" s="191"/>
    </row>
    <row r="746" spans="4:4" s="3" customFormat="1" ht="13.8">
      <c r="D746" s="191"/>
    </row>
    <row r="747" spans="4:4" s="3" customFormat="1" ht="13.8">
      <c r="D747" s="191"/>
    </row>
    <row r="748" spans="4:4" s="3" customFormat="1" ht="13.8">
      <c r="D748" s="191"/>
    </row>
    <row r="749" spans="4:4" s="3" customFormat="1" ht="13.8">
      <c r="D749" s="191"/>
    </row>
    <row r="750" spans="4:4" s="3" customFormat="1" ht="13.8">
      <c r="D750" s="191"/>
    </row>
    <row r="751" spans="4:4" s="3" customFormat="1" ht="13.8">
      <c r="D751" s="191"/>
    </row>
    <row r="752" spans="4:4" s="3" customFormat="1" ht="13.8">
      <c r="D752" s="191"/>
    </row>
    <row r="753" spans="4:4" s="3" customFormat="1" ht="13.8">
      <c r="D753" s="191"/>
    </row>
    <row r="754" spans="4:4" s="3" customFormat="1" ht="13.8">
      <c r="D754" s="191"/>
    </row>
    <row r="755" spans="4:4" s="3" customFormat="1" ht="13.8">
      <c r="D755" s="191"/>
    </row>
    <row r="756" spans="4:4" s="3" customFormat="1" ht="13.8">
      <c r="D756" s="191"/>
    </row>
    <row r="757" spans="4:4" s="3" customFormat="1" ht="13.8">
      <c r="D757" s="191"/>
    </row>
    <row r="758" spans="4:4" s="3" customFormat="1" ht="13.8">
      <c r="D758" s="191"/>
    </row>
    <row r="759" spans="4:4" s="3" customFormat="1" ht="13.8">
      <c r="D759" s="191"/>
    </row>
    <row r="760" spans="4:4" s="3" customFormat="1" ht="13.8">
      <c r="D760" s="191"/>
    </row>
    <row r="761" spans="4:4" s="3" customFormat="1" ht="13.8">
      <c r="D761" s="191"/>
    </row>
    <row r="762" spans="4:4" s="3" customFormat="1" ht="13.8">
      <c r="D762" s="191"/>
    </row>
    <row r="763" spans="4:4" s="3" customFormat="1" ht="13.8">
      <c r="D763" s="191"/>
    </row>
    <row r="764" spans="4:4" s="3" customFormat="1" ht="13.8">
      <c r="D764" s="191"/>
    </row>
    <row r="765" spans="4:4" s="3" customFormat="1" ht="13.8">
      <c r="D765" s="191"/>
    </row>
    <row r="766" spans="4:4" s="3" customFormat="1" ht="13.8">
      <c r="D766" s="191"/>
    </row>
    <row r="767" spans="4:4" s="3" customFormat="1" ht="13.8">
      <c r="D767" s="191"/>
    </row>
    <row r="768" spans="4:4" s="3" customFormat="1" ht="13.8">
      <c r="D768" s="191"/>
    </row>
    <row r="769" spans="4:4" s="3" customFormat="1" ht="13.8">
      <c r="D769" s="191"/>
    </row>
    <row r="770" spans="4:4" s="3" customFormat="1" ht="13.8">
      <c r="D770" s="191"/>
    </row>
    <row r="771" spans="4:4" s="3" customFormat="1" ht="13.8">
      <c r="D771" s="191"/>
    </row>
    <row r="772" spans="4:4" s="3" customFormat="1" ht="13.8">
      <c r="D772" s="191"/>
    </row>
    <row r="773" spans="4:4" s="3" customFormat="1" ht="13.8">
      <c r="D773" s="191"/>
    </row>
    <row r="774" spans="4:4" s="3" customFormat="1" ht="13.8">
      <c r="D774" s="191"/>
    </row>
    <row r="775" spans="4:4" s="3" customFormat="1" ht="13.8">
      <c r="D775" s="191"/>
    </row>
    <row r="776" spans="4:4" s="3" customFormat="1" ht="13.8">
      <c r="D776" s="191"/>
    </row>
    <row r="777" spans="4:4" s="3" customFormat="1" ht="13.8">
      <c r="D777" s="191"/>
    </row>
    <row r="778" spans="4:4" s="3" customFormat="1" ht="13.8">
      <c r="D778" s="191"/>
    </row>
    <row r="779" spans="4:4" s="3" customFormat="1" ht="13.8">
      <c r="D779" s="191"/>
    </row>
    <row r="780" spans="4:4" s="3" customFormat="1" ht="13.8">
      <c r="D780" s="191"/>
    </row>
    <row r="781" spans="4:4" s="3" customFormat="1" ht="13.8">
      <c r="D781" s="191"/>
    </row>
    <row r="782" spans="4:4" s="3" customFormat="1" ht="13.8">
      <c r="D782" s="191"/>
    </row>
    <row r="783" spans="4:4" s="3" customFormat="1" ht="13.8">
      <c r="D783" s="191"/>
    </row>
    <row r="784" spans="4:4" s="3" customFormat="1" ht="13.8">
      <c r="D784" s="191"/>
    </row>
    <row r="785" spans="4:4" s="3" customFormat="1" ht="13.8">
      <c r="D785" s="191"/>
    </row>
    <row r="786" spans="4:4" s="3" customFormat="1" ht="13.8">
      <c r="D786" s="191"/>
    </row>
    <row r="787" spans="4:4" s="3" customFormat="1" ht="13.8">
      <c r="D787" s="191"/>
    </row>
    <row r="788" spans="4:4" s="3" customFormat="1" ht="13.8">
      <c r="D788" s="191"/>
    </row>
    <row r="789" spans="4:4" s="3" customFormat="1" ht="13.8">
      <c r="D789" s="191"/>
    </row>
    <row r="790" spans="4:4" s="3" customFormat="1" ht="13.8">
      <c r="D790" s="191"/>
    </row>
    <row r="791" spans="4:4" s="3" customFormat="1" ht="13.8">
      <c r="D791" s="191"/>
    </row>
    <row r="792" spans="4:4" s="3" customFormat="1" ht="13.8">
      <c r="D792" s="191"/>
    </row>
    <row r="793" spans="4:4" s="3" customFormat="1" ht="13.8">
      <c r="D793" s="191"/>
    </row>
    <row r="794" spans="4:4" s="3" customFormat="1" ht="13.8">
      <c r="D794" s="191"/>
    </row>
    <row r="795" spans="4:4" s="3" customFormat="1" ht="13.8">
      <c r="D795" s="191"/>
    </row>
    <row r="796" spans="4:4" s="3" customFormat="1" ht="13.8">
      <c r="D796" s="191"/>
    </row>
    <row r="797" spans="4:4" s="3" customFormat="1" ht="13.8">
      <c r="D797" s="191"/>
    </row>
    <row r="798" spans="4:4" s="3" customFormat="1" ht="13.8">
      <c r="D798" s="191"/>
    </row>
    <row r="799" spans="4:4" s="3" customFormat="1" ht="13.8">
      <c r="D799" s="191"/>
    </row>
    <row r="800" spans="4:4" s="3" customFormat="1" ht="13.8">
      <c r="D800" s="191"/>
    </row>
    <row r="801" spans="4:4" s="3" customFormat="1" ht="13.8">
      <c r="D801" s="191"/>
    </row>
    <row r="802" spans="4:4" s="3" customFormat="1" ht="13.8">
      <c r="D802" s="191"/>
    </row>
    <row r="803" spans="4:4" s="3" customFormat="1" ht="13.8">
      <c r="D803" s="191"/>
    </row>
    <row r="804" spans="4:4" s="3" customFormat="1" ht="13.8">
      <c r="D804" s="191"/>
    </row>
    <row r="805" spans="4:4" s="3" customFormat="1" ht="13.8">
      <c r="D805" s="191"/>
    </row>
    <row r="806" spans="4:4" s="3" customFormat="1" ht="13.8">
      <c r="D806" s="191"/>
    </row>
    <row r="807" spans="4:4" s="3" customFormat="1" ht="13.8">
      <c r="D807" s="191"/>
    </row>
    <row r="808" spans="4:4" s="3" customFormat="1" ht="13.8">
      <c r="D808" s="191"/>
    </row>
    <row r="809" spans="4:4" s="3" customFormat="1" ht="13.8">
      <c r="D809" s="191"/>
    </row>
    <row r="810" spans="4:4" s="3" customFormat="1" ht="13.8">
      <c r="D810" s="191"/>
    </row>
    <row r="811" spans="4:4" s="3" customFormat="1" ht="13.8">
      <c r="D811" s="191"/>
    </row>
    <row r="812" spans="4:4" s="3" customFormat="1" ht="13.8">
      <c r="D812" s="191"/>
    </row>
    <row r="813" spans="4:4" s="3" customFormat="1" ht="13.8">
      <c r="D813" s="191"/>
    </row>
    <row r="814" spans="4:4" s="3" customFormat="1" ht="13.8">
      <c r="D814" s="191"/>
    </row>
    <row r="815" spans="4:4" s="3" customFormat="1" ht="13.8">
      <c r="D815" s="191"/>
    </row>
    <row r="816" spans="4:4" s="3" customFormat="1" ht="13.8">
      <c r="D816" s="191"/>
    </row>
    <row r="817" spans="4:4" s="3" customFormat="1" ht="13.8">
      <c r="D817" s="191"/>
    </row>
    <row r="818" spans="4:4" s="3" customFormat="1" ht="13.8">
      <c r="D818" s="191"/>
    </row>
    <row r="819" spans="4:4" s="3" customFormat="1" ht="13.8">
      <c r="D819" s="191"/>
    </row>
    <row r="820" spans="4:4" s="3" customFormat="1" ht="13.8">
      <c r="D820" s="191"/>
    </row>
    <row r="821" spans="4:4" s="3" customFormat="1" ht="13.8">
      <c r="D821" s="191"/>
    </row>
    <row r="822" spans="4:4" s="3" customFormat="1" ht="13.8">
      <c r="D822" s="191"/>
    </row>
    <row r="823" spans="4:4" s="3" customFormat="1" ht="13.8">
      <c r="D823" s="191"/>
    </row>
    <row r="824" spans="4:4" s="3" customFormat="1" ht="13.8">
      <c r="D824" s="191"/>
    </row>
    <row r="825" spans="4:4" s="3" customFormat="1" ht="13.8">
      <c r="D825" s="191"/>
    </row>
    <row r="826" spans="4:4" s="3" customFormat="1" ht="13.8">
      <c r="D826" s="191"/>
    </row>
    <row r="827" spans="4:4" s="3" customFormat="1" ht="13.8">
      <c r="D827" s="191"/>
    </row>
    <row r="828" spans="4:4" s="3" customFormat="1" ht="13.8">
      <c r="D828" s="191"/>
    </row>
    <row r="829" spans="4:4" s="3" customFormat="1" ht="13.8">
      <c r="D829" s="191"/>
    </row>
    <row r="830" spans="4:4" s="3" customFormat="1" ht="13.8">
      <c r="D830" s="191"/>
    </row>
    <row r="831" spans="4:4" s="3" customFormat="1" ht="13.8">
      <c r="D831" s="191"/>
    </row>
    <row r="832" spans="4:4" s="3" customFormat="1" ht="13.8">
      <c r="D832" s="191"/>
    </row>
    <row r="833" spans="4:4" s="3" customFormat="1" ht="13.8">
      <c r="D833" s="191"/>
    </row>
    <row r="834" spans="4:4" s="3" customFormat="1" ht="13.8">
      <c r="D834" s="191"/>
    </row>
    <row r="835" spans="4:4" s="3" customFormat="1" ht="13.8">
      <c r="D835" s="191"/>
    </row>
    <row r="836" spans="4:4" s="3" customFormat="1" ht="13.8">
      <c r="D836" s="191"/>
    </row>
    <row r="837" spans="4:4" s="3" customFormat="1" ht="13.8">
      <c r="D837" s="191"/>
    </row>
    <row r="838" spans="4:4" s="3" customFormat="1" ht="13.8">
      <c r="D838" s="191"/>
    </row>
    <row r="839" spans="4:4" s="3" customFormat="1" ht="13.8">
      <c r="D839" s="191"/>
    </row>
    <row r="840" spans="4:4" s="3" customFormat="1" ht="13.8">
      <c r="D840" s="191"/>
    </row>
    <row r="841" spans="4:4" s="3" customFormat="1" ht="13.8">
      <c r="D841" s="191"/>
    </row>
    <row r="842" spans="4:4" s="3" customFormat="1" ht="13.8">
      <c r="D842" s="191"/>
    </row>
    <row r="843" spans="4:4" s="3" customFormat="1" ht="13.8">
      <c r="D843" s="191"/>
    </row>
    <row r="844" spans="4:4" s="3" customFormat="1" ht="13.8">
      <c r="D844" s="191"/>
    </row>
    <row r="845" spans="4:4" s="3" customFormat="1" ht="13.8">
      <c r="D845" s="191"/>
    </row>
    <row r="846" spans="4:4" s="3" customFormat="1" ht="13.8">
      <c r="D846" s="191"/>
    </row>
    <row r="847" spans="4:4" s="3" customFormat="1" ht="13.8">
      <c r="D847" s="191"/>
    </row>
    <row r="848" spans="4:4" s="3" customFormat="1" ht="13.8">
      <c r="D848" s="191"/>
    </row>
    <row r="849" spans="4:4" s="3" customFormat="1" ht="13.8">
      <c r="D849" s="191"/>
    </row>
    <row r="850" spans="4:4" s="3" customFormat="1" ht="13.8">
      <c r="D850" s="191"/>
    </row>
    <row r="851" spans="4:4" s="3" customFormat="1" ht="13.8">
      <c r="D851" s="191"/>
    </row>
    <row r="852" spans="4:4" s="3" customFormat="1" ht="13.8">
      <c r="D852" s="191"/>
    </row>
    <row r="853" spans="4:4" s="3" customFormat="1" ht="13.8">
      <c r="D853" s="191"/>
    </row>
    <row r="854" spans="4:4" s="3" customFormat="1" ht="13.8">
      <c r="D854" s="191"/>
    </row>
    <row r="855" spans="4:4" s="3" customFormat="1" ht="13.8">
      <c r="D855" s="191"/>
    </row>
    <row r="856" spans="4:4" s="3" customFormat="1" ht="13.8">
      <c r="D856" s="191"/>
    </row>
    <row r="857" spans="4:4" s="3" customFormat="1" ht="13.8">
      <c r="D857" s="191"/>
    </row>
    <row r="858" spans="4:4" s="3" customFormat="1" ht="13.8">
      <c r="D858" s="191"/>
    </row>
    <row r="859" spans="4:4" s="3" customFormat="1" ht="13.8">
      <c r="D859" s="191"/>
    </row>
    <row r="860" spans="4:4" s="3" customFormat="1" ht="13.8">
      <c r="D860" s="191"/>
    </row>
    <row r="861" spans="4:4" s="3" customFormat="1" ht="13.8">
      <c r="D861" s="191"/>
    </row>
    <row r="862" spans="4:4" s="3" customFormat="1" ht="13.8">
      <c r="D862" s="191"/>
    </row>
    <row r="863" spans="4:4" s="3" customFormat="1" ht="13.8">
      <c r="D863" s="191"/>
    </row>
    <row r="864" spans="4:4" s="3" customFormat="1" ht="13.8">
      <c r="D864" s="191"/>
    </row>
    <row r="865" spans="4:4" s="3" customFormat="1" ht="13.8">
      <c r="D865" s="191"/>
    </row>
    <row r="866" spans="4:4" s="3" customFormat="1" ht="13.8">
      <c r="D866" s="191"/>
    </row>
    <row r="867" spans="4:4" s="3" customFormat="1" ht="13.8">
      <c r="D867" s="191"/>
    </row>
  </sheetData>
  <phoneticPr fontId="0" type="noConversion"/>
  <pageMargins left="0.25" right="0.25" top="0.25" bottom="0.25" header="0" footer="0"/>
  <pageSetup scale="70" orientation="landscape" r:id="rId1"/>
  <headerFooter alignWithMargins="0">
    <oddFooter>&amp;A&amp;RPage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GridLines="0" workbookViewId="0"/>
  </sheetViews>
  <sheetFormatPr defaultRowHeight="13.2"/>
  <cols>
    <col min="1" max="1" width="1.88671875" customWidth="1"/>
    <col min="2" max="2" width="40.5546875" customWidth="1"/>
    <col min="3" max="10" width="9.33203125" customWidth="1"/>
  </cols>
  <sheetData>
    <row r="1" spans="1:10" ht="17.399999999999999">
      <c r="B1" s="5" t="s">
        <v>208</v>
      </c>
    </row>
    <row r="3" spans="1:10" ht="12" customHeight="1">
      <c r="B3" s="6" t="s">
        <v>76</v>
      </c>
      <c r="C3" s="7">
        <v>2003</v>
      </c>
      <c r="D3" s="7">
        <v>2002</v>
      </c>
      <c r="E3" s="8">
        <v>2001</v>
      </c>
      <c r="F3" s="8">
        <v>2000</v>
      </c>
      <c r="G3" s="8">
        <v>1999</v>
      </c>
      <c r="H3" s="8">
        <v>1998</v>
      </c>
      <c r="I3" s="8">
        <v>1997</v>
      </c>
      <c r="J3" s="8">
        <v>1996</v>
      </c>
    </row>
    <row r="4" spans="1:10" ht="12" customHeight="1">
      <c r="B4" s="9"/>
      <c r="C4" s="10"/>
      <c r="D4" s="10"/>
      <c r="E4" s="11"/>
      <c r="F4" s="11"/>
      <c r="G4" s="11"/>
      <c r="H4" s="11"/>
      <c r="I4" s="11"/>
      <c r="J4" s="11"/>
    </row>
    <row r="5" spans="1:10" ht="12" customHeight="1">
      <c r="B5" s="179" t="s">
        <v>77</v>
      </c>
      <c r="C5" s="13">
        <v>63.6</v>
      </c>
      <c r="D5" s="13">
        <v>60</v>
      </c>
      <c r="E5" s="13">
        <v>54.8</v>
      </c>
      <c r="F5" s="13">
        <v>45</v>
      </c>
      <c r="G5" s="13">
        <v>40.5</v>
      </c>
      <c r="H5" s="13">
        <v>29.1</v>
      </c>
      <c r="I5" s="13">
        <v>7.9</v>
      </c>
      <c r="J5" s="13">
        <v>1.2</v>
      </c>
    </row>
    <row r="6" spans="1:10" ht="12" customHeight="1">
      <c r="B6" s="179" t="s">
        <v>78</v>
      </c>
      <c r="C6" s="13">
        <v>29.9</v>
      </c>
      <c r="D6" s="13">
        <v>27.1</v>
      </c>
      <c r="E6" s="13">
        <v>22.7</v>
      </c>
      <c r="F6" s="13">
        <v>17</v>
      </c>
      <c r="G6" s="13">
        <v>13.6</v>
      </c>
      <c r="H6" s="13">
        <v>4</v>
      </c>
      <c r="I6" s="13">
        <v>0.5</v>
      </c>
      <c r="J6" s="13">
        <v>0</v>
      </c>
    </row>
    <row r="7" spans="1:10" ht="12" customHeight="1">
      <c r="B7" s="179" t="s">
        <v>79</v>
      </c>
      <c r="C7" s="13">
        <v>1.6</v>
      </c>
      <c r="D7" s="13">
        <v>1</v>
      </c>
      <c r="E7" s="13">
        <v>0.6</v>
      </c>
      <c r="F7" s="13">
        <v>0.6</v>
      </c>
      <c r="G7" s="13">
        <v>0.3</v>
      </c>
      <c r="H7" s="13">
        <v>0</v>
      </c>
      <c r="I7" s="13">
        <v>0</v>
      </c>
      <c r="J7" s="13">
        <v>0</v>
      </c>
    </row>
    <row r="8" spans="1:10" ht="12" customHeight="1">
      <c r="B8" s="178" t="s">
        <v>130</v>
      </c>
      <c r="C8" s="15">
        <f t="shared" ref="C8:J8" si="0">SUM(C5:C7)</f>
        <v>95.1</v>
      </c>
      <c r="D8" s="15">
        <f t="shared" si="0"/>
        <v>88.1</v>
      </c>
      <c r="E8" s="15">
        <f t="shared" si="0"/>
        <v>78.099999999999994</v>
      </c>
      <c r="F8" s="15">
        <f t="shared" si="0"/>
        <v>62.6</v>
      </c>
      <c r="G8" s="15">
        <f t="shared" si="0"/>
        <v>54.4</v>
      </c>
      <c r="H8" s="15">
        <f t="shared" si="0"/>
        <v>33.1</v>
      </c>
      <c r="I8" s="15">
        <f t="shared" si="0"/>
        <v>8.4</v>
      </c>
      <c r="J8" s="15">
        <f t="shared" si="0"/>
        <v>1.2</v>
      </c>
    </row>
    <row r="9" spans="1:10" ht="12" customHeight="1">
      <c r="B9" s="16"/>
      <c r="C9" s="17"/>
      <c r="D9" s="17"/>
      <c r="E9" s="17"/>
      <c r="F9" s="17"/>
      <c r="G9" s="17"/>
      <c r="H9" s="17"/>
      <c r="I9" s="17"/>
      <c r="J9" s="17"/>
    </row>
    <row r="10" spans="1:10" ht="12" customHeight="1">
      <c r="B10" s="12" t="s">
        <v>80</v>
      </c>
      <c r="C10" s="13">
        <v>6.9</v>
      </c>
      <c r="D10" s="13">
        <v>5.6</v>
      </c>
      <c r="E10" s="13">
        <v>3.4</v>
      </c>
      <c r="F10" s="13">
        <v>2.6</v>
      </c>
      <c r="G10" s="13">
        <v>2.1</v>
      </c>
      <c r="H10" s="13">
        <v>0.9</v>
      </c>
      <c r="I10" s="13">
        <v>0</v>
      </c>
      <c r="J10" s="13">
        <v>0</v>
      </c>
    </row>
    <row r="11" spans="1:10" ht="12" customHeight="1">
      <c r="B11" s="12" t="s">
        <v>81</v>
      </c>
      <c r="C11" s="13">
        <v>0.3</v>
      </c>
      <c r="D11" s="13">
        <v>0.2</v>
      </c>
      <c r="E11" s="13">
        <v>0.2</v>
      </c>
      <c r="F11" s="13">
        <v>0.1</v>
      </c>
      <c r="G11" s="13">
        <v>0.1</v>
      </c>
      <c r="H11" s="13">
        <v>0</v>
      </c>
      <c r="I11" s="13">
        <v>0</v>
      </c>
      <c r="J11" s="13">
        <v>0</v>
      </c>
    </row>
    <row r="12" spans="1:10" ht="12" customHeight="1">
      <c r="B12" s="12" t="s">
        <v>82</v>
      </c>
      <c r="C12" s="13">
        <v>20</v>
      </c>
      <c r="D12" s="13">
        <v>18.2</v>
      </c>
      <c r="E12" s="13">
        <v>14.3</v>
      </c>
      <c r="F12" s="13">
        <v>14.6</v>
      </c>
      <c r="G12" s="13">
        <v>15.4</v>
      </c>
      <c r="H12" s="13">
        <v>11.4</v>
      </c>
      <c r="I12" s="13">
        <v>2.2999999999999998</v>
      </c>
      <c r="J12" s="13">
        <v>0</v>
      </c>
    </row>
    <row r="13" spans="1:10" ht="12" customHeight="1">
      <c r="B13" s="12" t="s">
        <v>83</v>
      </c>
      <c r="C13" s="13">
        <v>3.7</v>
      </c>
      <c r="D13" s="13">
        <v>3</v>
      </c>
      <c r="E13" s="13">
        <v>2</v>
      </c>
      <c r="F13" s="13">
        <v>1.1000000000000001</v>
      </c>
      <c r="G13" s="13">
        <v>0.6</v>
      </c>
      <c r="H13" s="13"/>
      <c r="I13" s="13">
        <v>0</v>
      </c>
      <c r="J13" s="13">
        <v>0</v>
      </c>
    </row>
    <row r="14" spans="1:10" ht="12" customHeight="1">
      <c r="B14" s="12" t="s">
        <v>84</v>
      </c>
      <c r="C14" s="13">
        <v>0.4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</row>
    <row r="15" spans="1:10" ht="12" customHeight="1">
      <c r="A15" t="s">
        <v>215</v>
      </c>
      <c r="B15" s="12" t="s">
        <v>129</v>
      </c>
      <c r="C15" s="13">
        <v>5.0999999999999996</v>
      </c>
      <c r="D15" s="13">
        <v>2.2000000000000002</v>
      </c>
      <c r="E15" s="13">
        <v>1.2</v>
      </c>
      <c r="F15" s="13">
        <v>0.1</v>
      </c>
      <c r="G15" s="13">
        <v>0</v>
      </c>
      <c r="H15" s="13">
        <v>0</v>
      </c>
      <c r="I15" s="13">
        <v>0</v>
      </c>
      <c r="J15" s="13">
        <v>0</v>
      </c>
    </row>
    <row r="16" spans="1:10" ht="12" customHeight="1">
      <c r="B16" s="12" t="s">
        <v>128</v>
      </c>
      <c r="C16" s="13">
        <v>0.1</v>
      </c>
      <c r="D16" s="13">
        <v>0.1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</row>
    <row r="17" spans="2:12" ht="12" customHeight="1">
      <c r="B17" s="14" t="s">
        <v>131</v>
      </c>
      <c r="C17" s="15">
        <f t="shared" ref="C17:J17" si="1">SUM(C10:C16)</f>
        <v>36.5</v>
      </c>
      <c r="D17" s="15">
        <f t="shared" si="1"/>
        <v>29.3</v>
      </c>
      <c r="E17" s="15">
        <f t="shared" si="1"/>
        <v>21.1</v>
      </c>
      <c r="F17" s="15">
        <f t="shared" si="1"/>
        <v>18.500000000000004</v>
      </c>
      <c r="G17" s="15">
        <f t="shared" si="1"/>
        <v>18.200000000000003</v>
      </c>
      <c r="H17" s="15">
        <f t="shared" si="1"/>
        <v>12.3</v>
      </c>
      <c r="I17" s="15">
        <f t="shared" si="1"/>
        <v>2.2999999999999998</v>
      </c>
      <c r="J17" s="15">
        <f t="shared" si="1"/>
        <v>0</v>
      </c>
    </row>
    <row r="18" spans="2:12" ht="12" customHeight="1">
      <c r="B18" s="16"/>
      <c r="C18" s="17"/>
      <c r="D18" s="17"/>
      <c r="E18" s="17"/>
      <c r="F18" s="17"/>
      <c r="G18" s="17"/>
      <c r="H18" s="17"/>
      <c r="I18" s="17"/>
      <c r="J18" s="17"/>
    </row>
    <row r="19" spans="2:12" ht="12" customHeight="1">
      <c r="B19" s="12" t="s">
        <v>85</v>
      </c>
      <c r="C19" s="13">
        <v>4.5</v>
      </c>
      <c r="D19" s="13">
        <v>5.2</v>
      </c>
      <c r="E19" s="13">
        <v>5.0999999999999996</v>
      </c>
      <c r="F19" s="13">
        <v>4.5999999999999996</v>
      </c>
      <c r="G19" s="13">
        <v>3.8</v>
      </c>
      <c r="H19" s="13">
        <v>2.1</v>
      </c>
      <c r="I19" s="13">
        <v>0.6</v>
      </c>
      <c r="J19" s="13">
        <v>0</v>
      </c>
    </row>
    <row r="20" spans="2:12" ht="12" customHeight="1">
      <c r="B20" s="12" t="s">
        <v>86</v>
      </c>
      <c r="C20" s="13">
        <v>0.2</v>
      </c>
      <c r="D20" s="13">
        <v>0.1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8"/>
      <c r="L20" s="242"/>
    </row>
    <row r="21" spans="2:12" ht="12" customHeight="1">
      <c r="B21" s="12" t="s">
        <v>87</v>
      </c>
      <c r="C21" s="13">
        <v>2</v>
      </c>
      <c r="D21" s="13">
        <v>1.9</v>
      </c>
      <c r="E21" s="13">
        <v>2.2999999999999998</v>
      </c>
      <c r="F21" s="13">
        <v>0.3</v>
      </c>
      <c r="G21" s="13">
        <v>0.3</v>
      </c>
      <c r="H21" s="13">
        <v>0.2</v>
      </c>
      <c r="I21" s="13">
        <v>0</v>
      </c>
      <c r="J21" s="13">
        <v>0</v>
      </c>
    </row>
    <row r="22" spans="2:12" ht="12" customHeight="1">
      <c r="B22" s="12" t="s">
        <v>88</v>
      </c>
      <c r="C22" s="13">
        <v>0.3</v>
      </c>
      <c r="D22" s="13">
        <v>0.4</v>
      </c>
      <c r="E22" s="13">
        <v>0.5</v>
      </c>
      <c r="F22" s="13">
        <v>1</v>
      </c>
      <c r="G22" s="13">
        <v>2</v>
      </c>
      <c r="H22" s="13">
        <v>2</v>
      </c>
      <c r="I22" s="13">
        <v>2</v>
      </c>
      <c r="J22" s="13">
        <v>1.8</v>
      </c>
    </row>
    <row r="23" spans="2:12" ht="12" customHeight="1">
      <c r="B23" s="12" t="s">
        <v>89</v>
      </c>
      <c r="C23" s="13">
        <v>0.5</v>
      </c>
      <c r="D23" s="13">
        <v>0.5</v>
      </c>
      <c r="E23" s="13">
        <v>0.7</v>
      </c>
      <c r="F23" s="13">
        <v>0.5</v>
      </c>
      <c r="G23" s="13">
        <v>0.3</v>
      </c>
      <c r="H23" s="13">
        <v>0.2</v>
      </c>
      <c r="I23" s="13">
        <v>0.1</v>
      </c>
      <c r="J23" s="13">
        <v>0</v>
      </c>
    </row>
    <row r="24" spans="2:12" ht="12" customHeight="1">
      <c r="B24" s="12" t="s">
        <v>126</v>
      </c>
      <c r="C24" s="13">
        <v>5.4</v>
      </c>
      <c r="D24" s="13">
        <v>4.8</v>
      </c>
      <c r="E24" s="13">
        <v>5.6</v>
      </c>
      <c r="F24" s="13">
        <v>4</v>
      </c>
      <c r="G24" s="13">
        <v>2.4</v>
      </c>
      <c r="H24" s="13">
        <v>0.7</v>
      </c>
      <c r="I24" s="13">
        <v>0.1</v>
      </c>
      <c r="J24" s="13">
        <v>0</v>
      </c>
    </row>
    <row r="25" spans="2:12" ht="12" customHeight="1">
      <c r="B25" s="12" t="s">
        <v>127</v>
      </c>
      <c r="C25" s="13">
        <v>0.1</v>
      </c>
      <c r="D25" s="13">
        <v>0.1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</row>
    <row r="26" spans="2:12" ht="12" customHeight="1">
      <c r="B26" s="14" t="s">
        <v>132</v>
      </c>
      <c r="C26" s="15">
        <f t="shared" ref="C26:J26" si="2">SUM(C19:C25)</f>
        <v>13</v>
      </c>
      <c r="D26" s="15">
        <f t="shared" si="2"/>
        <v>12.999999999999998</v>
      </c>
      <c r="E26" s="15">
        <f t="shared" si="2"/>
        <v>14.2</v>
      </c>
      <c r="F26" s="15">
        <f t="shared" si="2"/>
        <v>10.399999999999999</v>
      </c>
      <c r="G26" s="15">
        <f t="shared" si="2"/>
        <v>8.7999999999999989</v>
      </c>
      <c r="H26" s="15">
        <f t="shared" si="2"/>
        <v>5.2000000000000011</v>
      </c>
      <c r="I26" s="15">
        <f t="shared" si="2"/>
        <v>2.8000000000000003</v>
      </c>
      <c r="J26" s="15">
        <f t="shared" si="2"/>
        <v>1.8</v>
      </c>
    </row>
    <row r="27" spans="2:12" ht="12" customHeight="1">
      <c r="B27" s="16"/>
      <c r="C27" s="17"/>
      <c r="D27" s="17"/>
      <c r="E27" s="17"/>
      <c r="F27" s="17"/>
      <c r="G27" s="17"/>
      <c r="H27" s="17"/>
      <c r="I27" s="17"/>
      <c r="J27" s="17"/>
    </row>
    <row r="28" spans="2:12" ht="12" customHeight="1">
      <c r="B28" s="12" t="s">
        <v>90</v>
      </c>
      <c r="C28" s="13">
        <v>0.7</v>
      </c>
      <c r="D28" s="13">
        <v>0.9</v>
      </c>
      <c r="E28" s="13">
        <v>0.9</v>
      </c>
      <c r="F28" s="13">
        <v>0.7</v>
      </c>
      <c r="G28" s="13">
        <v>0.2</v>
      </c>
      <c r="H28" s="13">
        <v>0</v>
      </c>
      <c r="I28" s="13">
        <v>0</v>
      </c>
      <c r="J28" s="13">
        <v>0</v>
      </c>
    </row>
    <row r="29" spans="2:12" ht="12" customHeight="1">
      <c r="B29" s="12" t="s">
        <v>91</v>
      </c>
      <c r="C29" s="13">
        <v>5.5</v>
      </c>
      <c r="D29" s="13">
        <v>4</v>
      </c>
      <c r="E29" s="13">
        <v>4</v>
      </c>
      <c r="F29" s="13">
        <v>4.3</v>
      </c>
      <c r="G29" s="13">
        <v>4.9000000000000004</v>
      </c>
      <c r="H29" s="13">
        <v>2.8</v>
      </c>
      <c r="I29" s="13">
        <v>0.5</v>
      </c>
      <c r="J29" s="13">
        <v>0</v>
      </c>
    </row>
    <row r="30" spans="2:12" ht="12" customHeight="1">
      <c r="B30" s="14" t="s">
        <v>133</v>
      </c>
      <c r="C30" s="15">
        <f t="shared" ref="C30:J30" si="3">SUM(C28:C29)</f>
        <v>6.2</v>
      </c>
      <c r="D30" s="15">
        <f t="shared" si="3"/>
        <v>4.9000000000000004</v>
      </c>
      <c r="E30" s="15">
        <f t="shared" si="3"/>
        <v>4.9000000000000004</v>
      </c>
      <c r="F30" s="15">
        <f t="shared" si="3"/>
        <v>5</v>
      </c>
      <c r="G30" s="15">
        <f t="shared" si="3"/>
        <v>5.1000000000000005</v>
      </c>
      <c r="H30" s="15">
        <f t="shared" si="3"/>
        <v>2.8</v>
      </c>
      <c r="I30" s="15">
        <f t="shared" si="3"/>
        <v>0.5</v>
      </c>
      <c r="J30" s="15">
        <f t="shared" si="3"/>
        <v>0</v>
      </c>
    </row>
    <row r="31" spans="2:12" ht="12" customHeight="1">
      <c r="B31" s="16"/>
      <c r="C31" s="17"/>
      <c r="D31" s="17"/>
      <c r="E31" s="17"/>
      <c r="F31" s="17"/>
      <c r="G31" s="17"/>
      <c r="H31" s="17"/>
      <c r="I31" s="17"/>
      <c r="J31" s="17"/>
    </row>
    <row r="32" spans="2:12" ht="12" customHeight="1">
      <c r="B32" s="14" t="s">
        <v>134</v>
      </c>
      <c r="C32" s="19">
        <f t="shared" ref="C32:J32" si="4">C30+C26+C17+C8</f>
        <v>150.80000000000001</v>
      </c>
      <c r="D32" s="19">
        <f t="shared" si="4"/>
        <v>135.30000000000001</v>
      </c>
      <c r="E32" s="19">
        <f t="shared" si="4"/>
        <v>118.3</v>
      </c>
      <c r="F32" s="19">
        <f t="shared" si="4"/>
        <v>96.5</v>
      </c>
      <c r="G32" s="19">
        <f t="shared" si="4"/>
        <v>86.5</v>
      </c>
      <c r="H32" s="19">
        <f t="shared" si="4"/>
        <v>53.400000000000006</v>
      </c>
      <c r="I32" s="19">
        <f t="shared" si="4"/>
        <v>14</v>
      </c>
      <c r="J32" s="19">
        <f t="shared" si="4"/>
        <v>3</v>
      </c>
    </row>
    <row r="33" spans="2:10" s="20" customFormat="1" ht="12" customHeight="1">
      <c r="B33" s="21"/>
      <c r="C33" s="22"/>
      <c r="D33" s="22"/>
      <c r="E33" s="22"/>
      <c r="F33" s="22"/>
      <c r="G33" s="22"/>
      <c r="H33" s="22"/>
      <c r="I33" s="22"/>
      <c r="J33" s="22"/>
    </row>
    <row r="34" spans="2:10">
      <c r="B34" s="23" t="s">
        <v>124</v>
      </c>
    </row>
    <row r="35" spans="2:10">
      <c r="B35" s="20" t="s">
        <v>123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&amp;A&amp;RPage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Key Financial Data</vt:lpstr>
      <vt:lpstr>Income Statement</vt:lpstr>
      <vt:lpstr>Items Included</vt:lpstr>
      <vt:lpstr>Balance Sheet</vt:lpstr>
      <vt:lpstr>Cash Flow</vt:lpstr>
      <vt:lpstr>Global Biotech Acres</vt:lpstr>
      <vt:lpstr>'Cash Flow'!OLE_LINK1</vt:lpstr>
      <vt:lpstr>'Balance Sheet'!Print_Area</vt:lpstr>
      <vt:lpstr>'Cash Flow'!Print_Area</vt:lpstr>
      <vt:lpstr>'Income Statement'!Print_Area</vt:lpstr>
      <vt:lpstr>'Items Included'!Print_Area</vt:lpstr>
      <vt:lpstr>'Key Financial Data'!Print_Area</vt:lpstr>
      <vt:lpstr>'Income Statement'!Print_Titles</vt:lpstr>
      <vt:lpstr>'Items Included'!Print_Titles</vt:lpstr>
      <vt:lpstr>'Key Financial Data'!Print_Titles</vt:lpstr>
    </vt:vector>
  </TitlesOfParts>
  <Company>Pharmacia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Pharmacia</dc:creator>
  <cp:lastModifiedBy>Aniket Gupta</cp:lastModifiedBy>
  <cp:lastPrinted>2003-10-14T22:07:32Z</cp:lastPrinted>
  <dcterms:created xsi:type="dcterms:W3CDTF">2003-08-08T17:43:42Z</dcterms:created>
  <dcterms:modified xsi:type="dcterms:W3CDTF">2024-02-03T22:13:36Z</dcterms:modified>
</cp:coreProperties>
</file>