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BC30290-57C2-40F4-BF45-BAF616F3990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G15" i="1" s="1"/>
  <c r="E14" i="1"/>
  <c r="G14" i="1"/>
  <c r="C15" i="1"/>
  <c r="E11" i="1" s="1"/>
  <c r="E34" i="1"/>
  <c r="E37" i="1" s="1"/>
  <c r="I34" i="1"/>
  <c r="I37" i="1" s="1"/>
  <c r="E35" i="1"/>
  <c r="G35" i="1"/>
  <c r="I35" i="1"/>
  <c r="C37" i="1"/>
  <c r="G37" i="1"/>
  <c r="E44" i="1"/>
  <c r="I44" i="1"/>
  <c r="I47" i="1" s="1"/>
  <c r="I45" i="1"/>
  <c r="C47" i="1"/>
  <c r="E45" i="1" s="1"/>
  <c r="G47" i="1"/>
  <c r="E47" i="1" l="1"/>
  <c r="I14" i="1"/>
  <c r="I11" i="1"/>
  <c r="I12" i="1"/>
  <c r="I13" i="1"/>
  <c r="E12" i="1"/>
  <c r="I15" i="1" l="1"/>
</calcChain>
</file>

<file path=xl/comments1.xml><?xml version="1.0" encoding="utf-8"?>
<comments xmlns="http://schemas.openxmlformats.org/spreadsheetml/2006/main">
  <authors>
    <author>mhcp</author>
  </authors>
  <commentList>
    <comment ref="G20" authorId="0" shapeId="0">
      <text>
        <r>
          <rPr>
            <b/>
            <sz val="8"/>
            <color indexed="81"/>
            <rFont val="Tahoma"/>
          </rPr>
          <t>mhcp:</t>
        </r>
        <r>
          <rPr>
            <sz val="8"/>
            <color indexed="81"/>
            <rFont val="Tahoma"/>
          </rPr>
          <t xml:space="preserve">
inpatient costs divided inpatient days INSTITUTIONAL BASED PROGRAM ONLY</t>
        </r>
      </text>
    </comment>
  </commentList>
</comments>
</file>

<file path=xl/sharedStrings.xml><?xml version="1.0" encoding="utf-8"?>
<sst xmlns="http://schemas.openxmlformats.org/spreadsheetml/2006/main" count="43" uniqueCount="35">
  <si>
    <t xml:space="preserve"> </t>
  </si>
  <si>
    <t>Financial Data</t>
  </si>
  <si>
    <t>1999/00</t>
  </si>
  <si>
    <t>% of Total</t>
  </si>
  <si>
    <t>2000/01</t>
  </si>
  <si>
    <t>Salaries</t>
  </si>
  <si>
    <t>Benefits</t>
  </si>
  <si>
    <t>Operating expenses</t>
  </si>
  <si>
    <t>Equipment</t>
  </si>
  <si>
    <t>TOTAL</t>
  </si>
  <si>
    <t>GENERAL</t>
  </si>
  <si>
    <t>Inpatient Days</t>
  </si>
  <si>
    <t>Inpatient Per Diem Rate</t>
  </si>
  <si>
    <t>Rated Bed Capacity</t>
  </si>
  <si>
    <t>Beds Set Up</t>
  </si>
  <si>
    <t>Admissions</t>
  </si>
  <si>
    <t>Discharges</t>
  </si>
  <si>
    <t>Total No. of Staff</t>
  </si>
  <si>
    <t>Full Time Equivalents</t>
  </si>
  <si>
    <t>Total Paid Hours</t>
  </si>
  <si>
    <t>Regional Division</t>
  </si>
  <si>
    <t>Oak Ridge Division</t>
  </si>
  <si>
    <t xml:space="preserve">Community Programs Budget </t>
  </si>
  <si>
    <t>Community Based Programs</t>
  </si>
  <si>
    <t>Institutional</t>
  </si>
  <si>
    <t>** Admissions and discharges capture inpatient activity only, not outpatient activity.</t>
  </si>
  <si>
    <t>*486</t>
  </si>
  <si>
    <t>**622</t>
  </si>
  <si>
    <t>Financial (In 000s)</t>
  </si>
  <si>
    <t>Outpatient Contacts &amp; Attendances</t>
  </si>
  <si>
    <t>Spending By Division 000s</t>
  </si>
  <si>
    <t>Total Hospital Expenditure</t>
  </si>
  <si>
    <t>COMMUNITY vs. INSTITUTIONAL SPENDING (000s)</t>
  </si>
  <si>
    <r>
      <t xml:space="preserve">* </t>
    </r>
    <r>
      <rPr>
        <sz val="10"/>
        <rFont val="Arial"/>
        <family val="2"/>
      </rPr>
      <t>Per diem rate is calculated by dividing inpatient costs by inpatient days. MHCP institutional program costs only.</t>
    </r>
  </si>
  <si>
    <t>Mental Health Centre Penetanguishene - Financial Information 2000-2001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</si>
</sst>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10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Border="1"/>
    <xf numFmtId="10" fontId="5" fillId="0" borderId="4" xfId="0" applyNumberFormat="1" applyFont="1" applyBorder="1"/>
    <xf numFmtId="3" fontId="5" fillId="0" borderId="4" xfId="0" applyNumberFormat="1" applyFont="1" applyBorder="1"/>
    <xf numFmtId="164" fontId="5" fillId="0" borderId="5" xfId="0" applyNumberFormat="1" applyFont="1" applyBorder="1"/>
    <xf numFmtId="10" fontId="5" fillId="0" borderId="5" xfId="0" applyNumberFormat="1" applyFont="1" applyBorder="1"/>
    <xf numFmtId="0" fontId="5" fillId="0" borderId="0" xfId="0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quotePrefix="1" applyNumberFormat="1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5" fillId="0" borderId="6" xfId="0" applyNumberFormat="1" applyFont="1" applyBorder="1"/>
    <xf numFmtId="165" fontId="5" fillId="0" borderId="6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5" fontId="5" fillId="0" borderId="0" xfId="1" applyNumberFormat="1" applyFont="1"/>
    <xf numFmtId="164" fontId="5" fillId="0" borderId="0" xfId="0" applyNumberFormat="1" applyFont="1" applyBorder="1"/>
    <xf numFmtId="165" fontId="5" fillId="0" borderId="0" xfId="1" applyNumberFormat="1" applyFont="1" applyBorder="1"/>
    <xf numFmtId="0" fontId="5" fillId="0" borderId="0" xfId="0" applyFont="1" applyBorder="1"/>
    <xf numFmtId="164" fontId="5" fillId="0" borderId="7" xfId="0" applyNumberFormat="1" applyFont="1" applyBorder="1"/>
    <xf numFmtId="165" fontId="5" fillId="0" borderId="7" xfId="1" applyNumberFormat="1" applyFont="1" applyBorder="1"/>
    <xf numFmtId="165" fontId="5" fillId="0" borderId="7" xfId="0" applyNumberFormat="1" applyFont="1" applyBorder="1"/>
    <xf numFmtId="0" fontId="5" fillId="0" borderId="0" xfId="0" quotePrefix="1" applyFont="1"/>
    <xf numFmtId="0" fontId="6" fillId="0" borderId="0" xfId="0" applyFont="1"/>
    <xf numFmtId="0" fontId="9" fillId="0" borderId="0" xfId="0" quotePrefix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60</xdr:row>
      <xdr:rowOff>30480</xdr:rowOff>
    </xdr:from>
    <xdr:to>
      <xdr:col>9</xdr:col>
      <xdr:colOff>175260</xdr:colOff>
      <xdr:row>61</xdr:row>
      <xdr:rowOff>121920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A68DA3B-0096-0D7C-8B18-FAA9947856ED}"/>
            </a:ext>
          </a:extLst>
        </xdr:cNvPr>
        <xdr:cNvSpPr txBox="1">
          <a:spLocks noChangeArrowheads="1"/>
        </xdr:cNvSpPr>
      </xdr:nvSpPr>
      <xdr:spPr bwMode="auto">
        <a:xfrm>
          <a:off x="243840" y="10881360"/>
          <a:ext cx="64922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Financial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1"/>
  <sheetViews>
    <sheetView tabSelected="1" zoomScale="75" zoomScaleNormal="75" zoomScaleSheetLayoutView="100" workbookViewId="0">
      <selection activeCell="N60" sqref="N60"/>
    </sheetView>
  </sheetViews>
  <sheetFormatPr defaultRowHeight="13.2" x14ac:dyDescent="0.25"/>
  <cols>
    <col min="1" max="1" width="30" customWidth="1"/>
    <col min="3" max="3" width="10.109375" bestFit="1" customWidth="1"/>
    <col min="4" max="4" width="4.109375" customWidth="1"/>
    <col min="5" max="5" width="10.33203125" bestFit="1" customWidth="1"/>
    <col min="7" max="7" width="10.33203125" bestFit="1" customWidth="1"/>
    <col min="8" max="8" width="2.33203125" customWidth="1"/>
    <col min="9" max="9" width="10.6640625" customWidth="1"/>
  </cols>
  <sheetData>
    <row r="1" spans="1:10" x14ac:dyDescent="0.25">
      <c r="A1" t="s">
        <v>0</v>
      </c>
    </row>
    <row r="2" spans="1:10" x14ac:dyDescent="0.25">
      <c r="A2" s="34" t="s">
        <v>34</v>
      </c>
      <c r="B2" s="35"/>
      <c r="C2" s="35"/>
      <c r="D2" s="35"/>
      <c r="E2" s="35"/>
      <c r="F2" s="35"/>
      <c r="G2" s="35"/>
      <c r="H2" s="35"/>
      <c r="I2" s="35"/>
    </row>
    <row r="3" spans="1:10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ht="13.8" x14ac:dyDescent="0.25">
      <c r="A7" s="3" t="s">
        <v>1</v>
      </c>
      <c r="B7" s="3"/>
      <c r="C7" s="3"/>
      <c r="D7" s="3"/>
      <c r="E7" s="3"/>
      <c r="F7" s="3"/>
      <c r="G7" s="3"/>
      <c r="H7" s="3"/>
      <c r="I7" s="3"/>
      <c r="J7" s="3"/>
    </row>
    <row r="8" spans="1:10" ht="13.8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3.8" x14ac:dyDescent="0.25">
      <c r="A9" s="4" t="s">
        <v>28</v>
      </c>
      <c r="B9" s="5"/>
      <c r="C9" s="6" t="s">
        <v>2</v>
      </c>
      <c r="D9" s="6"/>
      <c r="E9" s="6" t="s">
        <v>3</v>
      </c>
      <c r="F9" s="6"/>
      <c r="G9" s="6" t="s">
        <v>4</v>
      </c>
      <c r="H9" s="6"/>
      <c r="I9" s="7" t="s">
        <v>3</v>
      </c>
      <c r="J9" s="3"/>
    </row>
    <row r="10" spans="1:10" ht="13.8" x14ac:dyDescent="0.25">
      <c r="A10" s="3"/>
      <c r="B10" s="3"/>
      <c r="C10" s="8"/>
      <c r="D10" s="3"/>
      <c r="E10" s="8"/>
      <c r="F10" s="3"/>
      <c r="G10" s="8"/>
      <c r="H10" s="3"/>
      <c r="I10" s="8"/>
      <c r="J10" s="3"/>
    </row>
    <row r="11" spans="1:10" ht="13.8" x14ac:dyDescent="0.25">
      <c r="A11" s="3" t="s">
        <v>5</v>
      </c>
      <c r="B11" s="3"/>
      <c r="C11" s="9">
        <v>36848.1</v>
      </c>
      <c r="D11" s="3"/>
      <c r="E11" s="10">
        <f>C11/$C$15</f>
        <v>0.71266717597114371</v>
      </c>
      <c r="F11" s="3"/>
      <c r="G11" s="11">
        <v>37521.599999999999</v>
      </c>
      <c r="H11" s="3"/>
      <c r="I11" s="10">
        <f>G11/$G$15</f>
        <v>0.70778985536293471</v>
      </c>
      <c r="J11" s="3"/>
    </row>
    <row r="12" spans="1:10" ht="13.8" x14ac:dyDescent="0.25">
      <c r="A12" s="3" t="s">
        <v>6</v>
      </c>
      <c r="B12" s="3"/>
      <c r="C12" s="9">
        <v>8668.2000000000007</v>
      </c>
      <c r="D12" s="3"/>
      <c r="E12" s="10">
        <f>C12/$C$15</f>
        <v>0.1676488506803083</v>
      </c>
      <c r="F12" s="3"/>
      <c r="G12" s="11">
        <v>8516.6</v>
      </c>
      <c r="H12" s="3"/>
      <c r="I12" s="10">
        <f>G12/$G$15</f>
        <v>0.16065314597948838</v>
      </c>
      <c r="J12" s="3"/>
    </row>
    <row r="13" spans="1:10" ht="13.8" x14ac:dyDescent="0.25">
      <c r="A13" s="3" t="s">
        <v>7</v>
      </c>
      <c r="B13" s="3"/>
      <c r="C13" s="9">
        <v>5855.2</v>
      </c>
      <c r="D13" s="3"/>
      <c r="E13" s="10">
        <f>C13/$C$15</f>
        <v>0.11324352812617856</v>
      </c>
      <c r="F13" s="3"/>
      <c r="G13" s="11">
        <f>(324594+2820575+3289176)/1000</f>
        <v>6434.3450000000003</v>
      </c>
      <c r="H13" s="3"/>
      <c r="I13" s="10">
        <f>G13/$G$15</f>
        <v>0.1213744647591047</v>
      </c>
      <c r="J13" s="3"/>
    </row>
    <row r="14" spans="1:10" ht="13.8" x14ac:dyDescent="0.25">
      <c r="A14" s="3" t="s">
        <v>8</v>
      </c>
      <c r="B14" s="3"/>
      <c r="C14" s="9">
        <v>333</v>
      </c>
      <c r="D14" s="3"/>
      <c r="E14" s="10">
        <f>C14/$C$15</f>
        <v>6.4404452223694262E-3</v>
      </c>
      <c r="F14" s="3"/>
      <c r="G14" s="11">
        <f>540.1-0.3</f>
        <v>539.80000000000007</v>
      </c>
      <c r="H14" s="3"/>
      <c r="I14" s="10">
        <f>G14/$G$15</f>
        <v>1.0182533898472139E-2</v>
      </c>
      <c r="J14" s="3"/>
    </row>
    <row r="15" spans="1:10" ht="13.8" x14ac:dyDescent="0.25">
      <c r="A15" s="4" t="s">
        <v>9</v>
      </c>
      <c r="B15" s="5"/>
      <c r="C15" s="12">
        <f>SUM(C11:C14)</f>
        <v>51704.5</v>
      </c>
      <c r="D15" s="5"/>
      <c r="E15" s="13">
        <v>1</v>
      </c>
      <c r="F15" s="5"/>
      <c r="G15" s="12">
        <f>SUM(G11:G14)</f>
        <v>53012.345000000001</v>
      </c>
      <c r="H15" s="5"/>
      <c r="I15" s="13">
        <f>SUM(I11:I14)</f>
        <v>1</v>
      </c>
      <c r="J15" s="3"/>
    </row>
    <row r="16" spans="1:10" ht="13.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3.8" x14ac:dyDescent="0.25">
      <c r="A17" s="32" t="s">
        <v>10</v>
      </c>
      <c r="B17" s="3"/>
      <c r="C17" s="14" t="s">
        <v>2</v>
      </c>
      <c r="D17" s="14"/>
      <c r="E17" s="14"/>
      <c r="F17" s="14"/>
      <c r="G17" s="14" t="s">
        <v>4</v>
      </c>
      <c r="H17" s="3"/>
      <c r="I17" s="3"/>
      <c r="J17" s="3"/>
    </row>
    <row r="18" spans="1:10" ht="13.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3.8" x14ac:dyDescent="0.25">
      <c r="A19" s="3" t="s">
        <v>11</v>
      </c>
      <c r="B19" s="3"/>
      <c r="C19" s="15">
        <v>99503</v>
      </c>
      <c r="D19" s="15"/>
      <c r="E19" s="15"/>
      <c r="F19" s="15"/>
      <c r="G19" s="15">
        <v>100453</v>
      </c>
      <c r="H19" s="15"/>
      <c r="I19" s="15"/>
      <c r="J19" s="3"/>
    </row>
    <row r="20" spans="1:10" ht="13.8" x14ac:dyDescent="0.25">
      <c r="A20" s="3" t="s">
        <v>12</v>
      </c>
      <c r="B20" s="3"/>
      <c r="C20" s="15">
        <v>479.1</v>
      </c>
      <c r="D20" s="15"/>
      <c r="E20" s="15"/>
      <c r="F20" s="15"/>
      <c r="G20" s="16" t="s">
        <v>26</v>
      </c>
      <c r="H20" s="15"/>
      <c r="I20" s="15"/>
      <c r="J20" s="3"/>
    </row>
    <row r="21" spans="1:10" ht="13.8" x14ac:dyDescent="0.25">
      <c r="A21" s="3" t="s">
        <v>13</v>
      </c>
      <c r="B21" s="3"/>
      <c r="C21" s="15">
        <v>291</v>
      </c>
      <c r="D21" s="15"/>
      <c r="E21" s="15"/>
      <c r="F21" s="15"/>
      <c r="G21" s="16">
        <v>296</v>
      </c>
      <c r="H21" s="15"/>
      <c r="I21" s="15"/>
      <c r="J21" s="3"/>
    </row>
    <row r="22" spans="1:10" ht="13.8" x14ac:dyDescent="0.25">
      <c r="A22" s="3" t="s">
        <v>14</v>
      </c>
      <c r="B22" s="3"/>
      <c r="C22" s="15">
        <v>291</v>
      </c>
      <c r="D22" s="15"/>
      <c r="E22" s="15"/>
      <c r="F22" s="15"/>
      <c r="G22" s="15">
        <v>296</v>
      </c>
      <c r="H22" s="15"/>
      <c r="I22" s="15"/>
      <c r="J22" s="3"/>
    </row>
    <row r="23" spans="1:10" ht="13.8" x14ac:dyDescent="0.25">
      <c r="A23" s="3" t="s">
        <v>15</v>
      </c>
      <c r="B23" s="3"/>
      <c r="C23" s="15">
        <v>716</v>
      </c>
      <c r="D23" s="15"/>
      <c r="E23" s="15"/>
      <c r="F23" s="15"/>
      <c r="G23" s="16" t="s">
        <v>27</v>
      </c>
      <c r="H23" s="15"/>
      <c r="I23" s="15"/>
      <c r="J23" s="3"/>
    </row>
    <row r="24" spans="1:10" ht="13.8" x14ac:dyDescent="0.25">
      <c r="A24" s="3" t="s">
        <v>16</v>
      </c>
      <c r="B24" s="3"/>
      <c r="C24" s="15">
        <v>719</v>
      </c>
      <c r="D24" s="15"/>
      <c r="E24" s="15"/>
      <c r="F24" s="15"/>
      <c r="G24" s="17">
        <v>631</v>
      </c>
      <c r="H24" s="15"/>
      <c r="I24" s="15"/>
      <c r="J24" s="3"/>
    </row>
    <row r="25" spans="1:10" ht="13.8" x14ac:dyDescent="0.25">
      <c r="A25" s="3" t="s">
        <v>29</v>
      </c>
      <c r="B25" s="3"/>
      <c r="C25" s="15">
        <v>75149</v>
      </c>
      <c r="D25" s="15"/>
      <c r="E25" s="15"/>
      <c r="F25" s="15"/>
      <c r="G25" s="15">
        <v>79738</v>
      </c>
      <c r="H25" s="15"/>
      <c r="I25" s="15"/>
      <c r="J25" s="3"/>
    </row>
    <row r="26" spans="1:10" ht="13.8" x14ac:dyDescent="0.25">
      <c r="A26" s="3" t="s">
        <v>17</v>
      </c>
      <c r="B26" s="3"/>
      <c r="C26" s="15">
        <v>815</v>
      </c>
      <c r="D26" s="15"/>
      <c r="E26" s="15"/>
      <c r="F26" s="15"/>
      <c r="G26" s="15">
        <v>891</v>
      </c>
      <c r="H26" s="15"/>
      <c r="I26" s="15"/>
      <c r="J26" s="3"/>
    </row>
    <row r="27" spans="1:10" ht="13.8" x14ac:dyDescent="0.25">
      <c r="A27" s="3" t="s">
        <v>18</v>
      </c>
      <c r="B27" s="3"/>
      <c r="C27" s="15">
        <v>758</v>
      </c>
      <c r="D27" s="15"/>
      <c r="E27" s="15"/>
      <c r="F27" s="15"/>
      <c r="G27" s="18">
        <v>775.8</v>
      </c>
      <c r="H27" s="15"/>
      <c r="I27" s="15"/>
      <c r="J27" s="3"/>
    </row>
    <row r="28" spans="1:10" ht="13.8" x14ac:dyDescent="0.25">
      <c r="A28" s="3" t="s">
        <v>19</v>
      </c>
      <c r="B28" s="3"/>
      <c r="C28" s="15">
        <v>1540344</v>
      </c>
      <c r="D28" s="15"/>
      <c r="E28" s="15"/>
      <c r="F28" s="15"/>
      <c r="G28" s="15">
        <v>1564169</v>
      </c>
      <c r="H28" s="15"/>
      <c r="I28" s="15"/>
      <c r="J28" s="3"/>
    </row>
    <row r="29" spans="1:10" ht="13.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3.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3.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3.8" x14ac:dyDescent="0.25">
      <c r="A32" s="3" t="s">
        <v>30</v>
      </c>
      <c r="B32" s="3"/>
      <c r="C32" s="14" t="s">
        <v>2</v>
      </c>
      <c r="D32" s="14"/>
      <c r="E32" s="14"/>
      <c r="F32" s="14"/>
      <c r="G32" s="14" t="s">
        <v>4</v>
      </c>
      <c r="H32" s="3"/>
      <c r="I32" s="3"/>
      <c r="J32" s="3"/>
    </row>
    <row r="33" spans="1:14" ht="13.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4" ht="13.8" x14ac:dyDescent="0.25">
      <c r="A34" s="3" t="s">
        <v>20</v>
      </c>
      <c r="B34" s="3"/>
      <c r="C34" s="18">
        <v>26344.1</v>
      </c>
      <c r="D34" s="3"/>
      <c r="E34" s="19">
        <f>C34/C37</f>
        <v>0.50951271165952672</v>
      </c>
      <c r="F34" s="3"/>
      <c r="G34" s="18">
        <v>28249</v>
      </c>
      <c r="H34" s="3"/>
      <c r="I34" s="19">
        <f>G34/G37</f>
        <v>0.53287633247378441</v>
      </c>
      <c r="J34" s="3"/>
    </row>
    <row r="35" spans="1:14" ht="13.8" x14ac:dyDescent="0.25">
      <c r="A35" s="3" t="s">
        <v>21</v>
      </c>
      <c r="B35" s="3"/>
      <c r="C35" s="20">
        <v>25360.400000000001</v>
      </c>
      <c r="D35" s="3"/>
      <c r="E35" s="21">
        <f>C35/C37</f>
        <v>0.49048728834047328</v>
      </c>
      <c r="F35" s="3"/>
      <c r="G35" s="20">
        <f>7690.7+9409.5+7467.9+195.2</f>
        <v>24763.3</v>
      </c>
      <c r="H35" s="3"/>
      <c r="I35" s="21">
        <f>G35/G37</f>
        <v>0.46712366752621559</v>
      </c>
      <c r="J35" s="3"/>
    </row>
    <row r="36" spans="1:14" ht="13.8" x14ac:dyDescent="0.25">
      <c r="A36" s="3"/>
      <c r="B36" s="3"/>
      <c r="C36" s="18"/>
      <c r="D36" s="3"/>
      <c r="E36" s="19"/>
      <c r="F36" s="3"/>
      <c r="G36" s="18"/>
      <c r="H36" s="3"/>
      <c r="I36" s="19"/>
      <c r="J36" s="3"/>
    </row>
    <row r="37" spans="1:14" ht="15" x14ac:dyDescent="0.25">
      <c r="A37" s="3" t="s">
        <v>31</v>
      </c>
      <c r="B37" s="3"/>
      <c r="C37" s="22">
        <f>SUM(C34:C35)</f>
        <v>51704.5</v>
      </c>
      <c r="D37" s="3"/>
      <c r="E37" s="23">
        <f>SUM(E34:E35)</f>
        <v>1</v>
      </c>
      <c r="F37" s="3"/>
      <c r="G37" s="22">
        <f>SUM(G34:G36)</f>
        <v>53012.3</v>
      </c>
      <c r="H37" s="3"/>
      <c r="I37" s="23">
        <f>SUM(I34:I35)</f>
        <v>1</v>
      </c>
      <c r="J37" s="3"/>
      <c r="K37" s="2"/>
      <c r="L37" s="2"/>
      <c r="M37" s="2"/>
      <c r="N37" s="2"/>
    </row>
    <row r="38" spans="1:14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  <c r="N38" s="2"/>
    </row>
    <row r="39" spans="1:14" ht="15" x14ac:dyDescent="0.25">
      <c r="A39" s="3"/>
      <c r="B39" s="3"/>
      <c r="C39" s="3"/>
      <c r="D39" s="3"/>
      <c r="E39" s="3"/>
      <c r="F39" s="3"/>
      <c r="G39" s="18"/>
      <c r="H39" s="3"/>
      <c r="I39" s="3"/>
      <c r="J39" s="3"/>
      <c r="K39" s="2"/>
      <c r="L39" s="2"/>
      <c r="M39" s="2"/>
      <c r="N39" s="2"/>
    </row>
    <row r="40" spans="1:14" ht="15" x14ac:dyDescent="0.25">
      <c r="A40" s="32" t="s">
        <v>32</v>
      </c>
      <c r="B40" s="3"/>
      <c r="D40" s="3"/>
      <c r="E40" s="3"/>
      <c r="F40" s="3"/>
      <c r="G40" s="3"/>
      <c r="H40" s="3"/>
      <c r="I40" s="3"/>
      <c r="J40" s="3"/>
      <c r="K40" s="2"/>
      <c r="L40" s="2"/>
      <c r="M40" s="2"/>
      <c r="N40" s="2"/>
    </row>
    <row r="41" spans="1:14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  <c r="M41" s="2"/>
      <c r="N41" s="2"/>
    </row>
    <row r="42" spans="1:14" ht="15" x14ac:dyDescent="0.25">
      <c r="A42" s="3" t="s">
        <v>22</v>
      </c>
      <c r="B42" s="3"/>
      <c r="C42" s="14" t="s">
        <v>2</v>
      </c>
      <c r="D42" s="14"/>
      <c r="E42" s="14"/>
      <c r="F42" s="14"/>
      <c r="G42" s="14" t="s">
        <v>4</v>
      </c>
      <c r="H42" s="3"/>
      <c r="I42" s="3"/>
      <c r="J42" s="3"/>
      <c r="K42" s="2"/>
      <c r="L42" s="2"/>
      <c r="M42" s="2"/>
      <c r="N42" s="2"/>
    </row>
    <row r="43" spans="1:14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2"/>
      <c r="M43" s="2"/>
      <c r="N43" s="2"/>
    </row>
    <row r="44" spans="1:14" ht="15" x14ac:dyDescent="0.25">
      <c r="A44" s="3" t="s">
        <v>23</v>
      </c>
      <c r="B44" s="3"/>
      <c r="C44" s="18">
        <v>4034.9</v>
      </c>
      <c r="D44" s="3"/>
      <c r="E44" s="24">
        <f>C44/C47</f>
        <v>7.803754404830518E-2</v>
      </c>
      <c r="F44" s="3"/>
      <c r="G44" s="18">
        <v>4238</v>
      </c>
      <c r="H44" s="3"/>
      <c r="I44" s="19">
        <f>G44/G47</f>
        <v>7.9943711176462817E-2</v>
      </c>
      <c r="J44" s="18"/>
      <c r="K44" s="2"/>
      <c r="L44" s="2"/>
      <c r="M44" s="2"/>
      <c r="N44" s="2"/>
    </row>
    <row r="45" spans="1:14" ht="15" x14ac:dyDescent="0.25">
      <c r="A45" s="3" t="s">
        <v>24</v>
      </c>
      <c r="B45" s="3"/>
      <c r="C45" s="25">
        <v>47669.7</v>
      </c>
      <c r="D45" s="3"/>
      <c r="E45" s="26">
        <f>C45/C47</f>
        <v>0.92196245595169479</v>
      </c>
      <c r="F45" s="3"/>
      <c r="G45" s="18">
        <v>48774.3</v>
      </c>
      <c r="H45" s="3"/>
      <c r="I45" s="19">
        <f>G45/G47</f>
        <v>0.92005628882353718</v>
      </c>
      <c r="J45" s="18"/>
      <c r="K45" s="2"/>
      <c r="L45" s="2"/>
      <c r="M45" s="2"/>
      <c r="N45" s="2"/>
    </row>
    <row r="46" spans="1:14" ht="15" x14ac:dyDescent="0.25">
      <c r="A46" s="3"/>
      <c r="B46" s="3"/>
      <c r="C46" s="18"/>
      <c r="D46" s="3"/>
      <c r="E46" s="24"/>
      <c r="F46" s="3"/>
      <c r="G46" s="27"/>
      <c r="H46" s="3"/>
      <c r="I46" s="19"/>
      <c r="J46" s="3"/>
      <c r="K46" s="2"/>
      <c r="L46" s="2"/>
      <c r="M46" s="2"/>
      <c r="N46" s="2"/>
    </row>
    <row r="47" spans="1:14" ht="15.6" thickBot="1" x14ac:dyDescent="0.3">
      <c r="A47" s="32" t="s">
        <v>9</v>
      </c>
      <c r="B47" s="3"/>
      <c r="C47" s="28">
        <f>SUM(C44:C45)</f>
        <v>51704.6</v>
      </c>
      <c r="D47" s="3"/>
      <c r="E47" s="29">
        <f>SUM(E44:E45)</f>
        <v>1</v>
      </c>
      <c r="F47" s="3"/>
      <c r="G47" s="28">
        <f>IF(SUM(G44:G45)=SUM(G34:G35),SUM(G44:G45),#VALUE!)</f>
        <v>53012.3</v>
      </c>
      <c r="H47" s="3"/>
      <c r="I47" s="30">
        <f>SUM(I44:I46)</f>
        <v>1</v>
      </c>
      <c r="J47" s="18"/>
      <c r="K47" s="2"/>
      <c r="L47" s="2"/>
      <c r="M47" s="2"/>
      <c r="N47" s="2"/>
    </row>
    <row r="48" spans="1:14" ht="15.6" thickTop="1" x14ac:dyDescent="0.25">
      <c r="A48" s="3"/>
      <c r="B48" s="3"/>
      <c r="C48" s="3"/>
      <c r="D48" s="3"/>
      <c r="E48" s="3"/>
      <c r="F48" s="3"/>
      <c r="G48" s="3"/>
      <c r="H48" s="3"/>
      <c r="I48" s="3"/>
      <c r="J48" s="18"/>
      <c r="K48" s="2"/>
      <c r="L48" s="2"/>
      <c r="M48" s="2"/>
      <c r="N48" s="2"/>
    </row>
    <row r="49" spans="1:14" ht="15" x14ac:dyDescent="0.25">
      <c r="A49" s="3"/>
      <c r="B49" s="3"/>
      <c r="C49" s="3"/>
      <c r="D49" s="3"/>
      <c r="E49" s="3"/>
      <c r="F49" s="3"/>
      <c r="G49" s="3"/>
      <c r="H49" s="3"/>
      <c r="I49" s="3"/>
      <c r="J49" s="18"/>
      <c r="K49" s="2"/>
      <c r="L49" s="2"/>
      <c r="M49" s="2"/>
      <c r="N49" s="2"/>
    </row>
    <row r="50" spans="1:14" ht="15" x14ac:dyDescent="0.25">
      <c r="A50" s="31" t="s">
        <v>33</v>
      </c>
      <c r="B50" s="3"/>
      <c r="C50" s="3"/>
      <c r="D50" s="3"/>
      <c r="E50" s="3"/>
      <c r="F50" s="3"/>
      <c r="G50" s="3"/>
      <c r="H50" s="3"/>
      <c r="I50" s="3"/>
      <c r="J50" s="3"/>
      <c r="K50" s="2"/>
      <c r="L50" s="2"/>
      <c r="M50" s="2"/>
      <c r="N50" s="2"/>
    </row>
    <row r="51" spans="1:14" ht="15" x14ac:dyDescent="0.25">
      <c r="A51" s="33" t="s">
        <v>25</v>
      </c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2"/>
    </row>
    <row r="52" spans="1:14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2"/>
      <c r="L52" s="2"/>
      <c r="M52" s="2"/>
      <c r="N52" s="2"/>
    </row>
    <row r="53" spans="1:14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2"/>
    </row>
    <row r="54" spans="1:14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2"/>
      <c r="L54" s="2"/>
      <c r="M54" s="2"/>
      <c r="N54" s="2"/>
    </row>
    <row r="55" spans="1:14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2"/>
    </row>
    <row r="56" spans="1:14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2"/>
      <c r="L56" s="2"/>
      <c r="M56" s="2"/>
      <c r="N56" s="2"/>
    </row>
    <row r="57" spans="1:14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2"/>
    </row>
    <row r="58" spans="1:14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2"/>
      <c r="L58" s="2"/>
      <c r="M58" s="2"/>
      <c r="N58" s="2"/>
    </row>
    <row r="59" spans="1:14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2"/>
    </row>
    <row r="60" spans="1:14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2"/>
      <c r="L60" s="2"/>
      <c r="M60" s="2"/>
      <c r="N60" s="2"/>
    </row>
    <row r="61" spans="1:14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2"/>
      <c r="M61" s="2"/>
      <c r="N61" s="2"/>
    </row>
    <row r="62" spans="1:14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2"/>
      <c r="L62" s="2"/>
      <c r="M62" s="2"/>
      <c r="N62" s="2"/>
    </row>
    <row r="63" spans="1:14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2"/>
      <c r="M63" s="2"/>
      <c r="N63" s="2"/>
    </row>
    <row r="64" spans="1:14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2"/>
      <c r="L64" s="2"/>
      <c r="M64" s="2"/>
      <c r="N64" s="2"/>
    </row>
    <row r="65" spans="1:14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2"/>
      <c r="M65" s="2"/>
      <c r="N65" s="2"/>
    </row>
    <row r="66" spans="1:14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2"/>
      <c r="L66" s="2"/>
      <c r="M66" s="2"/>
      <c r="N66" s="2"/>
    </row>
    <row r="67" spans="1:14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2"/>
      <c r="M67" s="2"/>
      <c r="N67" s="2"/>
    </row>
    <row r="68" spans="1:14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2"/>
      <c r="L68" s="2"/>
      <c r="M68" s="2"/>
      <c r="N68" s="2"/>
    </row>
    <row r="69" spans="1:14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2"/>
    </row>
    <row r="70" spans="1:14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2"/>
      <c r="L70" s="2"/>
      <c r="M70" s="2"/>
      <c r="N70" s="2"/>
    </row>
    <row r="71" spans="1:14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2"/>
    </row>
    <row r="72" spans="1:14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2"/>
      <c r="L72" s="2"/>
      <c r="M72" s="2"/>
      <c r="N72" s="2"/>
    </row>
    <row r="73" spans="1:14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2"/>
    </row>
    <row r="74" spans="1:14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2"/>
      <c r="L74" s="2"/>
      <c r="M74" s="2"/>
      <c r="N74" s="2"/>
    </row>
    <row r="75" spans="1:14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2"/>
    </row>
    <row r="76" spans="1:14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2"/>
      <c r="L76" s="2"/>
      <c r="M76" s="2"/>
      <c r="N76" s="2"/>
    </row>
    <row r="77" spans="1:14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2"/>
    </row>
    <row r="78" spans="1:14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2"/>
      <c r="L78" s="2"/>
      <c r="M78" s="2"/>
      <c r="N78" s="2"/>
    </row>
    <row r="79" spans="1:14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2"/>
    </row>
    <row r="80" spans="1:14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2"/>
      <c r="L80" s="2"/>
      <c r="M80" s="2"/>
      <c r="N80" s="2"/>
    </row>
    <row r="81" spans="1:14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2"/>
    </row>
    <row r="82" spans="1:14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2"/>
      <c r="L82" s="2"/>
      <c r="M82" s="2"/>
      <c r="N82" s="2"/>
    </row>
    <row r="83" spans="1:14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2"/>
    </row>
    <row r="84" spans="1:14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2"/>
      <c r="L84" s="2"/>
      <c r="M84" s="2"/>
      <c r="N84" s="2"/>
    </row>
    <row r="85" spans="1:14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2"/>
    </row>
    <row r="86" spans="1:14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2"/>
      <c r="L86" s="2"/>
      <c r="M86" s="2"/>
      <c r="N86" s="2"/>
    </row>
    <row r="87" spans="1:14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2"/>
      <c r="M87" s="2"/>
      <c r="N87" s="2"/>
    </row>
    <row r="88" spans="1:14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2"/>
      <c r="L88" s="2"/>
      <c r="M88" s="2"/>
      <c r="N88" s="2"/>
    </row>
    <row r="89" spans="1:14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2"/>
      <c r="M89" s="2"/>
      <c r="N89" s="2"/>
    </row>
    <row r="90" spans="1:14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2"/>
      <c r="L90" s="2"/>
      <c r="M90" s="2"/>
      <c r="N90" s="2"/>
    </row>
    <row r="91" spans="1:14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2"/>
      <c r="M91" s="2"/>
      <c r="N91" s="2"/>
    </row>
    <row r="92" spans="1:14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2"/>
      <c r="L92" s="2"/>
      <c r="M92" s="2"/>
      <c r="N92" s="2"/>
    </row>
    <row r="93" spans="1:14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2"/>
    </row>
    <row r="94" spans="1:14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2"/>
      <c r="L94" s="2"/>
      <c r="M94" s="2"/>
      <c r="N94" s="2"/>
    </row>
    <row r="95" spans="1:14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2"/>
    </row>
    <row r="96" spans="1:14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2"/>
      <c r="L96" s="2"/>
      <c r="M96" s="2"/>
      <c r="N96" s="2"/>
    </row>
    <row r="97" spans="1:14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2"/>
    </row>
    <row r="98" spans="1:14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2"/>
      <c r="L98" s="2"/>
      <c r="M98" s="2"/>
      <c r="N98" s="2"/>
    </row>
    <row r="99" spans="1:14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2"/>
    </row>
    <row r="100" spans="1:14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</sheetData>
  <mergeCells count="1">
    <mergeCell ref="A2:I3"/>
  </mergeCells>
  <pageMargins left="0.25" right="0.25" top="1" bottom="0.25" header="0" footer="0.25"/>
  <pageSetup paperSize="5" orientation="portrait" r:id="rId1"/>
  <headerFooter alignWithMargins="0">
    <oddFooter xml:space="preserve">&amp;C&amp;"Arial,Bold"&amp;12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mhcp</dc:creator>
  <cp:lastModifiedBy>Aniket Gupta</cp:lastModifiedBy>
  <cp:lastPrinted>2001-11-14T17:27:51Z</cp:lastPrinted>
  <dcterms:created xsi:type="dcterms:W3CDTF">2001-05-24T17:09:09Z</dcterms:created>
  <dcterms:modified xsi:type="dcterms:W3CDTF">2024-02-03T22:13:41Z</dcterms:modified>
</cp:coreProperties>
</file>