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42303D2-6BC1-4BCC-8FBB-B386C828527C}" xr6:coauthVersionLast="47" xr6:coauthVersionMax="47" xr10:uidLastSave="{00000000-0000-0000-0000-000000000000}"/>
  <bookViews>
    <workbookView xWindow="3348" yWindow="3348" windowWidth="17280" windowHeight="8880"/>
  </bookViews>
  <sheets>
    <sheet name="Summarised Version" sheetId="7" r:id="rId1"/>
    <sheet name="Graphs 1 &amp; 2" sheetId="4" r:id="rId2"/>
    <sheet name="Graphs 3 &amp; 4" sheetId="5" r:id="rId3"/>
    <sheet name="Graphs 5 &amp; 6" sheetId="6" r:id="rId4"/>
    <sheet name="Graphs 7 &amp; 8" sheetId="3" r:id="rId5"/>
  </sheets>
  <externalReferences>
    <externalReference r:id="rId6"/>
    <externalReference r:id="rId7"/>
  </externalReferences>
  <definedNames>
    <definedName name="AccountedPeriodType2">#REF!</definedName>
    <definedName name="AppsUsername2">#REF!</definedName>
    <definedName name="ChartOfAccountsID2">#REF!</definedName>
    <definedName name="ColumnAttributes2">#REF!</definedName>
    <definedName name="ColumnHeadings2">#REF!</definedName>
    <definedName name="ConnectString2">#REF!</definedName>
    <definedName name="DBDECIMALPOINT2">#REF!</definedName>
    <definedName name="DBName2">#REF!</definedName>
    <definedName name="DBTHOUSANDSSEPARATOR2">#REF!</definedName>
    <definedName name="DBUsername2">#REF!</definedName>
    <definedName name="DEFAULTACTIVITY2">#REF!</definedName>
    <definedName name="FFAbove1_2">#REF!</definedName>
    <definedName name="FFAbove2_2">#REF!</definedName>
    <definedName name="FFAbove3_2">#REF!</definedName>
    <definedName name="FFAbove4_2">#REF!</definedName>
    <definedName name="FFAbove5_2">#REF!</definedName>
    <definedName name="FFAppColName1_2">#REF!</definedName>
    <definedName name="FFAppColName2_2">#REF!</definedName>
    <definedName name="FFAppColName3_2">#REF!</definedName>
    <definedName name="FFAppColName4_2">#REF!</definedName>
    <definedName name="FFAppColName5_2">#REF!</definedName>
    <definedName name="FFDisplay1_2">#REF!</definedName>
    <definedName name="FFDisplay2_2">#REF!</definedName>
    <definedName name="FFDisplay3_2">#REF!</definedName>
    <definedName name="FFDisplay4_2">#REF!</definedName>
    <definedName name="FFDisplay5_2">#REF!</definedName>
    <definedName name="FFMaximum1_2">#REF!</definedName>
    <definedName name="FFMaximum2_2">#REF!</definedName>
    <definedName name="FFMaximum3_2">#REF!</definedName>
    <definedName name="FFMaximum4_2">#REF!</definedName>
    <definedName name="FFMaximum5_2">#REF!</definedName>
    <definedName name="FFSegment1_2">#REF!</definedName>
    <definedName name="FFSegment2_2">#REF!</definedName>
    <definedName name="FFSegment3_2">#REF!</definedName>
    <definedName name="FFSegment4_2">#REF!</definedName>
    <definedName name="FFSegment5_2">#REF!</definedName>
    <definedName name="FFSegSeparator2">#REF!</definedName>
    <definedName name="FNDNAM2">#REF!</definedName>
    <definedName name="FNDUserID2">#REF!</definedName>
    <definedName name="GWYUID2">#REF!</definedName>
    <definedName name="NOMEANING2">#REF!</definedName>
    <definedName name="NoOfFFSegments2">#REF!</definedName>
    <definedName name="PeriodSetName2">#REF!</definedName>
    <definedName name="_xlnm.Print_Area" localSheetId="2">'Graphs 3 &amp; 4'!$A$1:$Q$90</definedName>
    <definedName name="_xlnm.Print_Area" localSheetId="0">'Summarised Version'!$A$1:$M$108</definedName>
    <definedName name="ReportTitle2">#REF!</definedName>
    <definedName name="ResponsibilityApplicationID2">#REF!</definedName>
    <definedName name="ResponsibilityID2">#REF!</definedName>
    <definedName name="ResponsibilityName2">#REF!</definedName>
    <definedName name="RowDetails2">#REF!</definedName>
    <definedName name="SetOfBooksID2">#REF!</definedName>
    <definedName name="SetOfBooksName2">#REF!</definedName>
    <definedName name="ShowSeparator2">#REF!</definedName>
    <definedName name="YESMEANING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7" l="1"/>
  <c r="K63" i="7"/>
  <c r="K64" i="7"/>
  <c r="K65" i="7"/>
  <c r="K66" i="7"/>
  <c r="K70" i="7"/>
  <c r="K73" i="7"/>
  <c r="K75" i="7" s="1"/>
  <c r="K74" i="7"/>
  <c r="K90" i="7"/>
  <c r="K94" i="7" s="1"/>
  <c r="K96" i="7" s="1"/>
  <c r="K101" i="7"/>
</calcChain>
</file>

<file path=xl/comments1.xml><?xml version="1.0" encoding="utf-8"?>
<comments xmlns="http://schemas.openxmlformats.org/spreadsheetml/2006/main">
  <authors>
    <author>Registry</author>
  </authors>
  <commentList>
    <comment ref="A21" authorId="0" shapeId="0">
      <text>
        <r>
          <rPr>
            <b/>
            <sz val="8"/>
            <color indexed="81"/>
            <rFont val="Tahoma"/>
          </rPr>
          <t>Registry:</t>
        </r>
        <r>
          <rPr>
            <sz val="8"/>
            <color indexed="81"/>
            <rFont val="Tahoma"/>
          </rPr>
          <t xml:space="preserve">
mapped per new mapping less $70k in tuition fees</t>
        </r>
      </text>
    </comment>
    <comment ref="F22" authorId="0" shapeId="0">
      <text>
        <r>
          <rPr>
            <b/>
            <sz val="8"/>
            <color indexed="81"/>
            <rFont val="Tahoma"/>
          </rPr>
          <t>Registry:</t>
        </r>
        <r>
          <rPr>
            <sz val="8"/>
            <color indexed="81"/>
            <rFont val="Tahoma"/>
          </rPr>
          <t xml:space="preserve">
Manual adjustment for ELC homestay agency function (see jnls not in gl sheet for details)</t>
        </r>
      </text>
    </comment>
    <comment ref="F34" authorId="0" shapeId="0">
      <text>
        <r>
          <rPr>
            <b/>
            <sz val="8"/>
            <color indexed="81"/>
            <rFont val="Tahoma"/>
          </rPr>
          <t>Registry:</t>
        </r>
        <r>
          <rPr>
            <sz val="8"/>
            <color indexed="81"/>
            <rFont val="Tahoma"/>
          </rPr>
          <t xml:space="preserve">
overheads added in
See manual adjustment for ELC Homestay agency function (jnls not in gl sheet)</t>
        </r>
      </text>
    </comment>
  </commentList>
</comments>
</file>

<file path=xl/sharedStrings.xml><?xml version="1.0" encoding="utf-8"?>
<sst xmlns="http://schemas.openxmlformats.org/spreadsheetml/2006/main" count="140" uniqueCount="80">
  <si>
    <t xml:space="preserve">Note:  </t>
  </si>
  <si>
    <t>EFTS recorded by Continuing Education are not included</t>
  </si>
  <si>
    <t>EFTS for contract teaching for the College of Education are not included</t>
  </si>
  <si>
    <t>Foundation Studies EFTS are not included</t>
  </si>
  <si>
    <t>The Ministry of Education's definition of a domestic Student (A guide to Tertiary Education Funding page 106 and 107)  is,</t>
  </si>
  <si>
    <t xml:space="preserve">a student who is a New Zealand Citizen, a permanent resident of New Zealand residing in New Zealand who satisfies the criteria (if any) prescribed by regulations in order to fulfil the </t>
  </si>
  <si>
    <t xml:space="preserve">requirements of a domestic student, or regarded as a domestic student for funding purposes and is enrolled in approved courses leading to a recognised qualification at a recognised </t>
  </si>
  <si>
    <t>New Zealand tertiary education provider.</t>
  </si>
  <si>
    <t>Foreign students are defined as,</t>
  </si>
  <si>
    <t>any student who does not meet the criteria for classifcation as a domestic student.  Foreign students do not attract tertiary tuition subsidies and they pay full-cost fees.</t>
  </si>
  <si>
    <t>University of Canterbury</t>
  </si>
  <si>
    <t>Statement of Financial Performance</t>
  </si>
  <si>
    <t>For period ended 30 June 2003</t>
  </si>
  <si>
    <t>(Council Approved Budget 2003)</t>
  </si>
  <si>
    <t>JUN-02</t>
  </si>
  <si>
    <t>JUN-03</t>
  </si>
  <si>
    <t>Current Year</t>
  </si>
  <si>
    <t>2003</t>
  </si>
  <si>
    <t>University</t>
  </si>
  <si>
    <t>Commentary</t>
  </si>
  <si>
    <t>Actuals vs Budget</t>
  </si>
  <si>
    <t>Full Year</t>
  </si>
  <si>
    <t>Forecast</t>
  </si>
  <si>
    <t>Actuals</t>
  </si>
  <si>
    <t>Reference</t>
  </si>
  <si>
    <t>Budget</t>
  </si>
  <si>
    <t>Variance</t>
  </si>
  <si>
    <t>(in $000's)</t>
  </si>
  <si>
    <t>(%)</t>
  </si>
  <si>
    <t>OPERATING INCOME</t>
  </si>
  <si>
    <t xml:space="preserve">         Government Grant  </t>
  </si>
  <si>
    <t>Student Tuition Fees</t>
  </si>
  <si>
    <t xml:space="preserve">         Student Tuition Fees Domestic</t>
  </si>
  <si>
    <t xml:space="preserve">         Student Tuition Fees International    </t>
  </si>
  <si>
    <t>Total Student Tuition Fees</t>
  </si>
  <si>
    <t>Other Income</t>
  </si>
  <si>
    <t xml:space="preserve">         Other Student Related Fees  </t>
  </si>
  <si>
    <t xml:space="preserve">         Student Accommodation</t>
  </si>
  <si>
    <t xml:space="preserve">         Research Income</t>
  </si>
  <si>
    <t xml:space="preserve">         Interest Income</t>
  </si>
  <si>
    <t xml:space="preserve">         Other Income   </t>
  </si>
  <si>
    <t>Total Other Income</t>
  </si>
  <si>
    <t>TOTAL OPERATING INCOME</t>
  </si>
  <si>
    <t>OPERATING EXPENDITURE</t>
  </si>
  <si>
    <t xml:space="preserve">         Personnel Expenses   </t>
  </si>
  <si>
    <t xml:space="preserve">         Site &amp; Property Costs</t>
  </si>
  <si>
    <t xml:space="preserve">         General / Operating Expenditure </t>
  </si>
  <si>
    <t xml:space="preserve">         Depreciation  </t>
  </si>
  <si>
    <t>TOTAL OPERATING EXPENDITURE</t>
  </si>
  <si>
    <t>NET SURPLUS / (DEFICIT)</t>
  </si>
  <si>
    <t>Commentary (in brief)</t>
  </si>
  <si>
    <t xml:space="preserve">*  1  Major contributors to this are Consultancy income received but not budgeted for $154k, higher than budgeted External Sales $426k,(e.g. Printery </t>
  </si>
  <si>
    <t xml:space="preserve">       Course Notes and Campus Computers $263k, Chemistry ) and Rentals $157k.  </t>
  </si>
  <si>
    <t>*  2  While this variance is presently under budget we expect this item to be near budget by year end.</t>
  </si>
  <si>
    <t>*  3  Budget for Strategic / Contingency Fund $900k, not yet utilised.</t>
  </si>
  <si>
    <t>Statement of Financial Position</t>
  </si>
  <si>
    <t xml:space="preserve">Cash/Short Term Investments  </t>
  </si>
  <si>
    <t xml:space="preserve">Debtors  </t>
  </si>
  <si>
    <t xml:space="preserve">Other Current Assets  </t>
  </si>
  <si>
    <t xml:space="preserve">Creditors   </t>
  </si>
  <si>
    <t xml:space="preserve">Current Liabilities  </t>
  </si>
  <si>
    <t>Working Capital</t>
  </si>
  <si>
    <t xml:space="preserve">Fixed Assets  </t>
  </si>
  <si>
    <t xml:space="preserve">Term Liabilities    </t>
  </si>
  <si>
    <t>Net Assets</t>
  </si>
  <si>
    <t>Represented by:</t>
  </si>
  <si>
    <t>Community Equity</t>
  </si>
  <si>
    <t>Revaluation Reserves</t>
  </si>
  <si>
    <t>Statement of Cash Flows</t>
  </si>
  <si>
    <t>Operating Cash Inflow</t>
  </si>
  <si>
    <t>Operating Cash Outflow</t>
  </si>
  <si>
    <t>Net Cash from Operating</t>
  </si>
  <si>
    <t>Net Capital Expenditure cashflow</t>
  </si>
  <si>
    <t>Increase in Cash held</t>
  </si>
  <si>
    <t>Cash on hand at beginning</t>
  </si>
  <si>
    <t>Cash on hand at end</t>
  </si>
  <si>
    <t>Cash and Short Term deposits</t>
  </si>
  <si>
    <t>Working Capital Facility</t>
  </si>
  <si>
    <t xml:space="preserve">* 4  Cheque for PAYE ($1.4M) was processed within the month, although is not due or presented until beginning of following month. </t>
  </si>
  <si>
    <t xml:space="preserve">       Debtors are also higher and other Liabilities are lower than anticipated.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</si>
</sst>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3" formatCode="_-* #,##0_-;\-* #,##0_-;_-* &quot;-&quot;??_-;_-@_-"/>
    <numFmt numFmtId="179" formatCode="#,##0;[Red]\(#,##0\)"/>
  </numFmts>
  <fonts count="46" x14ac:knownFonts="1">
    <font>
      <sz val="10"/>
      <name val="Arial"/>
    </font>
    <font>
      <sz val="10"/>
      <name val="Arial"/>
    </font>
    <font>
      <sz val="9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8"/>
      <name val="Wingdings"/>
      <charset val="2"/>
    </font>
    <font>
      <b/>
      <i/>
      <sz val="12"/>
      <color indexed="61"/>
      <name val="Times New Roman"/>
      <family val="1"/>
    </font>
    <font>
      <b/>
      <i/>
      <sz val="22"/>
      <color indexed="61"/>
      <name val="Times New Roman"/>
      <family val="1"/>
    </font>
    <font>
      <b/>
      <i/>
      <sz val="18"/>
      <color indexed="61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i/>
      <sz val="14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b/>
      <i/>
      <sz val="16"/>
      <name val="Arial"/>
      <family val="2"/>
    </font>
    <font>
      <b/>
      <i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u/>
      <sz val="18"/>
      <color indexed="8"/>
      <name val="Arial"/>
      <family val="2"/>
    </font>
    <font>
      <b/>
      <sz val="18"/>
      <color indexed="8"/>
      <name val="Arial"/>
      <family val="2"/>
    </font>
    <font>
      <sz val="18"/>
      <name val="Arial"/>
      <family val="2"/>
    </font>
    <font>
      <b/>
      <i/>
      <sz val="18"/>
      <color indexed="8"/>
      <name val="Arial"/>
      <family val="2"/>
    </font>
    <font>
      <b/>
      <sz val="16"/>
      <name val="Arial"/>
      <family val="2"/>
    </font>
    <font>
      <u/>
      <sz val="14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b/>
      <i/>
      <sz val="12"/>
      <name val="Arial"/>
      <family val="2"/>
    </font>
    <font>
      <sz val="18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7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4" fillId="2" borderId="0">
      <alignment horizontal="left"/>
    </xf>
    <xf numFmtId="0" fontId="5" fillId="2" borderId="0">
      <alignment horizontal="right"/>
    </xf>
    <xf numFmtId="0" fontId="6" fillId="3" borderId="0">
      <alignment horizontal="center"/>
    </xf>
    <xf numFmtId="0" fontId="5" fillId="2" borderId="0">
      <alignment horizontal="right"/>
    </xf>
    <xf numFmtId="0" fontId="7" fillId="3" borderId="0">
      <alignment horizontal="left"/>
    </xf>
    <xf numFmtId="171" fontId="1" fillId="0" borderId="0" applyFont="0" applyFill="0" applyBorder="0" applyAlignment="0" applyProtection="0"/>
    <xf numFmtId="0" fontId="4" fillId="2" borderId="0">
      <alignment horizontal="left"/>
    </xf>
    <xf numFmtId="0" fontId="8" fillId="3" borderId="0">
      <alignment horizontal="left"/>
    </xf>
    <xf numFmtId="4" fontId="9" fillId="4" borderId="0">
      <alignment horizontal="right"/>
    </xf>
    <xf numFmtId="0" fontId="10" fillId="4" borderId="0">
      <alignment horizontal="center" vertical="center"/>
    </xf>
    <xf numFmtId="0" fontId="8" fillId="4" borderId="1"/>
    <xf numFmtId="0" fontId="10" fillId="4" borderId="0" applyBorder="0">
      <alignment horizontal="centerContinuous"/>
    </xf>
    <xf numFmtId="0" fontId="11" fillId="4" borderId="0" applyBorder="0">
      <alignment horizontal="centerContinuous"/>
    </xf>
    <xf numFmtId="9" fontId="1" fillId="0" borderId="0" applyFont="0" applyFill="0" applyBorder="0" applyAlignment="0" applyProtection="0"/>
    <xf numFmtId="0" fontId="8" fillId="5" borderId="0">
      <alignment horizontal="center"/>
    </xf>
    <xf numFmtId="49" fontId="12" fillId="3" borderId="0">
      <alignment horizontal="center"/>
    </xf>
    <xf numFmtId="0" fontId="5" fillId="2" borderId="0">
      <alignment horizontal="center"/>
    </xf>
    <xf numFmtId="0" fontId="5" fillId="2" borderId="0">
      <alignment horizontal="centerContinuous"/>
    </xf>
    <xf numFmtId="0" fontId="13" fillId="3" borderId="0">
      <alignment horizontal="left"/>
    </xf>
    <xf numFmtId="49" fontId="13" fillId="3" borderId="0">
      <alignment horizontal="center"/>
    </xf>
    <xf numFmtId="0" fontId="4" fillId="2" borderId="0">
      <alignment horizontal="left"/>
    </xf>
    <xf numFmtId="49" fontId="13" fillId="3" borderId="0">
      <alignment horizontal="left"/>
    </xf>
    <xf numFmtId="0" fontId="4" fillId="2" borderId="0">
      <alignment horizontal="centerContinuous"/>
    </xf>
    <xf numFmtId="0" fontId="4" fillId="2" borderId="0">
      <alignment horizontal="right"/>
    </xf>
    <xf numFmtId="49" fontId="8" fillId="3" borderId="0">
      <alignment horizontal="left"/>
    </xf>
    <xf numFmtId="0" fontId="5" fillId="2" borderId="0">
      <alignment horizontal="right"/>
    </xf>
    <xf numFmtId="0" fontId="13" fillId="6" borderId="0">
      <alignment horizontal="center"/>
    </xf>
    <xf numFmtId="0" fontId="14" fillId="6" borderId="0">
      <alignment horizontal="center"/>
    </xf>
    <xf numFmtId="0" fontId="15" fillId="3" borderId="0">
      <alignment horizontal="center"/>
    </xf>
  </cellStyleXfs>
  <cellXfs count="156">
    <xf numFmtId="0" fontId="0" fillId="0" borderId="0" xfId="0"/>
    <xf numFmtId="0" fontId="2" fillId="0" borderId="0" xfId="0" applyFont="1"/>
    <xf numFmtId="179" fontId="0" fillId="4" borderId="0" xfId="0" applyNumberFormat="1" applyFill="1" applyBorder="1"/>
    <xf numFmtId="179" fontId="16" fillId="4" borderId="0" xfId="0" applyNumberFormat="1" applyFont="1" applyFill="1" applyBorder="1"/>
    <xf numFmtId="179" fontId="17" fillId="4" borderId="0" xfId="13" applyNumberFormat="1" applyFont="1" applyFill="1" applyBorder="1" applyAlignment="1">
      <alignment horizontal="left"/>
    </xf>
    <xf numFmtId="179" fontId="11" fillId="4" borderId="0" xfId="13" applyNumberFormat="1" applyFill="1" applyBorder="1" applyAlignment="1">
      <alignment horizontal="centerContinuous"/>
    </xf>
    <xf numFmtId="179" fontId="18" fillId="4" borderId="0" xfId="13" applyNumberFormat="1" applyFont="1" applyFill="1" applyBorder="1" applyAlignment="1">
      <alignment horizontal="left"/>
    </xf>
    <xf numFmtId="179" fontId="19" fillId="4" borderId="0" xfId="13" applyNumberFormat="1" applyFont="1" applyFill="1" applyBorder="1" applyAlignment="1">
      <alignment horizontal="left"/>
    </xf>
    <xf numFmtId="179" fontId="20" fillId="4" borderId="0" xfId="13" applyNumberFormat="1" applyFont="1" applyFill="1" applyBorder="1" applyAlignment="1">
      <alignment horizontal="left"/>
    </xf>
    <xf numFmtId="179" fontId="21" fillId="4" borderId="0" xfId="13" applyNumberFormat="1" applyFont="1" applyFill="1" applyBorder="1" applyAlignment="1">
      <alignment horizontal="centerContinuous"/>
    </xf>
    <xf numFmtId="179" fontId="22" fillId="4" borderId="0" xfId="12" applyNumberFormat="1" applyFont="1" applyFill="1" applyBorder="1" applyAlignment="1"/>
    <xf numFmtId="179" fontId="23" fillId="4" borderId="0" xfId="12" applyNumberFormat="1" applyFont="1" applyFill="1" applyBorder="1" applyAlignment="1"/>
    <xf numFmtId="179" fontId="23" fillId="4" borderId="2" xfId="12" applyNumberFormat="1" applyFont="1" applyFill="1" applyBorder="1" applyAlignment="1">
      <alignment horizontal="centerContinuous"/>
    </xf>
    <xf numFmtId="0" fontId="0" fillId="0" borderId="2" xfId="0" applyBorder="1"/>
    <xf numFmtId="0" fontId="0" fillId="0" borderId="0" xfId="0" applyBorder="1"/>
    <xf numFmtId="17" fontId="24" fillId="4" borderId="0" xfId="12" quotePrefix="1" applyNumberFormat="1" applyFont="1" applyFill="1" applyBorder="1" applyAlignment="1">
      <alignment horizontal="right"/>
    </xf>
    <xf numFmtId="17" fontId="23" fillId="4" borderId="0" xfId="12" applyNumberFormat="1" applyFont="1" applyFill="1" applyBorder="1" applyAlignment="1">
      <alignment horizontal="right"/>
    </xf>
    <xf numFmtId="179" fontId="23" fillId="4" borderId="0" xfId="12" applyNumberFormat="1" applyFont="1" applyFill="1" applyBorder="1" applyAlignment="1">
      <alignment horizontal="right"/>
    </xf>
    <xf numFmtId="179" fontId="26" fillId="4" borderId="0" xfId="0" applyNumberFormat="1" applyFont="1" applyFill="1" applyBorder="1" applyAlignment="1">
      <alignment horizontal="center"/>
    </xf>
    <xf numFmtId="17" fontId="24" fillId="4" borderId="3" xfId="12" quotePrefix="1" applyNumberFormat="1" applyFont="1" applyFill="1" applyBorder="1" applyAlignment="1">
      <alignment horizontal="right"/>
    </xf>
    <xf numFmtId="179" fontId="24" fillId="4" borderId="0" xfId="12" applyNumberFormat="1" applyFont="1" applyFill="1" applyBorder="1" applyAlignment="1">
      <alignment horizontal="right"/>
    </xf>
    <xf numFmtId="179" fontId="22" fillId="4" borderId="0" xfId="12" applyNumberFormat="1" applyFont="1" applyFill="1" applyBorder="1" applyAlignment="1">
      <alignment horizontal="right"/>
    </xf>
    <xf numFmtId="179" fontId="28" fillId="0" borderId="0" xfId="0" applyNumberFormat="1" applyFont="1" applyBorder="1" applyAlignment="1">
      <alignment horizontal="center"/>
    </xf>
    <xf numFmtId="179" fontId="24" fillId="4" borderId="4" xfId="12" applyNumberFormat="1" applyFont="1" applyFill="1" applyBorder="1" applyAlignment="1">
      <alignment horizontal="right"/>
    </xf>
    <xf numFmtId="179" fontId="24" fillId="4" borderId="0" xfId="10" applyNumberFormat="1" applyFont="1" applyFill="1" applyBorder="1" applyAlignment="1">
      <alignment horizontal="right" vertical="center"/>
    </xf>
    <xf numFmtId="179" fontId="23" fillId="4" borderId="0" xfId="10" applyNumberFormat="1" applyFont="1" applyFill="1" applyBorder="1" applyAlignment="1">
      <alignment horizontal="right" vertical="center"/>
    </xf>
    <xf numFmtId="179" fontId="22" fillId="4" borderId="0" xfId="10" applyNumberFormat="1" applyFont="1" applyFill="1" applyBorder="1" applyAlignment="1">
      <alignment horizontal="right" vertical="center"/>
    </xf>
    <xf numFmtId="179" fontId="25" fillId="4" borderId="0" xfId="0" applyNumberFormat="1" applyFont="1" applyFill="1" applyAlignment="1">
      <alignment horizontal="right"/>
    </xf>
    <xf numFmtId="9" fontId="25" fillId="4" borderId="0" xfId="0" applyNumberFormat="1" applyFont="1" applyFill="1" applyAlignment="1">
      <alignment horizontal="right"/>
    </xf>
    <xf numFmtId="9" fontId="26" fillId="4" borderId="0" xfId="0" applyNumberFormat="1" applyFont="1" applyFill="1" applyBorder="1" applyAlignment="1">
      <alignment horizontal="right"/>
    </xf>
    <xf numFmtId="179" fontId="24" fillId="4" borderId="4" xfId="10" applyNumberFormat="1" applyFont="1" applyFill="1" applyBorder="1" applyAlignment="1">
      <alignment horizontal="right" vertical="center"/>
    </xf>
    <xf numFmtId="179" fontId="24" fillId="4" borderId="2" xfId="10" applyNumberFormat="1" applyFont="1" applyFill="1" applyBorder="1" applyAlignment="1">
      <alignment horizontal="right" vertical="center"/>
    </xf>
    <xf numFmtId="179" fontId="23" fillId="4" borderId="2" xfId="10" applyNumberFormat="1" applyFont="1" applyFill="1" applyBorder="1" applyAlignment="1">
      <alignment horizontal="right" vertical="center"/>
    </xf>
    <xf numFmtId="179" fontId="25" fillId="4" borderId="2" xfId="0" applyNumberFormat="1" applyFont="1" applyFill="1" applyBorder="1" applyAlignment="1">
      <alignment horizontal="right"/>
    </xf>
    <xf numFmtId="9" fontId="25" fillId="4" borderId="2" xfId="0" applyNumberFormat="1" applyFont="1" applyFill="1" applyBorder="1" applyAlignment="1">
      <alignment horizontal="right"/>
    </xf>
    <xf numFmtId="179" fontId="24" fillId="4" borderId="5" xfId="10" applyNumberFormat="1" applyFont="1" applyFill="1" applyBorder="1" applyAlignment="1">
      <alignment horizontal="right" vertical="center"/>
    </xf>
    <xf numFmtId="38" fontId="29" fillId="4" borderId="0" xfId="9" applyNumberFormat="1" applyFont="1" applyFill="1" applyBorder="1">
      <alignment horizontal="right"/>
    </xf>
    <xf numFmtId="179" fontId="30" fillId="4" borderId="0" xfId="11" applyNumberFormat="1" applyFont="1" applyFill="1" applyBorder="1"/>
    <xf numFmtId="38" fontId="31" fillId="4" borderId="0" xfId="9" applyNumberFormat="1" applyFont="1" applyFill="1" applyBorder="1">
      <alignment horizontal="right"/>
    </xf>
    <xf numFmtId="0" fontId="27" fillId="0" borderId="6" xfId="0" applyFont="1" applyBorder="1"/>
    <xf numFmtId="38" fontId="29" fillId="4" borderId="7" xfId="9" applyNumberFormat="1" applyFont="1" applyFill="1" applyBorder="1">
      <alignment horizontal="right"/>
    </xf>
    <xf numFmtId="179" fontId="29" fillId="4" borderId="0" xfId="11" applyNumberFormat="1" applyFont="1" applyFill="1" applyBorder="1"/>
    <xf numFmtId="9" fontId="29" fillId="4" borderId="7" xfId="14" applyFont="1" applyFill="1" applyBorder="1" applyAlignment="1">
      <alignment horizontal="right"/>
    </xf>
    <xf numFmtId="9" fontId="32" fillId="4" borderId="0" xfId="14" applyFont="1" applyFill="1" applyBorder="1" applyAlignment="1">
      <alignment horizontal="right"/>
    </xf>
    <xf numFmtId="38" fontId="29" fillId="4" borderId="8" xfId="9" applyNumberFormat="1" applyFont="1" applyFill="1" applyBorder="1">
      <alignment horizontal="right"/>
    </xf>
    <xf numFmtId="9" fontId="29" fillId="4" borderId="0" xfId="14" applyFont="1" applyFill="1" applyBorder="1" applyAlignment="1">
      <alignment horizontal="right"/>
    </xf>
    <xf numFmtId="38" fontId="29" fillId="4" borderId="4" xfId="9" applyNumberFormat="1" applyFont="1" applyFill="1" applyBorder="1">
      <alignment horizontal="right"/>
    </xf>
    <xf numFmtId="38" fontId="29" fillId="4" borderId="9" xfId="9" applyNumberFormat="1" applyFont="1" applyFill="1" applyBorder="1">
      <alignment horizontal="right"/>
    </xf>
    <xf numFmtId="38" fontId="29" fillId="4" borderId="10" xfId="9" applyNumberFormat="1" applyFont="1" applyFill="1" applyBorder="1">
      <alignment horizontal="right"/>
    </xf>
    <xf numFmtId="9" fontId="29" fillId="4" borderId="10" xfId="14" applyFont="1" applyFill="1" applyBorder="1" applyAlignment="1">
      <alignment horizontal="right"/>
    </xf>
    <xf numFmtId="38" fontId="32" fillId="4" borderId="0" xfId="9" applyNumberFormat="1" applyFont="1" applyFill="1" applyBorder="1">
      <alignment horizontal="right"/>
    </xf>
    <xf numFmtId="38" fontId="30" fillId="4" borderId="10" xfId="9" applyNumberFormat="1" applyFont="1" applyFill="1" applyBorder="1">
      <alignment horizontal="right"/>
    </xf>
    <xf numFmtId="38" fontId="30" fillId="4" borderId="0" xfId="9" applyNumberFormat="1" applyFont="1" applyFill="1" applyBorder="1">
      <alignment horizontal="right"/>
    </xf>
    <xf numFmtId="38" fontId="30" fillId="4" borderId="11" xfId="9" applyNumberFormat="1" applyFont="1" applyFill="1" applyBorder="1">
      <alignment horizontal="right"/>
    </xf>
    <xf numFmtId="38" fontId="12" fillId="4" borderId="0" xfId="9" applyNumberFormat="1" applyFont="1" applyFill="1" applyBorder="1">
      <alignment horizontal="right"/>
    </xf>
    <xf numFmtId="9" fontId="31" fillId="4" borderId="0" xfId="14" applyFont="1" applyFill="1" applyBorder="1" applyAlignment="1">
      <alignment horizontal="right"/>
    </xf>
    <xf numFmtId="179" fontId="33" fillId="4" borderId="12" xfId="11" applyNumberFormat="1" applyFont="1" applyFill="1" applyBorder="1"/>
    <xf numFmtId="38" fontId="34" fillId="4" borderId="13" xfId="9" applyNumberFormat="1" applyFont="1" applyFill="1" applyBorder="1">
      <alignment horizontal="right"/>
    </xf>
    <xf numFmtId="0" fontId="35" fillId="0" borderId="13" xfId="0" applyFont="1" applyBorder="1"/>
    <xf numFmtId="38" fontId="32" fillId="4" borderId="13" xfId="9" applyNumberFormat="1" applyFont="1" applyFill="1" applyBorder="1">
      <alignment horizontal="right"/>
    </xf>
    <xf numFmtId="9" fontId="32" fillId="4" borderId="13" xfId="14" applyFont="1" applyFill="1" applyBorder="1" applyAlignment="1">
      <alignment horizontal="right"/>
    </xf>
    <xf numFmtId="0" fontId="28" fillId="0" borderId="13" xfId="0" applyFont="1" applyBorder="1"/>
    <xf numFmtId="0" fontId="28" fillId="0" borderId="14" xfId="0" applyFont="1" applyBorder="1"/>
    <xf numFmtId="0" fontId="28" fillId="0" borderId="0" xfId="0" applyFont="1"/>
    <xf numFmtId="38" fontId="34" fillId="4" borderId="15" xfId="9" applyNumberFormat="1" applyFont="1" applyFill="1" applyBorder="1">
      <alignment horizontal="right"/>
    </xf>
    <xf numFmtId="38" fontId="34" fillId="4" borderId="0" xfId="9" applyNumberFormat="1" applyFont="1" applyFill="1" applyBorder="1">
      <alignment horizontal="right"/>
    </xf>
    <xf numFmtId="179" fontId="34" fillId="4" borderId="0" xfId="11" applyNumberFormat="1" applyFont="1" applyFill="1" applyBorder="1"/>
    <xf numFmtId="0" fontId="28" fillId="0" borderId="0" xfId="0" applyFont="1" applyBorder="1"/>
    <xf numFmtId="0" fontId="28" fillId="0" borderId="1" xfId="0" applyFont="1" applyBorder="1"/>
    <xf numFmtId="179" fontId="34" fillId="4" borderId="15" xfId="11" applyNumberFormat="1" applyFont="1" applyFill="1" applyBorder="1"/>
    <xf numFmtId="0" fontId="35" fillId="0" borderId="0" xfId="0" applyFont="1" applyBorder="1"/>
    <xf numFmtId="179" fontId="34" fillId="4" borderId="16" xfId="11" applyNumberFormat="1" applyFont="1" applyFill="1" applyBorder="1"/>
    <xf numFmtId="38" fontId="34" fillId="4" borderId="2" xfId="9" applyNumberFormat="1" applyFont="1" applyFill="1" applyBorder="1">
      <alignment horizontal="right"/>
    </xf>
    <xf numFmtId="0" fontId="35" fillId="0" borderId="2" xfId="0" applyFont="1" applyBorder="1"/>
    <xf numFmtId="17" fontId="36" fillId="4" borderId="2" xfId="12" applyNumberFormat="1" applyFont="1" applyFill="1" applyBorder="1" applyAlignment="1">
      <alignment horizontal="right"/>
    </xf>
    <xf numFmtId="38" fontId="32" fillId="4" borderId="2" xfId="9" applyNumberFormat="1" applyFont="1" applyFill="1" applyBorder="1">
      <alignment horizontal="right"/>
    </xf>
    <xf numFmtId="9" fontId="32" fillId="4" borderId="2" xfId="14" applyFont="1" applyFill="1" applyBorder="1" applyAlignment="1">
      <alignment horizontal="right"/>
    </xf>
    <xf numFmtId="0" fontId="28" fillId="0" borderId="2" xfId="0" applyFont="1" applyBorder="1"/>
    <xf numFmtId="0" fontId="28" fillId="0" borderId="17" xfId="0" applyFont="1" applyBorder="1"/>
    <xf numFmtId="179" fontId="12" fillId="4" borderId="0" xfId="11" applyNumberFormat="1" applyFont="1" applyFill="1" applyBorder="1"/>
    <xf numFmtId="38" fontId="0" fillId="0" borderId="0" xfId="0" applyNumberFormat="1"/>
    <xf numFmtId="38" fontId="0" fillId="0" borderId="2" xfId="0" applyNumberFormat="1" applyBorder="1"/>
    <xf numFmtId="0" fontId="37" fillId="0" borderId="2" xfId="0" applyFont="1" applyBorder="1"/>
    <xf numFmtId="38" fontId="26" fillId="0" borderId="0" xfId="0" quotePrefix="1" applyNumberFormat="1" applyFont="1" applyAlignment="1">
      <alignment horizontal="right"/>
    </xf>
    <xf numFmtId="38" fontId="28" fillId="0" borderId="0" xfId="0" applyNumberFormat="1" applyFont="1" applyAlignment="1">
      <alignment horizontal="right"/>
    </xf>
    <xf numFmtId="0" fontId="38" fillId="0" borderId="0" xfId="0" applyFont="1"/>
    <xf numFmtId="179" fontId="26" fillId="4" borderId="0" xfId="0" applyNumberFormat="1" applyFont="1" applyFill="1" applyAlignment="1">
      <alignment horizontal="center"/>
    </xf>
    <xf numFmtId="17" fontId="22" fillId="4" borderId="3" xfId="12" quotePrefix="1" applyNumberFormat="1" applyFont="1" applyFill="1" applyBorder="1" applyAlignment="1">
      <alignment horizontal="right"/>
    </xf>
    <xf numFmtId="38" fontId="26" fillId="0" borderId="0" xfId="0" applyNumberFormat="1" applyFont="1" applyAlignment="1">
      <alignment horizontal="right"/>
    </xf>
    <xf numFmtId="179" fontId="28" fillId="0" borderId="0" xfId="0" applyNumberFormat="1" applyFont="1" applyAlignment="1">
      <alignment horizontal="center"/>
    </xf>
    <xf numFmtId="179" fontId="22" fillId="4" borderId="4" xfId="12" applyNumberFormat="1" applyFont="1" applyFill="1" applyBorder="1" applyAlignment="1">
      <alignment horizontal="right"/>
    </xf>
    <xf numFmtId="179" fontId="26" fillId="4" borderId="0" xfId="0" applyNumberFormat="1" applyFont="1" applyFill="1" applyAlignment="1">
      <alignment horizontal="right"/>
    </xf>
    <xf numFmtId="9" fontId="26" fillId="4" borderId="0" xfId="0" applyNumberFormat="1" applyFont="1" applyFill="1" applyAlignment="1">
      <alignment horizontal="right"/>
    </xf>
    <xf numFmtId="179" fontId="22" fillId="4" borderId="4" xfId="10" applyNumberFormat="1" applyFont="1" applyFill="1" applyBorder="1" applyAlignment="1">
      <alignment horizontal="right" vertical="center"/>
    </xf>
    <xf numFmtId="38" fontId="26" fillId="0" borderId="2" xfId="0" applyNumberFormat="1" applyFont="1" applyBorder="1" applyAlignment="1">
      <alignment horizontal="right"/>
    </xf>
    <xf numFmtId="38" fontId="28" fillId="0" borderId="2" xfId="0" applyNumberFormat="1" applyFont="1" applyBorder="1" applyAlignment="1">
      <alignment horizontal="right"/>
    </xf>
    <xf numFmtId="179" fontId="26" fillId="4" borderId="2" xfId="0" applyNumberFormat="1" applyFont="1" applyFill="1" applyBorder="1" applyAlignment="1">
      <alignment horizontal="right"/>
    </xf>
    <xf numFmtId="9" fontId="26" fillId="4" borderId="2" xfId="0" applyNumberFormat="1" applyFont="1" applyFill="1" applyBorder="1" applyAlignment="1">
      <alignment horizontal="right"/>
    </xf>
    <xf numFmtId="179" fontId="22" fillId="4" borderId="5" xfId="10" applyNumberFormat="1" applyFont="1" applyFill="1" applyBorder="1" applyAlignment="1">
      <alignment horizontal="right" vertical="center"/>
    </xf>
    <xf numFmtId="38" fontId="28" fillId="0" borderId="0" xfId="0" applyNumberFormat="1" applyFont="1"/>
    <xf numFmtId="0" fontId="28" fillId="0" borderId="4" xfId="0" applyFont="1" applyBorder="1"/>
    <xf numFmtId="38" fontId="28" fillId="0" borderId="0" xfId="6" applyNumberFormat="1" applyFont="1"/>
    <xf numFmtId="0" fontId="39" fillId="0" borderId="0" xfId="0" applyFont="1"/>
    <xf numFmtId="38" fontId="32" fillId="4" borderId="0" xfId="9" applyNumberFormat="1" applyFont="1" applyFill="1" applyBorder="1" applyAlignment="1">
      <alignment horizontal="right"/>
    </xf>
    <xf numFmtId="9" fontId="28" fillId="0" borderId="0" xfId="0" applyNumberFormat="1" applyFont="1"/>
    <xf numFmtId="0" fontId="3" fillId="0" borderId="0" xfId="0" applyFont="1"/>
    <xf numFmtId="173" fontId="28" fillId="0" borderId="4" xfId="6" applyNumberFormat="1" applyFont="1" applyBorder="1"/>
    <xf numFmtId="173" fontId="28" fillId="0" borderId="0" xfId="6" applyNumberFormat="1" applyFont="1" applyAlignment="1">
      <alignment horizontal="right"/>
    </xf>
    <xf numFmtId="38" fontId="28" fillId="0" borderId="7" xfId="6" applyNumberFormat="1" applyFont="1" applyBorder="1"/>
    <xf numFmtId="38" fontId="28" fillId="0" borderId="0" xfId="6" applyNumberFormat="1" applyFont="1" applyBorder="1"/>
    <xf numFmtId="38" fontId="32" fillId="4" borderId="7" xfId="9" applyNumberFormat="1" applyFont="1" applyFill="1" applyBorder="1">
      <alignment horizontal="right"/>
    </xf>
    <xf numFmtId="9" fontId="28" fillId="0" borderId="7" xfId="0" applyNumberFormat="1" applyFont="1" applyBorder="1"/>
    <xf numFmtId="9" fontId="28" fillId="0" borderId="0" xfId="0" applyNumberFormat="1" applyFont="1" applyBorder="1"/>
    <xf numFmtId="38" fontId="32" fillId="4" borderId="9" xfId="9" applyNumberFormat="1" applyFont="1" applyFill="1" applyBorder="1">
      <alignment horizontal="right"/>
    </xf>
    <xf numFmtId="173" fontId="28" fillId="0" borderId="0" xfId="6" applyNumberFormat="1" applyFont="1"/>
    <xf numFmtId="38" fontId="3" fillId="0" borderId="0" xfId="0" applyNumberFormat="1" applyFont="1"/>
    <xf numFmtId="38" fontId="28" fillId="0" borderId="10" xfId="6" applyNumberFormat="1" applyFont="1" applyBorder="1"/>
    <xf numFmtId="38" fontId="32" fillId="4" borderId="10" xfId="9" applyNumberFormat="1" applyFont="1" applyFill="1" applyBorder="1">
      <alignment horizontal="right"/>
    </xf>
    <xf numFmtId="9" fontId="28" fillId="0" borderId="10" xfId="0" applyNumberFormat="1" applyFont="1" applyBorder="1"/>
    <xf numFmtId="173" fontId="28" fillId="0" borderId="18" xfId="6" applyNumberFormat="1" applyFont="1" applyBorder="1"/>
    <xf numFmtId="173" fontId="28" fillId="0" borderId="11" xfId="6" applyNumberFormat="1" applyFont="1" applyBorder="1"/>
    <xf numFmtId="38" fontId="1" fillId="0" borderId="0" xfId="6" applyNumberFormat="1" applyBorder="1"/>
    <xf numFmtId="38" fontId="0" fillId="0" borderId="0" xfId="0" applyNumberFormat="1" applyBorder="1"/>
    <xf numFmtId="0" fontId="40" fillId="0" borderId="2" xfId="0" applyFont="1" applyBorder="1"/>
    <xf numFmtId="0" fontId="41" fillId="0" borderId="0" xfId="0" applyFont="1"/>
    <xf numFmtId="179" fontId="42" fillId="4" borderId="0" xfId="0" applyNumberFormat="1" applyFont="1" applyFill="1" applyAlignment="1">
      <alignment horizontal="center"/>
    </xf>
    <xf numFmtId="179" fontId="3" fillId="0" borderId="0" xfId="0" applyNumberFormat="1" applyFont="1" applyAlignment="1">
      <alignment horizontal="center"/>
    </xf>
    <xf numFmtId="179" fontId="26" fillId="4" borderId="0" xfId="0" applyNumberFormat="1" applyFont="1" applyFill="1" applyBorder="1" applyAlignment="1">
      <alignment horizontal="right"/>
    </xf>
    <xf numFmtId="9" fontId="42" fillId="4" borderId="0" xfId="0" applyNumberFormat="1" applyFont="1" applyFill="1" applyAlignment="1">
      <alignment horizontal="right"/>
    </xf>
    <xf numFmtId="0" fontId="41" fillId="0" borderId="2" xfId="0" applyFont="1" applyBorder="1"/>
    <xf numFmtId="9" fontId="42" fillId="4" borderId="0" xfId="0" applyNumberFormat="1" applyFont="1" applyFill="1" applyBorder="1" applyAlignment="1">
      <alignment horizontal="right"/>
    </xf>
    <xf numFmtId="9" fontId="3" fillId="0" borderId="0" xfId="0" applyNumberFormat="1" applyFont="1"/>
    <xf numFmtId="38" fontId="28" fillId="0" borderId="4" xfId="6" applyNumberFormat="1" applyFont="1" applyBorder="1"/>
    <xf numFmtId="38" fontId="32" fillId="4" borderId="4" xfId="9" applyNumberFormat="1" applyFont="1" applyFill="1" applyBorder="1">
      <alignment horizontal="right"/>
    </xf>
    <xf numFmtId="173" fontId="28" fillId="0" borderId="0" xfId="6" applyNumberFormat="1" applyFont="1" applyBorder="1"/>
    <xf numFmtId="0" fontId="3" fillId="0" borderId="0" xfId="0" applyFont="1" applyBorder="1"/>
    <xf numFmtId="38" fontId="43" fillId="4" borderId="13" xfId="9" applyNumberFormat="1" applyFont="1" applyFill="1" applyBorder="1">
      <alignment horizontal="right"/>
    </xf>
    <xf numFmtId="9" fontId="43" fillId="4" borderId="13" xfId="14" applyFont="1" applyFill="1" applyBorder="1" applyAlignment="1">
      <alignment horizontal="right"/>
    </xf>
    <xf numFmtId="9" fontId="31" fillId="4" borderId="13" xfId="14" applyFon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179" fontId="33" fillId="4" borderId="15" xfId="11" applyNumberFormat="1" applyFont="1" applyFill="1" applyBorder="1"/>
    <xf numFmtId="38" fontId="43" fillId="4" borderId="0" xfId="9" applyNumberFormat="1" applyFont="1" applyFill="1" applyBorder="1">
      <alignment horizontal="right"/>
    </xf>
    <xf numFmtId="9" fontId="43" fillId="4" borderId="0" xfId="14" applyFont="1" applyFill="1" applyBorder="1" applyAlignment="1">
      <alignment horizontal="right"/>
    </xf>
    <xf numFmtId="0" fontId="0" fillId="0" borderId="1" xfId="0" applyBorder="1"/>
    <xf numFmtId="38" fontId="43" fillId="4" borderId="2" xfId="9" applyNumberFormat="1" applyFont="1" applyFill="1" applyBorder="1">
      <alignment horizontal="right"/>
    </xf>
    <xf numFmtId="9" fontId="43" fillId="4" borderId="2" xfId="14" applyFont="1" applyFill="1" applyBorder="1" applyAlignment="1">
      <alignment horizontal="right"/>
    </xf>
    <xf numFmtId="9" fontId="31" fillId="4" borderId="2" xfId="14" applyFont="1" applyFill="1" applyBorder="1" applyAlignment="1">
      <alignment horizontal="right"/>
    </xf>
    <xf numFmtId="0" fontId="0" fillId="0" borderId="17" xfId="0" applyBorder="1"/>
    <xf numFmtId="179" fontId="26" fillId="4" borderId="0" xfId="0" applyNumberFormat="1" applyFont="1" applyFill="1" applyBorder="1" applyAlignment="1">
      <alignment horizontal="center"/>
    </xf>
    <xf numFmtId="179" fontId="28" fillId="0" borderId="0" xfId="0" applyNumberFormat="1" applyFont="1" applyBorder="1" applyAlignment="1">
      <alignment horizontal="center"/>
    </xf>
    <xf numFmtId="179" fontId="25" fillId="4" borderId="0" xfId="0" applyNumberFormat="1" applyFont="1" applyFill="1" applyAlignment="1">
      <alignment horizontal="center"/>
    </xf>
    <xf numFmtId="179" fontId="25" fillId="4" borderId="0" xfId="0" applyNumberFormat="1" applyFont="1" applyFill="1" applyBorder="1" applyAlignment="1">
      <alignment horizontal="center"/>
    </xf>
    <xf numFmtId="179" fontId="27" fillId="0" borderId="0" xfId="0" applyNumberFormat="1" applyFont="1" applyAlignment="1">
      <alignment horizontal="center"/>
    </xf>
    <xf numFmtId="179" fontId="26" fillId="4" borderId="0" xfId="0" applyNumberFormat="1" applyFont="1" applyFill="1" applyAlignment="1">
      <alignment horizontal="center"/>
    </xf>
    <xf numFmtId="179" fontId="28" fillId="0" borderId="0" xfId="0" applyNumberFormat="1" applyFont="1" applyAlignment="1">
      <alignment horizontal="center"/>
    </xf>
  </cellXfs>
  <cellStyles count="30">
    <cellStyle name="ColumnAttributeAbovePrompt" xfId="1"/>
    <cellStyle name="ColumnAttributePrompt" xfId="2"/>
    <cellStyle name="ColumnAttributeValue" xfId="3"/>
    <cellStyle name="ColumnHeadingPrompt" xfId="4"/>
    <cellStyle name="ColumnHeadingValue" xfId="5"/>
    <cellStyle name="Comma" xfId="6" builtinId="3"/>
    <cellStyle name="LineItemPrompt" xfId="7"/>
    <cellStyle name="LineItemValue" xfId="8"/>
    <cellStyle name="Normal" xfId="0" builtinId="0"/>
    <cellStyle name="Output Amounts" xfId="9"/>
    <cellStyle name="Output Column Headings" xfId="10"/>
    <cellStyle name="Output Line Items" xfId="11"/>
    <cellStyle name="Output Report Heading" xfId="12"/>
    <cellStyle name="Output Report Title" xfId="13"/>
    <cellStyle name="Percent" xfId="14" builtinId="5"/>
    <cellStyle name="ReportTitlePrompt" xfId="15"/>
    <cellStyle name="ReportTitleValue" xfId="16"/>
    <cellStyle name="RowAcctAbovePrompt" xfId="17"/>
    <cellStyle name="RowAcctSOBAbovePrompt" xfId="18"/>
    <cellStyle name="RowAcctSOBValue" xfId="19"/>
    <cellStyle name="RowAcctValue" xfId="20"/>
    <cellStyle name="RowAttrAbovePrompt" xfId="21"/>
    <cellStyle name="RowAttrValue" xfId="22"/>
    <cellStyle name="RowColSetAbovePrompt" xfId="23"/>
    <cellStyle name="RowColSetLeftPrompt" xfId="24"/>
    <cellStyle name="RowColSetValue" xfId="25"/>
    <cellStyle name="RowLeftPrompt" xfId="26"/>
    <cellStyle name="SampleUsingFormatMask" xfId="27"/>
    <cellStyle name="SampleWithNoFormatMask" xfId="28"/>
    <cellStyle name="UploadThisRowValue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Surplus by Month</a:t>
            </a:r>
          </a:p>
        </c:rich>
      </c:tx>
      <c:layout>
        <c:manualLayout>
          <c:xMode val="edge"/>
          <c:yMode val="edge"/>
          <c:x val="0.34556538903683909"/>
          <c:y val="2.7293444963774966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2649343153072626"/>
          <c:y val="0.15502676739424182"/>
          <c:w val="0.74337806501028258"/>
          <c:h val="0.6790609106987212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[1]Sheet1!$P$21</c:f>
              <c:strCache>
                <c:ptCount val="1"/>
                <c:pt idx="0">
                  <c:v>2002 Actual Surplus / Deficit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[1]Sheet1!$O$22:$O$33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[1]Sheet1!$P$22:$P$33</c:f>
              <c:numCache>
                <c:formatCode>General</c:formatCode>
                <c:ptCount val="12"/>
                <c:pt idx="0">
                  <c:v>3411</c:v>
                </c:pt>
                <c:pt idx="1">
                  <c:v>3796</c:v>
                </c:pt>
                <c:pt idx="2">
                  <c:v>8131</c:v>
                </c:pt>
                <c:pt idx="3">
                  <c:v>7772</c:v>
                </c:pt>
                <c:pt idx="4">
                  <c:v>6209</c:v>
                </c:pt>
                <c:pt idx="5">
                  <c:v>5584</c:v>
                </c:pt>
                <c:pt idx="6">
                  <c:v>8047</c:v>
                </c:pt>
                <c:pt idx="7">
                  <c:v>8980</c:v>
                </c:pt>
                <c:pt idx="8">
                  <c:v>7525</c:v>
                </c:pt>
                <c:pt idx="9">
                  <c:v>4900</c:v>
                </c:pt>
                <c:pt idx="10">
                  <c:v>4154</c:v>
                </c:pt>
                <c:pt idx="11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468-BD9B-121285575B5F}"/>
            </c:ext>
          </c:extLst>
        </c:ser>
        <c:ser>
          <c:idx val="1"/>
          <c:order val="1"/>
          <c:tx>
            <c:strRef>
              <c:f>[1]Sheet1!$Q$21</c:f>
              <c:strCache>
                <c:ptCount val="1"/>
                <c:pt idx="0">
                  <c:v>2003 Budgeted Surplus / Deficit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[1]Sheet1!$O$22:$O$33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[1]Sheet1!$Q$22:$Q$33</c:f>
              <c:numCache>
                <c:formatCode>General</c:formatCode>
                <c:ptCount val="12"/>
                <c:pt idx="0">
                  <c:v>900</c:v>
                </c:pt>
                <c:pt idx="1">
                  <c:v>1812</c:v>
                </c:pt>
                <c:pt idx="2">
                  <c:v>3829</c:v>
                </c:pt>
                <c:pt idx="3">
                  <c:v>1890</c:v>
                </c:pt>
                <c:pt idx="4">
                  <c:v>4680</c:v>
                </c:pt>
                <c:pt idx="5">
                  <c:v>4180</c:v>
                </c:pt>
                <c:pt idx="6">
                  <c:v>8755</c:v>
                </c:pt>
                <c:pt idx="7">
                  <c:v>9771</c:v>
                </c:pt>
                <c:pt idx="8">
                  <c:v>9117</c:v>
                </c:pt>
                <c:pt idx="9">
                  <c:v>6990</c:v>
                </c:pt>
                <c:pt idx="10">
                  <c:v>7150</c:v>
                </c:pt>
                <c:pt idx="11">
                  <c:v>2720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C-4468-BD9B-121285575B5F}"/>
            </c:ext>
          </c:extLst>
        </c:ser>
        <c:ser>
          <c:idx val="2"/>
          <c:order val="2"/>
          <c:tx>
            <c:strRef>
              <c:f>[1]Sheet1!$R$21</c:f>
              <c:strCache>
                <c:ptCount val="1"/>
                <c:pt idx="0">
                  <c:v>2003 Actual Surplus / Deficit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[1]Sheet1!$O$22:$O$33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[1]Sheet1!$R$22:$R$33</c:f>
              <c:numCache>
                <c:formatCode>General</c:formatCode>
                <c:ptCount val="12"/>
                <c:pt idx="0">
                  <c:v>-720</c:v>
                </c:pt>
                <c:pt idx="1">
                  <c:v>4038</c:v>
                </c:pt>
                <c:pt idx="2">
                  <c:v>5601</c:v>
                </c:pt>
                <c:pt idx="3">
                  <c:v>3883</c:v>
                </c:pt>
                <c:pt idx="4">
                  <c:v>5581</c:v>
                </c:pt>
                <c:pt idx="5">
                  <c:v>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C-4468-BD9B-12128557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1040"/>
        <c:axId val="1"/>
      </c:lineChart>
      <c:catAx>
        <c:axId val="119278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014277266974329"/>
              <c:y val="0.89085804361761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0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1.3749286035948506E-2"/>
              <c:y val="0.451979448600113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713306275864302"/>
          <c:y val="0.89522499481181894"/>
          <c:w val="0.33914905555339647"/>
          <c:h val="9.9348139668140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Forecasted Cash Surplus and Actual Cash Surplus</a:t>
            </a:r>
          </a:p>
        </c:rich>
      </c:tx>
      <c:layout>
        <c:manualLayout>
          <c:xMode val="edge"/>
          <c:yMode val="edge"/>
          <c:x val="0.12832666966885273"/>
          <c:y val="2.7533916006834677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2649343153072626"/>
          <c:y val="0.10683159410651856"/>
          <c:w val="0.73696173152683997"/>
          <c:h val="0.69605739665278066"/>
        </c:manualLayout>
      </c:layout>
      <c:lineChart>
        <c:grouping val="standard"/>
        <c:varyColors val="0"/>
        <c:ser>
          <c:idx val="0"/>
          <c:order val="0"/>
          <c:tx>
            <c:strRef>
              <c:f>[1]Sheet1!$W$4</c:f>
              <c:strCache>
                <c:ptCount val="1"/>
                <c:pt idx="0">
                  <c:v>Forecasted Cash Surplus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[1]Sheet1!$V$5:$V$16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[1]Sheet1!$W$5:$W$16</c:f>
              <c:numCache>
                <c:formatCode>General</c:formatCode>
                <c:ptCount val="12"/>
                <c:pt idx="0">
                  <c:v>259</c:v>
                </c:pt>
                <c:pt idx="1">
                  <c:v>20753</c:v>
                </c:pt>
                <c:pt idx="2">
                  <c:v>34827</c:v>
                </c:pt>
                <c:pt idx="3">
                  <c:v>31420</c:v>
                </c:pt>
                <c:pt idx="4">
                  <c:v>29357</c:v>
                </c:pt>
                <c:pt idx="5">
                  <c:v>25454</c:v>
                </c:pt>
                <c:pt idx="6">
                  <c:v>27164</c:v>
                </c:pt>
                <c:pt idx="7">
                  <c:v>26142</c:v>
                </c:pt>
                <c:pt idx="8">
                  <c:v>22042</c:v>
                </c:pt>
                <c:pt idx="9">
                  <c:v>15965</c:v>
                </c:pt>
                <c:pt idx="10">
                  <c:v>12667</c:v>
                </c:pt>
                <c:pt idx="11">
                  <c:v>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54D-AC6D-FC3D7C4BAC66}"/>
            </c:ext>
          </c:extLst>
        </c:ser>
        <c:ser>
          <c:idx val="1"/>
          <c:order val="1"/>
          <c:tx>
            <c:strRef>
              <c:f>[1]Sheet1!$X$4</c:f>
              <c:strCache>
                <c:ptCount val="1"/>
                <c:pt idx="0">
                  <c:v>Actual Cash Operating Surplus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[1]Sheet1!$V$5:$V$16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[1]Sheet1!$X$5:$X$16</c:f>
              <c:numCache>
                <c:formatCode>General</c:formatCode>
                <c:ptCount val="12"/>
                <c:pt idx="0">
                  <c:v>-3136</c:v>
                </c:pt>
                <c:pt idx="1">
                  <c:v>19600</c:v>
                </c:pt>
                <c:pt idx="2">
                  <c:v>31825</c:v>
                </c:pt>
                <c:pt idx="3">
                  <c:v>29578</c:v>
                </c:pt>
                <c:pt idx="4">
                  <c:v>25708</c:v>
                </c:pt>
                <c:pt idx="5">
                  <c:v>24050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54D-AC6D-FC3D7C4B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78640"/>
        <c:axId val="1"/>
      </c:lineChart>
      <c:catAx>
        <c:axId val="119277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500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78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21301666213255"/>
          <c:y val="0.91082194150609108"/>
          <c:w val="0.28231867327147597"/>
          <c:h val="8.37031046607774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EFTS</a:t>
            </a:r>
          </a:p>
        </c:rich>
      </c:tx>
      <c:layout>
        <c:manualLayout>
          <c:xMode val="edge"/>
          <c:yMode val="edge"/>
          <c:x val="0.42783006310066063"/>
          <c:y val="2.7879655542862591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3996909471811736"/>
          <c:y val="0.25940201244228672"/>
          <c:w val="0.71745164902682801"/>
          <c:h val="0.590321402146699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[1]Sheet1!$V$31</c:f>
              <c:strCache>
                <c:ptCount val="1"/>
                <c:pt idx="0">
                  <c:v>December 2002 Actuals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[1]Sheet1!$W$30:$X$30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[1]Sheet1!$W$31:$X$31</c:f>
              <c:numCache>
                <c:formatCode>General</c:formatCode>
                <c:ptCount val="2"/>
                <c:pt idx="0">
                  <c:v>10143</c:v>
                </c:pt>
                <c:pt idx="1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1-46D9-B6A2-4429E6E9DBE3}"/>
            </c:ext>
          </c:extLst>
        </c:ser>
        <c:ser>
          <c:idx val="0"/>
          <c:order val="1"/>
          <c:tx>
            <c:strRef>
              <c:f>[1]Sheet1!$V$32</c:f>
              <c:strCache>
                <c:ptCount val="1"/>
                <c:pt idx="0">
                  <c:v>June 2003 Actuals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[1]Sheet1!$W$30:$X$30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[1]Sheet1!$W$32:$X$32</c:f>
              <c:numCache>
                <c:formatCode>General</c:formatCode>
                <c:ptCount val="2"/>
                <c:pt idx="0">
                  <c:v>9699</c:v>
                </c:pt>
                <c:pt idx="1">
                  <c:v>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1-46D9-B6A2-4429E6E9DBE3}"/>
            </c:ext>
          </c:extLst>
        </c:ser>
        <c:ser>
          <c:idx val="2"/>
          <c:order val="2"/>
          <c:tx>
            <c:strRef>
              <c:f>[1]Sheet1!$V$33</c:f>
              <c:strCache>
                <c:ptCount val="1"/>
                <c:pt idx="0">
                  <c:v>2003 Full Year Budget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[1]Sheet1!$W$30:$X$30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[1]Sheet1!$W$33:$X$33</c:f>
              <c:numCache>
                <c:formatCode>General</c:formatCode>
                <c:ptCount val="2"/>
                <c:pt idx="0">
                  <c:v>9753</c:v>
                </c:pt>
                <c:pt idx="1">
                  <c:v>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1-46D9-B6A2-4429E6E9DBE3}"/>
            </c:ext>
          </c:extLst>
        </c:ser>
        <c:ser>
          <c:idx val="3"/>
          <c:order val="3"/>
          <c:tx>
            <c:strRef>
              <c:f>[1]Sheet1!$V$34</c:f>
              <c:strCache>
                <c:ptCount val="1"/>
                <c:pt idx="0">
                  <c:v>2003 Full Year Projection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75882616130199487"/>
                  <c:y val="0.72002240836784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F1-46D9-B6A2-4429E6E9DB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[1]Sheet1!$W$30:$X$30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[1]Sheet1!$W$34:$X$34</c:f>
              <c:numCache>
                <c:formatCode>General</c:formatCode>
                <c:ptCount val="2"/>
                <c:pt idx="0">
                  <c:v>10286</c:v>
                </c:pt>
                <c:pt idx="1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1-46D9-B6A2-4429E6E9DB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786800"/>
        <c:axId val="1"/>
      </c:barChart>
      <c:catAx>
        <c:axId val="119278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3.6092659644294416E-2"/>
              <c:y val="0.42667994569946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6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625473674494856"/>
          <c:y val="0.87396659332190996"/>
          <c:w val="0.25352892628187296"/>
          <c:h val="0.11030646323480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Total EFTS Income</a:t>
            </a:r>
          </a:p>
        </c:rich>
      </c:tx>
      <c:layout>
        <c:manualLayout>
          <c:xMode val="edge"/>
          <c:yMode val="edge"/>
          <c:x val="0.35284934966138565"/>
          <c:y val="2.8679205286642698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1092046387870293"/>
          <c:y val="0.15586524612305813"/>
          <c:w val="0.75373512068756388"/>
          <c:h val="0.68206631703450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[1]Sheet1!$V$22</c:f>
              <c:strCache>
                <c:ptCount val="1"/>
                <c:pt idx="0">
                  <c:v>December 2002 Actuals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[1]Sheet1!$W$21</c:f>
              <c:strCache>
                <c:ptCount val="1"/>
                <c:pt idx="0">
                  <c:v>Domestic &amp; Foreign Students</c:v>
                </c:pt>
              </c:strCache>
            </c:strRef>
          </c:cat>
          <c:val>
            <c:numRef>
              <c:f>[1]Sheet1!$W$22</c:f>
              <c:numCache>
                <c:formatCode>General</c:formatCode>
                <c:ptCount val="1"/>
                <c:pt idx="0">
                  <c:v>119001.152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7-4521-B27D-670AB7C77864}"/>
            </c:ext>
          </c:extLst>
        </c:ser>
        <c:ser>
          <c:idx val="1"/>
          <c:order val="1"/>
          <c:tx>
            <c:strRef>
              <c:f>[1]Sheet1!$V$23</c:f>
              <c:strCache>
                <c:ptCount val="1"/>
                <c:pt idx="0">
                  <c:v>June 2003 Actuals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[1]Sheet1!$W$21</c:f>
              <c:strCache>
                <c:ptCount val="1"/>
                <c:pt idx="0">
                  <c:v>Domestic &amp; Foreign Students</c:v>
                </c:pt>
              </c:strCache>
            </c:strRef>
          </c:cat>
          <c:val>
            <c:numRef>
              <c:f>[1]Sheet1!$W$23</c:f>
              <c:numCache>
                <c:formatCode>General</c:formatCode>
                <c:ptCount val="1"/>
                <c:pt idx="0">
                  <c:v>123128.447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7-4521-B27D-670AB7C77864}"/>
            </c:ext>
          </c:extLst>
        </c:ser>
        <c:ser>
          <c:idx val="2"/>
          <c:order val="2"/>
          <c:tx>
            <c:strRef>
              <c:f>[1]Sheet1!$V$24</c:f>
              <c:strCache>
                <c:ptCount val="1"/>
                <c:pt idx="0">
                  <c:v>2003 Full Year Budget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[1]Sheet1!$W$21</c:f>
              <c:strCache>
                <c:ptCount val="1"/>
                <c:pt idx="0">
                  <c:v>Domestic &amp; Foreign Students</c:v>
                </c:pt>
              </c:strCache>
            </c:strRef>
          </c:cat>
          <c:val>
            <c:numRef>
              <c:f>[1]Sheet1!$W$24</c:f>
              <c:numCache>
                <c:formatCode>General</c:formatCode>
                <c:ptCount val="1"/>
                <c:pt idx="0">
                  <c:v>130121.322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7-4521-B27D-670AB7C77864}"/>
            </c:ext>
          </c:extLst>
        </c:ser>
        <c:ser>
          <c:idx val="3"/>
          <c:order val="3"/>
          <c:tx>
            <c:strRef>
              <c:f>[1]Sheet1!$V$25</c:f>
              <c:strCache>
                <c:ptCount val="1"/>
                <c:pt idx="0">
                  <c:v>2003 Full Year Projection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[1]Sheet1!$W$21</c:f>
              <c:strCache>
                <c:ptCount val="1"/>
                <c:pt idx="0">
                  <c:v>Domestic &amp; Foreign Students</c:v>
                </c:pt>
              </c:strCache>
            </c:strRef>
          </c:cat>
          <c:val>
            <c:numRef>
              <c:f>[1]Sheet1!$W$25</c:f>
              <c:numCache>
                <c:formatCode>General</c:formatCode>
                <c:ptCount val="1"/>
                <c:pt idx="0">
                  <c:v>131665.508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7-4521-B27D-670AB7C7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9280"/>
        <c:axId val="1"/>
      </c:barChart>
      <c:catAx>
        <c:axId val="119279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9.607284272958521E-3"/>
              <c:y val="0.45512651867932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9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74762139433204489"/>
          <c:y val="0.88032691010303232"/>
          <c:w val="0.24716922265884197"/>
          <c:h val="0.11346989917758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Actual Personnel Costs Vs Budgeted Personnel Costs</a:t>
            </a:r>
          </a:p>
        </c:rich>
      </c:tx>
      <c:layout>
        <c:manualLayout>
          <c:xMode val="edge"/>
          <c:yMode val="edge"/>
          <c:x val="0.11780471804831504"/>
          <c:y val="2.7594683570266766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4660142690456981"/>
          <c:y val="0.15232265330787256"/>
          <c:w val="0.799326827646345"/>
          <c:h val="0.67772542848575179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[1]Sheet1!$AD$21</c:f>
              <c:strCache>
                <c:ptCount val="1"/>
                <c:pt idx="0">
                  <c:v>2002 Actual Personnel Costs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[1]Sheet1!$AC$22:$AC$33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[1]Sheet1!$AD$22:$AD$33</c:f>
              <c:numCache>
                <c:formatCode>General</c:formatCode>
                <c:ptCount val="12"/>
                <c:pt idx="0">
                  <c:v>6189</c:v>
                </c:pt>
                <c:pt idx="1">
                  <c:v>13236</c:v>
                </c:pt>
                <c:pt idx="2">
                  <c:v>20296</c:v>
                </c:pt>
                <c:pt idx="3">
                  <c:v>27491</c:v>
                </c:pt>
                <c:pt idx="4">
                  <c:v>37738</c:v>
                </c:pt>
                <c:pt idx="5">
                  <c:v>45555</c:v>
                </c:pt>
                <c:pt idx="6">
                  <c:v>54229</c:v>
                </c:pt>
                <c:pt idx="7">
                  <c:v>61881</c:v>
                </c:pt>
                <c:pt idx="8">
                  <c:v>69427</c:v>
                </c:pt>
                <c:pt idx="9">
                  <c:v>79660</c:v>
                </c:pt>
                <c:pt idx="10">
                  <c:v>87149</c:v>
                </c:pt>
                <c:pt idx="11">
                  <c:v>95979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4-4819-86A0-8A86CA328D59}"/>
            </c:ext>
          </c:extLst>
        </c:ser>
        <c:ser>
          <c:idx val="1"/>
          <c:order val="1"/>
          <c:tx>
            <c:strRef>
              <c:f>[1]Sheet1!$AE$21</c:f>
              <c:strCache>
                <c:ptCount val="1"/>
                <c:pt idx="0">
                  <c:v>2003 Budgeted Personnel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[1]Sheet1!$AC$22:$AC$33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[1]Sheet1!$AE$22:$AE$33</c:f>
              <c:numCache>
                <c:formatCode>General</c:formatCode>
                <c:ptCount val="12"/>
                <c:pt idx="0">
                  <c:v>6846</c:v>
                </c:pt>
                <c:pt idx="1">
                  <c:v>14431</c:v>
                </c:pt>
                <c:pt idx="2">
                  <c:v>22491</c:v>
                </c:pt>
                <c:pt idx="3">
                  <c:v>32349</c:v>
                </c:pt>
                <c:pt idx="4">
                  <c:v>40352</c:v>
                </c:pt>
                <c:pt idx="5">
                  <c:v>48331</c:v>
                </c:pt>
                <c:pt idx="6">
                  <c:v>56451</c:v>
                </c:pt>
                <c:pt idx="7">
                  <c:v>64321</c:v>
                </c:pt>
                <c:pt idx="8">
                  <c:v>72249</c:v>
                </c:pt>
                <c:pt idx="9">
                  <c:v>82076</c:v>
                </c:pt>
                <c:pt idx="10">
                  <c:v>89760</c:v>
                </c:pt>
                <c:pt idx="11">
                  <c:v>100539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4-4819-86A0-8A86CA328D59}"/>
            </c:ext>
          </c:extLst>
        </c:ser>
        <c:ser>
          <c:idx val="2"/>
          <c:order val="2"/>
          <c:tx>
            <c:strRef>
              <c:f>[1]Sheet1!$AF$21</c:f>
              <c:strCache>
                <c:ptCount val="1"/>
                <c:pt idx="0">
                  <c:v>2003 Actual Personnel Costs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[1]Sheet1!$AC$22:$AC$33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[1]Sheet1!$AF$22:$AF$33</c:f>
              <c:numCache>
                <c:formatCode>General</c:formatCode>
                <c:ptCount val="12"/>
                <c:pt idx="0">
                  <c:v>6590</c:v>
                </c:pt>
                <c:pt idx="1">
                  <c:v>13893</c:v>
                </c:pt>
                <c:pt idx="2">
                  <c:v>21804</c:v>
                </c:pt>
                <c:pt idx="3">
                  <c:v>31909</c:v>
                </c:pt>
                <c:pt idx="4">
                  <c:v>39711</c:v>
                </c:pt>
                <c:pt idx="5">
                  <c:v>48096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4-4819-86A0-8A86CA328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800720"/>
        <c:axId val="1"/>
      </c:lineChart>
      <c:catAx>
        <c:axId val="119280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223236662489569"/>
              <c:y val="0.88854881096258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2.5306198691860265E-2"/>
              <c:y val="0.4481376611811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0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99364009121345"/>
          <c:y val="0.90289804641912863"/>
          <c:w val="0.28971234364474513"/>
          <c:h val="9.05105621104750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Actual Expenditure Vs Budgeted Expenditure</a:t>
            </a:r>
          </a:p>
        </c:rich>
      </c:tx>
      <c:layout>
        <c:manualLayout>
          <c:xMode val="edge"/>
          <c:yMode val="edge"/>
          <c:x val="0.18063390100741639"/>
          <c:y val="2.7871545946568412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2478573837710406"/>
          <c:y val="0.15496579546292039"/>
          <c:w val="0.82637828142040259"/>
          <c:h val="0.65330903698756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[1]Sheet1!$I$21</c:f>
              <c:strCache>
                <c:ptCount val="1"/>
                <c:pt idx="0">
                  <c:v>Cumulative Actual Expenditure 2003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[1]Sheet1!$H$22:$H$33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[1]Sheet1!$I$22:$I$33</c:f>
              <c:numCache>
                <c:formatCode>General</c:formatCode>
                <c:ptCount val="12"/>
                <c:pt idx="0">
                  <c:v>10604</c:v>
                </c:pt>
                <c:pt idx="1">
                  <c:v>22159</c:v>
                </c:pt>
                <c:pt idx="2">
                  <c:v>36790</c:v>
                </c:pt>
                <c:pt idx="3">
                  <c:v>51577</c:v>
                </c:pt>
                <c:pt idx="4">
                  <c:v>65356</c:v>
                </c:pt>
                <c:pt idx="5">
                  <c:v>79116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6-493B-9BCD-E470FEA0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192804080"/>
        <c:axId val="1"/>
      </c:barChart>
      <c:lineChart>
        <c:grouping val="standard"/>
        <c:varyColors val="0"/>
        <c:ser>
          <c:idx val="0"/>
          <c:order val="1"/>
          <c:tx>
            <c:strRef>
              <c:f>[1]Sheet1!$J$21</c:f>
              <c:strCache>
                <c:ptCount val="1"/>
                <c:pt idx="0">
                  <c:v>Cumulative Budgeted Expenditure 2003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[1]Sheet1!$H$22:$H$33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[1]Sheet1!$J$22:$J$33</c:f>
              <c:numCache>
                <c:formatCode>General</c:formatCode>
                <c:ptCount val="12"/>
                <c:pt idx="0">
                  <c:v>11530</c:v>
                </c:pt>
                <c:pt idx="1">
                  <c:v>24581</c:v>
                </c:pt>
                <c:pt idx="2">
                  <c:v>38182</c:v>
                </c:pt>
                <c:pt idx="3">
                  <c:v>53141</c:v>
                </c:pt>
                <c:pt idx="4">
                  <c:v>66745</c:v>
                </c:pt>
                <c:pt idx="5">
                  <c:v>80311</c:v>
                </c:pt>
                <c:pt idx="6">
                  <c:v>94067</c:v>
                </c:pt>
                <c:pt idx="7">
                  <c:v>107513</c:v>
                </c:pt>
                <c:pt idx="8">
                  <c:v>121172</c:v>
                </c:pt>
                <c:pt idx="9">
                  <c:v>136811</c:v>
                </c:pt>
                <c:pt idx="10">
                  <c:v>149668</c:v>
                </c:pt>
                <c:pt idx="11">
                  <c:v>167647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93B-9BCD-E470FEA0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280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786922891940256"/>
              <c:y val="0.86624764801934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1.134415803428219E-2"/>
              <c:y val="0.44260014963150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40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92320664594496"/>
          <c:y val="0.91307184520958118"/>
          <c:w val="0.32287219020649305"/>
          <c:h val="5.9087677406725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UOC Actual Research Income Vs Budgeted Research Income</a:t>
            </a:r>
          </a:p>
        </c:rich>
      </c:tx>
      <c:layout>
        <c:manualLayout>
          <c:xMode val="edge"/>
          <c:yMode val="edge"/>
          <c:x val="0.19234870948678215"/>
          <c:y val="8.8205650913410916E-3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4221042028406644"/>
          <c:y val="0.14884703591638093"/>
          <c:w val="0.79674299569406448"/>
          <c:h val="0.6725680882147583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[1]Sheet1!$AD$4</c:f>
              <c:strCache>
                <c:ptCount val="1"/>
                <c:pt idx="0">
                  <c:v>2002 Actual Research Income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[1]Sheet1!$AC$5:$AC$16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[1]Sheet1!$AD$5:$AD$16</c:f>
              <c:numCache>
                <c:formatCode>General</c:formatCode>
                <c:ptCount val="12"/>
                <c:pt idx="0">
                  <c:v>857</c:v>
                </c:pt>
                <c:pt idx="1">
                  <c:v>1601</c:v>
                </c:pt>
                <c:pt idx="2">
                  <c:v>2222</c:v>
                </c:pt>
                <c:pt idx="3">
                  <c:v>3228</c:v>
                </c:pt>
                <c:pt idx="4">
                  <c:v>3969</c:v>
                </c:pt>
                <c:pt idx="5">
                  <c:v>4993</c:v>
                </c:pt>
                <c:pt idx="6">
                  <c:v>5593</c:v>
                </c:pt>
                <c:pt idx="7">
                  <c:v>6564</c:v>
                </c:pt>
                <c:pt idx="8">
                  <c:v>7339</c:v>
                </c:pt>
                <c:pt idx="9">
                  <c:v>8508</c:v>
                </c:pt>
                <c:pt idx="10">
                  <c:v>9546</c:v>
                </c:pt>
                <c:pt idx="11">
                  <c:v>10509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F37-8A18-8C06C7B926B3}"/>
            </c:ext>
          </c:extLst>
        </c:ser>
        <c:ser>
          <c:idx val="1"/>
          <c:order val="1"/>
          <c:tx>
            <c:strRef>
              <c:f>[1]Sheet1!$AE$4</c:f>
              <c:strCache>
                <c:ptCount val="1"/>
                <c:pt idx="0">
                  <c:v>2003 Budgeted Research Income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[1]Sheet1!$AC$5:$AC$16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[1]Sheet1!$AE$5:$AE$16</c:f>
              <c:numCache>
                <c:formatCode>General</c:formatCode>
                <c:ptCount val="12"/>
                <c:pt idx="0">
                  <c:v>997</c:v>
                </c:pt>
                <c:pt idx="1">
                  <c:v>1814</c:v>
                </c:pt>
                <c:pt idx="2">
                  <c:v>2626</c:v>
                </c:pt>
                <c:pt idx="3">
                  <c:v>3790</c:v>
                </c:pt>
                <c:pt idx="4">
                  <c:v>4693</c:v>
                </c:pt>
                <c:pt idx="5">
                  <c:v>5747</c:v>
                </c:pt>
                <c:pt idx="6">
                  <c:v>6980</c:v>
                </c:pt>
                <c:pt idx="7">
                  <c:v>8113</c:v>
                </c:pt>
                <c:pt idx="8">
                  <c:v>9154</c:v>
                </c:pt>
                <c:pt idx="9">
                  <c:v>10318</c:v>
                </c:pt>
                <c:pt idx="10">
                  <c:v>11127</c:v>
                </c:pt>
                <c:pt idx="11">
                  <c:v>12041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F-4F37-8A18-8C06C7B926B3}"/>
            </c:ext>
          </c:extLst>
        </c:ser>
        <c:ser>
          <c:idx val="2"/>
          <c:order val="2"/>
          <c:tx>
            <c:strRef>
              <c:f>[1]Sheet1!$AF$4</c:f>
              <c:strCache>
                <c:ptCount val="1"/>
                <c:pt idx="0">
                  <c:v>2003 Actual Research Income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11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[1]Sheet1!$AC$5:$AC$16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[1]Sheet1!$AF$5:$AF$16</c:f>
              <c:numCache>
                <c:formatCode>General</c:formatCode>
                <c:ptCount val="12"/>
                <c:pt idx="0">
                  <c:v>971</c:v>
                </c:pt>
                <c:pt idx="1">
                  <c:v>1577</c:v>
                </c:pt>
                <c:pt idx="2">
                  <c:v>2659</c:v>
                </c:pt>
                <c:pt idx="3">
                  <c:v>3655</c:v>
                </c:pt>
                <c:pt idx="4">
                  <c:v>4795</c:v>
                </c:pt>
                <c:pt idx="5">
                  <c:v>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F-4F37-8A18-8C06C7B9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87760"/>
        <c:axId val="1"/>
      </c:lineChart>
      <c:catAx>
        <c:axId val="119278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958733935123801"/>
              <c:y val="0.87874879722485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2.8259763005167051E-2"/>
              <c:y val="0.4465411077491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7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279233841516518"/>
          <c:y val="0.90410792186246192"/>
          <c:w val="0.31176899831506877"/>
          <c:h val="9.0410792186246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Expenditure</a:t>
            </a:r>
          </a:p>
        </c:rich>
      </c:tx>
      <c:layout>
        <c:manualLayout>
          <c:xMode val="edge"/>
          <c:yMode val="edge"/>
          <c:x val="0.36646531380894043"/>
          <c:y val="2.7809554252088316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2306670986121133"/>
          <c:y val="0.15907065032194515"/>
          <c:w val="0.8158867061169196"/>
          <c:h val="0.61514734005619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[1]Sheet1!$P$4</c:f>
              <c:strCache>
                <c:ptCount val="1"/>
                <c:pt idx="0">
                  <c:v>2001 YTD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[1]Sheet1!$P$5:$P$10</c:f>
              <c:numCache>
                <c:formatCode>General</c:formatCode>
                <c:ptCount val="6"/>
                <c:pt idx="0">
                  <c:v>1643</c:v>
                </c:pt>
                <c:pt idx="1">
                  <c:v>8854</c:v>
                </c:pt>
                <c:pt idx="2">
                  <c:v>1512</c:v>
                </c:pt>
                <c:pt idx="3">
                  <c:v>1548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B-4C6E-9930-EC49D50C49AB}"/>
            </c:ext>
          </c:extLst>
        </c:ser>
        <c:ser>
          <c:idx val="1"/>
          <c:order val="1"/>
          <c:tx>
            <c:strRef>
              <c:f>[1]Sheet1!$Q$4</c:f>
              <c:strCache>
                <c:ptCount val="1"/>
                <c:pt idx="0">
                  <c:v>2002 YTD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[1]Sheet1!$Q$5:$Q$10</c:f>
              <c:numCache>
                <c:formatCode>General</c:formatCode>
                <c:ptCount val="6"/>
                <c:pt idx="0">
                  <c:v>1567</c:v>
                </c:pt>
                <c:pt idx="1">
                  <c:v>2064</c:v>
                </c:pt>
                <c:pt idx="2">
                  <c:v>298</c:v>
                </c:pt>
                <c:pt idx="3">
                  <c:v>1570</c:v>
                </c:pt>
                <c:pt idx="4">
                  <c:v>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B-4C6E-9930-EC49D50C49AB}"/>
            </c:ext>
          </c:extLst>
        </c:ser>
        <c:ser>
          <c:idx val="2"/>
          <c:order val="2"/>
          <c:tx>
            <c:strRef>
              <c:f>[1]Sheet1!$R$4</c:f>
              <c:strCache>
                <c:ptCount val="1"/>
                <c:pt idx="0">
                  <c:v>2003 Budget YTD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[1]Sheet1!$R$5:$R$10</c:f>
              <c:numCache>
                <c:formatCode>General</c:formatCode>
                <c:ptCount val="6"/>
                <c:pt idx="0">
                  <c:v>1670</c:v>
                </c:pt>
                <c:pt idx="1">
                  <c:v>3818</c:v>
                </c:pt>
                <c:pt idx="2">
                  <c:v>714</c:v>
                </c:pt>
                <c:pt idx="3">
                  <c:v>2467</c:v>
                </c:pt>
                <c:pt idx="4">
                  <c:v>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B-4C6E-9930-EC49D50C49AB}"/>
            </c:ext>
          </c:extLst>
        </c:ser>
        <c:ser>
          <c:idx val="3"/>
          <c:order val="3"/>
          <c:tx>
            <c:strRef>
              <c:f>[1]Sheet1!$S$4</c:f>
              <c:strCache>
                <c:ptCount val="1"/>
                <c:pt idx="0">
                  <c:v>2003 Actual YTD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[1]Sheet1!$S$5:$S$10</c:f>
              <c:numCache>
                <c:formatCode>General</c:formatCode>
                <c:ptCount val="6"/>
                <c:pt idx="0">
                  <c:v>2469</c:v>
                </c:pt>
                <c:pt idx="1">
                  <c:v>1484</c:v>
                </c:pt>
                <c:pt idx="2">
                  <c:v>719</c:v>
                </c:pt>
                <c:pt idx="3">
                  <c:v>3084</c:v>
                </c:pt>
                <c:pt idx="4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B-4C6E-9930-EC49D50C49AB}"/>
            </c:ext>
          </c:extLst>
        </c:ser>
        <c:ser>
          <c:idx val="4"/>
          <c:order val="4"/>
          <c:tx>
            <c:strRef>
              <c:f>[1]Sheet1!$T$4</c:f>
              <c:strCache>
                <c:ptCount val="1"/>
                <c:pt idx="0">
                  <c:v>Total YTD Budget 2003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[1]Sheet1!$T$5:$T$10</c:f>
              <c:numCache>
                <c:formatCode>General</c:formatCode>
                <c:ptCount val="6"/>
                <c:pt idx="5">
                  <c:v>11454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B-4C6E-9930-EC49D50C49AB}"/>
            </c:ext>
          </c:extLst>
        </c:ser>
        <c:ser>
          <c:idx val="5"/>
          <c:order val="5"/>
          <c:tx>
            <c:strRef>
              <c:f>[1]Sheet1!$U$4</c:f>
              <c:strCache>
                <c:ptCount val="1"/>
                <c:pt idx="0">
                  <c:v>Total YTD Actual 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[1]Sheet1!$O$5:$O$10</c:f>
              <c:strCache>
                <c:ptCount val="6"/>
                <c:pt idx="0">
                  <c:v>Library</c:v>
                </c:pt>
                <c:pt idx="1">
                  <c:v>Facilities Management</c:v>
                </c:pt>
                <c:pt idx="2">
                  <c:v>IT/MIS</c:v>
                </c:pt>
                <c:pt idx="3">
                  <c:v>Academic Departments</c:v>
                </c:pt>
                <c:pt idx="4">
                  <c:v>Other Departments</c:v>
                </c:pt>
                <c:pt idx="5">
                  <c:v>Budgeted Vs Actual Spend 2003</c:v>
                </c:pt>
              </c:strCache>
            </c:strRef>
          </c:cat>
          <c:val>
            <c:numRef>
              <c:f>[1]Sheet1!$U$5:$U$10</c:f>
              <c:numCache>
                <c:formatCode>General</c:formatCode>
                <c:ptCount val="6"/>
                <c:pt idx="5">
                  <c:v>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B-4C6E-9930-EC49D50C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02160"/>
        <c:axId val="1"/>
      </c:barChart>
      <c:catAx>
        <c:axId val="119280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$000's</a:t>
                </a:r>
              </a:p>
            </c:rich>
          </c:tx>
          <c:layout>
            <c:manualLayout>
              <c:xMode val="edge"/>
              <c:yMode val="edge"/>
              <c:x val="1.5497289389930316E-2"/>
              <c:y val="0.427154753312076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02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92299943835626"/>
          <c:y val="0.9510867554214204"/>
          <c:w val="0.89063833729187769"/>
          <c:h val="3.2259082932422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</xdr:row>
      <xdr:rowOff>106680</xdr:rowOff>
    </xdr:from>
    <xdr:to>
      <xdr:col>14</xdr:col>
      <xdr:colOff>152400</xdr:colOff>
      <xdr:row>44</xdr:row>
      <xdr:rowOff>45720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4DF99A0-56E0-C1C3-44FC-EE30A0D31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46</xdr:row>
      <xdr:rowOff>60960</xdr:rowOff>
    </xdr:from>
    <xdr:to>
      <xdr:col>14</xdr:col>
      <xdr:colOff>152400</xdr:colOff>
      <xdr:row>87</xdr:row>
      <xdr:rowOff>106680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36A39B5-FA18-7787-236A-8E9DDFD6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</xdr:row>
      <xdr:rowOff>121920</xdr:rowOff>
    </xdr:from>
    <xdr:to>
      <xdr:col>14</xdr:col>
      <xdr:colOff>487680</xdr:colOff>
      <xdr:row>40</xdr:row>
      <xdr:rowOff>38100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4E96760-07F4-B587-EECB-C635F4B5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42</xdr:row>
      <xdr:rowOff>0</xdr:rowOff>
    </xdr:from>
    <xdr:to>
      <xdr:col>14</xdr:col>
      <xdr:colOff>533400</xdr:colOff>
      <xdr:row>78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4D44C87-FF7B-7848-6CBC-6E1B076A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137160</xdr:rowOff>
    </xdr:from>
    <xdr:to>
      <xdr:col>15</xdr:col>
      <xdr:colOff>7620</xdr:colOff>
      <xdr:row>41</xdr:row>
      <xdr:rowOff>198120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52701FEB-38A7-42E4-8F50-59ADFF1E1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76200</xdr:rowOff>
    </xdr:from>
    <xdr:to>
      <xdr:col>15</xdr:col>
      <xdr:colOff>7620</xdr:colOff>
      <xdr:row>86</xdr:row>
      <xdr:rowOff>38100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8665D37-4FAB-FADD-0FCE-2A67AB9BD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121920</xdr:rowOff>
    </xdr:from>
    <xdr:to>
      <xdr:col>14</xdr:col>
      <xdr:colOff>7620</xdr:colOff>
      <xdr:row>41</xdr:row>
      <xdr:rowOff>160020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BBA8E8F-4B82-05B2-CAB4-5C563F99A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45</xdr:row>
      <xdr:rowOff>60960</xdr:rowOff>
    </xdr:from>
    <xdr:to>
      <xdr:col>14</xdr:col>
      <xdr:colOff>38100</xdr:colOff>
      <xdr:row>86</xdr:row>
      <xdr:rowOff>38100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A7FC69BC-8BA1-3CD2-0104-9DF27EB88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LData\FRMonthlyReporting\2003%20Reporting\Copies%20of%20June%20Council%20report%20grap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LData\Eoy01\Accounts\Analysis%20for%20Education%20Review%20May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TS Graphs"/>
      <sheetName val="Chart2"/>
      <sheetName val="Sheet3"/>
      <sheetName val="Sheet4"/>
      <sheetName val="Sheet5"/>
      <sheetName val="Sheet1"/>
    </sheetNames>
    <sheetDataSet>
      <sheetData sheetId="0"/>
      <sheetData sheetId="1" refreshError="1"/>
      <sheetData sheetId="2"/>
      <sheetData sheetId="3"/>
      <sheetData sheetId="4"/>
      <sheetData sheetId="5">
        <row r="4">
          <cell r="P4" t="str">
            <v>2001 YTD</v>
          </cell>
          <cell r="Q4" t="str">
            <v>2002 YTD</v>
          </cell>
          <cell r="R4" t="str">
            <v>2003 Budget YTD</v>
          </cell>
          <cell r="S4" t="str">
            <v>2003 Actual YTD</v>
          </cell>
          <cell r="T4" t="str">
            <v>Total YTD Budget 2003</v>
          </cell>
          <cell r="U4" t="str">
            <v>Total YTD Actual 2003</v>
          </cell>
          <cell r="W4" t="str">
            <v>Forecasted Cash Surplus</v>
          </cell>
          <cell r="X4" t="str">
            <v>Actual Cash Operating Surplus</v>
          </cell>
          <cell r="AD4" t="str">
            <v>2002 Actual Research Income</v>
          </cell>
          <cell r="AE4" t="str">
            <v>2003 Budgeted Research Income</v>
          </cell>
          <cell r="AF4" t="str">
            <v>2003 Actual Research Income</v>
          </cell>
        </row>
        <row r="5">
          <cell r="O5" t="str">
            <v>Library</v>
          </cell>
          <cell r="P5">
            <v>1643</v>
          </cell>
          <cell r="Q5">
            <v>1567</v>
          </cell>
          <cell r="R5">
            <v>1670</v>
          </cell>
          <cell r="S5">
            <v>2469</v>
          </cell>
          <cell r="V5" t="str">
            <v>Jan</v>
          </cell>
          <cell r="W5">
            <v>259</v>
          </cell>
          <cell r="X5">
            <v>-3136</v>
          </cell>
          <cell r="AC5" t="str">
            <v>Jan</v>
          </cell>
          <cell r="AD5">
            <v>857</v>
          </cell>
          <cell r="AE5">
            <v>997</v>
          </cell>
          <cell r="AF5">
            <v>971</v>
          </cell>
        </row>
        <row r="6">
          <cell r="O6" t="str">
            <v>Facilities Management</v>
          </cell>
          <cell r="P6">
            <v>8854</v>
          </cell>
          <cell r="Q6">
            <v>2064</v>
          </cell>
          <cell r="R6">
            <v>3818</v>
          </cell>
          <cell r="S6">
            <v>1484</v>
          </cell>
          <cell r="V6" t="str">
            <v>Feb</v>
          </cell>
          <cell r="W6">
            <v>20753</v>
          </cell>
          <cell r="X6">
            <v>19600</v>
          </cell>
          <cell r="AC6" t="str">
            <v>Feb</v>
          </cell>
          <cell r="AD6">
            <v>1601</v>
          </cell>
          <cell r="AE6">
            <v>1814</v>
          </cell>
          <cell r="AF6">
            <v>1577</v>
          </cell>
        </row>
        <row r="7">
          <cell r="O7" t="str">
            <v>IT/MIS</v>
          </cell>
          <cell r="P7">
            <v>1512</v>
          </cell>
          <cell r="Q7">
            <v>298</v>
          </cell>
          <cell r="R7">
            <v>714</v>
          </cell>
          <cell r="S7">
            <v>719</v>
          </cell>
          <cell r="V7" t="str">
            <v>Mar</v>
          </cell>
          <cell r="W7">
            <v>34827</v>
          </cell>
          <cell r="X7">
            <v>31825</v>
          </cell>
          <cell r="AC7" t="str">
            <v>Mar</v>
          </cell>
          <cell r="AD7">
            <v>2222</v>
          </cell>
          <cell r="AE7">
            <v>2626</v>
          </cell>
          <cell r="AF7">
            <v>2659</v>
          </cell>
        </row>
        <row r="8">
          <cell r="O8" t="str">
            <v>Academic Departments</v>
          </cell>
          <cell r="P8">
            <v>1548</v>
          </cell>
          <cell r="Q8">
            <v>1570</v>
          </cell>
          <cell r="R8">
            <v>2467</v>
          </cell>
          <cell r="S8">
            <v>3084</v>
          </cell>
          <cell r="V8" t="str">
            <v>Apr</v>
          </cell>
          <cell r="W8">
            <v>31420</v>
          </cell>
          <cell r="X8">
            <v>29578</v>
          </cell>
          <cell r="AC8" t="str">
            <v>Apr</v>
          </cell>
          <cell r="AD8">
            <v>3228</v>
          </cell>
          <cell r="AE8">
            <v>3790</v>
          </cell>
          <cell r="AF8">
            <v>3655</v>
          </cell>
        </row>
        <row r="9">
          <cell r="O9" t="str">
            <v>Other Departments</v>
          </cell>
          <cell r="P9">
            <v>408</v>
          </cell>
          <cell r="Q9">
            <v>733</v>
          </cell>
          <cell r="R9">
            <v>2785</v>
          </cell>
          <cell r="S9">
            <v>1108</v>
          </cell>
          <cell r="V9" t="str">
            <v>May</v>
          </cell>
          <cell r="W9">
            <v>29357</v>
          </cell>
          <cell r="X9">
            <v>25708</v>
          </cell>
          <cell r="AC9" t="str">
            <v>May</v>
          </cell>
          <cell r="AD9">
            <v>3969</v>
          </cell>
          <cell r="AE9">
            <v>4693</v>
          </cell>
          <cell r="AF9">
            <v>4795</v>
          </cell>
        </row>
        <row r="10">
          <cell r="O10" t="str">
            <v>Budgeted Vs Actual Spend 2003</v>
          </cell>
          <cell r="T10">
            <v>11454</v>
          </cell>
          <cell r="U10">
            <v>8864</v>
          </cell>
          <cell r="V10" t="str">
            <v>Jun</v>
          </cell>
          <cell r="W10">
            <v>25454</v>
          </cell>
          <cell r="X10">
            <v>24050</v>
          </cell>
          <cell r="AC10" t="str">
            <v>Jun</v>
          </cell>
          <cell r="AD10">
            <v>4993</v>
          </cell>
          <cell r="AE10">
            <v>5747</v>
          </cell>
          <cell r="AF10">
            <v>5520</v>
          </cell>
        </row>
        <row r="11">
          <cell r="V11" t="str">
            <v>Jul</v>
          </cell>
          <cell r="W11">
            <v>27164</v>
          </cell>
          <cell r="AC11" t="str">
            <v>Jul</v>
          </cell>
          <cell r="AD11">
            <v>5593</v>
          </cell>
          <cell r="AE11">
            <v>6980</v>
          </cell>
        </row>
        <row r="12">
          <cell r="V12" t="str">
            <v>Aug</v>
          </cell>
          <cell r="W12">
            <v>26142</v>
          </cell>
          <cell r="AC12" t="str">
            <v>Aug</v>
          </cell>
          <cell r="AD12">
            <v>6564</v>
          </cell>
          <cell r="AE12">
            <v>8113</v>
          </cell>
        </row>
        <row r="13">
          <cell r="V13" t="str">
            <v>Sep</v>
          </cell>
          <cell r="W13">
            <v>22042</v>
          </cell>
          <cell r="AC13" t="str">
            <v>Sep</v>
          </cell>
          <cell r="AD13">
            <v>7339</v>
          </cell>
          <cell r="AE13">
            <v>9154</v>
          </cell>
        </row>
        <row r="14">
          <cell r="V14" t="str">
            <v>Oct</v>
          </cell>
          <cell r="W14">
            <v>15965</v>
          </cell>
          <cell r="AC14" t="str">
            <v>Oct</v>
          </cell>
          <cell r="AD14">
            <v>8508</v>
          </cell>
          <cell r="AE14">
            <v>10318</v>
          </cell>
        </row>
        <row r="15">
          <cell r="V15" t="str">
            <v>Nov</v>
          </cell>
          <cell r="W15">
            <v>12667</v>
          </cell>
          <cell r="AC15" t="str">
            <v>Nov</v>
          </cell>
          <cell r="AD15">
            <v>9546</v>
          </cell>
          <cell r="AE15">
            <v>11127</v>
          </cell>
        </row>
        <row r="16">
          <cell r="V16" t="str">
            <v>Dec</v>
          </cell>
          <cell r="W16">
            <v>8268</v>
          </cell>
          <cell r="AC16" t="str">
            <v>Dec</v>
          </cell>
          <cell r="AD16">
            <v>10509</v>
          </cell>
          <cell r="AE16">
            <v>12041</v>
          </cell>
        </row>
        <row r="21">
          <cell r="I21" t="str">
            <v>Cumulative Actual Expenditure 2003</v>
          </cell>
          <cell r="J21" t="str">
            <v>Cumulative Budgeted Expenditure 2003</v>
          </cell>
          <cell r="P21" t="str">
            <v>2002 Actual Surplus / Deficit</v>
          </cell>
          <cell r="Q21" t="str">
            <v>2003 Budgeted Surplus / Deficit</v>
          </cell>
          <cell r="R21" t="str">
            <v>2003 Actual Surplus / Deficit</v>
          </cell>
          <cell r="W21" t="str">
            <v>Domestic &amp; Foreign Students</v>
          </cell>
          <cell r="AD21" t="str">
            <v>2002 Actual Personnel Costs</v>
          </cell>
          <cell r="AE21" t="str">
            <v>2003 Budgeted Personnel Costs</v>
          </cell>
          <cell r="AF21" t="str">
            <v>2003 Actual Personnel Costs</v>
          </cell>
        </row>
        <row r="22">
          <cell r="H22" t="str">
            <v>Jan</v>
          </cell>
          <cell r="I22">
            <v>10604</v>
          </cell>
          <cell r="J22">
            <v>11530</v>
          </cell>
          <cell r="O22" t="str">
            <v>Jan</v>
          </cell>
          <cell r="P22">
            <v>3411</v>
          </cell>
          <cell r="Q22">
            <v>900</v>
          </cell>
          <cell r="R22">
            <v>-720</v>
          </cell>
          <cell r="V22" t="str">
            <v>December 2002 Actuals</v>
          </cell>
          <cell r="W22">
            <v>119001.152</v>
          </cell>
          <cell r="AC22" t="str">
            <v>Jan</v>
          </cell>
          <cell r="AD22">
            <v>6189</v>
          </cell>
          <cell r="AE22">
            <v>6846</v>
          </cell>
          <cell r="AF22">
            <v>6590</v>
          </cell>
        </row>
        <row r="23">
          <cell r="H23" t="str">
            <v>Feb</v>
          </cell>
          <cell r="I23">
            <v>22159</v>
          </cell>
          <cell r="J23">
            <v>24581</v>
          </cell>
          <cell r="O23" t="str">
            <v>Feb</v>
          </cell>
          <cell r="P23">
            <v>3796</v>
          </cell>
          <cell r="Q23">
            <v>1812</v>
          </cell>
          <cell r="R23">
            <v>4038</v>
          </cell>
          <cell r="V23" t="str">
            <v>June 2003 Actuals</v>
          </cell>
          <cell r="W23">
            <v>123128.447</v>
          </cell>
          <cell r="AC23" t="str">
            <v>Feb</v>
          </cell>
          <cell r="AD23">
            <v>13236</v>
          </cell>
          <cell r="AE23">
            <v>14431</v>
          </cell>
          <cell r="AF23">
            <v>13893</v>
          </cell>
        </row>
        <row r="24">
          <cell r="H24" t="str">
            <v>Mar</v>
          </cell>
          <cell r="I24">
            <v>36790</v>
          </cell>
          <cell r="J24">
            <v>38182</v>
          </cell>
          <cell r="O24" t="str">
            <v>Mar</v>
          </cell>
          <cell r="P24">
            <v>8131</v>
          </cell>
          <cell r="Q24">
            <v>3829</v>
          </cell>
          <cell r="R24">
            <v>5601</v>
          </cell>
          <cell r="V24" t="str">
            <v>2003 Full Year Budget</v>
          </cell>
          <cell r="W24">
            <v>130121.322</v>
          </cell>
          <cell r="AC24" t="str">
            <v>Mar</v>
          </cell>
          <cell r="AD24">
            <v>20296</v>
          </cell>
          <cell r="AE24">
            <v>22491</v>
          </cell>
          <cell r="AF24">
            <v>21804</v>
          </cell>
        </row>
        <row r="25">
          <cell r="H25" t="str">
            <v>Apr</v>
          </cell>
          <cell r="I25">
            <v>51577</v>
          </cell>
          <cell r="J25">
            <v>53141</v>
          </cell>
          <cell r="O25" t="str">
            <v>Apr</v>
          </cell>
          <cell r="P25">
            <v>7772</v>
          </cell>
          <cell r="Q25">
            <v>1890</v>
          </cell>
          <cell r="R25">
            <v>3883</v>
          </cell>
          <cell r="V25" t="str">
            <v>2003 Full Year Projection</v>
          </cell>
          <cell r="W25">
            <v>131665.508</v>
          </cell>
          <cell r="AC25" t="str">
            <v>Apr</v>
          </cell>
          <cell r="AD25">
            <v>27491</v>
          </cell>
          <cell r="AE25">
            <v>32349</v>
          </cell>
          <cell r="AF25">
            <v>31909</v>
          </cell>
        </row>
        <row r="26">
          <cell r="H26" t="str">
            <v>May</v>
          </cell>
          <cell r="I26">
            <v>65356</v>
          </cell>
          <cell r="J26">
            <v>66745</v>
          </cell>
          <cell r="O26" t="str">
            <v>May</v>
          </cell>
          <cell r="P26">
            <v>6209</v>
          </cell>
          <cell r="Q26">
            <v>4680</v>
          </cell>
          <cell r="R26">
            <v>5581</v>
          </cell>
          <cell r="AC26" t="str">
            <v>May</v>
          </cell>
          <cell r="AD26">
            <v>37738</v>
          </cell>
          <cell r="AE26">
            <v>40352</v>
          </cell>
          <cell r="AF26">
            <v>39711</v>
          </cell>
        </row>
        <row r="27">
          <cell r="H27" t="str">
            <v>Jun</v>
          </cell>
          <cell r="I27">
            <v>79116</v>
          </cell>
          <cell r="J27">
            <v>80311</v>
          </cell>
          <cell r="O27" t="str">
            <v>Jun</v>
          </cell>
          <cell r="P27">
            <v>5584</v>
          </cell>
          <cell r="Q27">
            <v>4180</v>
          </cell>
          <cell r="R27">
            <v>5920</v>
          </cell>
          <cell r="AC27" t="str">
            <v>Jun</v>
          </cell>
          <cell r="AD27">
            <v>45555</v>
          </cell>
          <cell r="AE27">
            <v>48331</v>
          </cell>
          <cell r="AF27">
            <v>48096</v>
          </cell>
        </row>
        <row r="28">
          <cell r="H28" t="str">
            <v>Jul</v>
          </cell>
          <cell r="J28">
            <v>94067</v>
          </cell>
          <cell r="O28" t="str">
            <v>Jul</v>
          </cell>
          <cell r="P28">
            <v>8047</v>
          </cell>
          <cell r="Q28">
            <v>8755</v>
          </cell>
          <cell r="AC28" t="str">
            <v>Jul</v>
          </cell>
          <cell r="AD28">
            <v>54229</v>
          </cell>
          <cell r="AE28">
            <v>56451</v>
          </cell>
        </row>
        <row r="29">
          <cell r="H29" t="str">
            <v>Aug</v>
          </cell>
          <cell r="J29">
            <v>107513</v>
          </cell>
          <cell r="O29" t="str">
            <v>Aug</v>
          </cell>
          <cell r="P29">
            <v>8980</v>
          </cell>
          <cell r="Q29">
            <v>9771</v>
          </cell>
          <cell r="AC29" t="str">
            <v>Aug</v>
          </cell>
          <cell r="AD29">
            <v>61881</v>
          </cell>
          <cell r="AE29">
            <v>64321</v>
          </cell>
        </row>
        <row r="30">
          <cell r="H30" t="str">
            <v>Sep</v>
          </cell>
          <cell r="J30">
            <v>121172</v>
          </cell>
          <cell r="O30" t="str">
            <v>Sep</v>
          </cell>
          <cell r="P30">
            <v>7525</v>
          </cell>
          <cell r="Q30">
            <v>9117</v>
          </cell>
          <cell r="W30" t="str">
            <v>Domestic</v>
          </cell>
          <cell r="X30" t="str">
            <v>Foreign</v>
          </cell>
          <cell r="AC30" t="str">
            <v>Sep</v>
          </cell>
          <cell r="AD30">
            <v>69427</v>
          </cell>
          <cell r="AE30">
            <v>72249</v>
          </cell>
        </row>
        <row r="31">
          <cell r="H31" t="str">
            <v>Oct</v>
          </cell>
          <cell r="J31">
            <v>136811</v>
          </cell>
          <cell r="O31" t="str">
            <v>Oct</v>
          </cell>
          <cell r="P31">
            <v>4900</v>
          </cell>
          <cell r="Q31">
            <v>6990</v>
          </cell>
          <cell r="V31" t="str">
            <v>December 2002 Actuals</v>
          </cell>
          <cell r="W31">
            <v>10143</v>
          </cell>
          <cell r="X31">
            <v>1026</v>
          </cell>
          <cell r="AC31" t="str">
            <v>Oct</v>
          </cell>
          <cell r="AD31">
            <v>79660</v>
          </cell>
          <cell r="AE31">
            <v>82076</v>
          </cell>
        </row>
        <row r="32">
          <cell r="H32" t="str">
            <v>Nov</v>
          </cell>
          <cell r="J32">
            <v>149668</v>
          </cell>
          <cell r="O32" t="str">
            <v>Nov</v>
          </cell>
          <cell r="P32">
            <v>4154</v>
          </cell>
          <cell r="Q32">
            <v>7150</v>
          </cell>
          <cell r="V32" t="str">
            <v>June 2003 Actuals</v>
          </cell>
          <cell r="W32">
            <v>9699</v>
          </cell>
          <cell r="X32">
            <v>1315</v>
          </cell>
          <cell r="AC32" t="str">
            <v>Nov</v>
          </cell>
          <cell r="AD32">
            <v>87149</v>
          </cell>
          <cell r="AE32">
            <v>89760</v>
          </cell>
        </row>
        <row r="33">
          <cell r="H33" t="str">
            <v>Dec</v>
          </cell>
          <cell r="J33">
            <v>167647</v>
          </cell>
          <cell r="O33" t="str">
            <v>Dec</v>
          </cell>
          <cell r="P33">
            <v>1301</v>
          </cell>
          <cell r="Q33">
            <v>2720</v>
          </cell>
          <cell r="V33" t="str">
            <v>2003 Full Year Budget</v>
          </cell>
          <cell r="W33">
            <v>9753</v>
          </cell>
          <cell r="X33">
            <v>1244</v>
          </cell>
          <cell r="AC33" t="str">
            <v>Dec</v>
          </cell>
          <cell r="AD33">
            <v>95979</v>
          </cell>
          <cell r="AE33">
            <v>100539</v>
          </cell>
        </row>
        <row r="34">
          <cell r="V34" t="str">
            <v>2003 Full Year Projection</v>
          </cell>
          <cell r="W34">
            <v>10286</v>
          </cell>
          <cell r="X34">
            <v>1535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cation Review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8"/>
  <sheetViews>
    <sheetView showGridLines="0" tabSelected="1" topLeftCell="A53" zoomScale="75" zoomScaleNormal="75" zoomScaleSheetLayoutView="75" workbookViewId="0">
      <selection activeCell="A83" sqref="A83"/>
    </sheetView>
  </sheetViews>
  <sheetFormatPr defaultRowHeight="13.2" x14ac:dyDescent="0.25"/>
  <cols>
    <col min="1" max="1" width="20.5546875" customWidth="1"/>
    <col min="2" max="2" width="7.6640625" customWidth="1"/>
    <col min="3" max="3" width="63" bestFit="1" customWidth="1"/>
    <col min="4" max="4" width="24.88671875" customWidth="1"/>
    <col min="5" max="5" width="22" customWidth="1"/>
    <col min="6" max="6" width="22.6640625" customWidth="1"/>
    <col min="7" max="7" width="20.44140625" customWidth="1"/>
    <col min="8" max="8" width="18.109375" customWidth="1"/>
    <col min="9" max="9" width="14.88671875" customWidth="1"/>
    <col min="11" max="12" width="17.33203125" bestFit="1" customWidth="1"/>
  </cols>
  <sheetData>
    <row r="1" spans="1:12" ht="16.2" x14ac:dyDescent="0.35">
      <c r="A1" s="2"/>
      <c r="B1" s="2"/>
      <c r="C1" s="3"/>
      <c r="D1" s="3"/>
      <c r="E1" s="2"/>
      <c r="F1" s="2"/>
    </row>
    <row r="2" spans="1:12" ht="27.6" x14ac:dyDescent="0.45">
      <c r="A2" s="4" t="s">
        <v>10</v>
      </c>
      <c r="B2" s="4"/>
      <c r="E2" s="5"/>
      <c r="F2" s="5"/>
    </row>
    <row r="3" spans="1:12" ht="27.6" x14ac:dyDescent="0.45">
      <c r="A3" s="6" t="s">
        <v>11</v>
      </c>
      <c r="B3" s="6"/>
      <c r="E3" s="5"/>
      <c r="F3" s="5"/>
    </row>
    <row r="4" spans="1:12" ht="18" x14ac:dyDescent="0.35">
      <c r="A4" s="7" t="s">
        <v>12</v>
      </c>
      <c r="B4" s="8"/>
      <c r="E4" s="9"/>
      <c r="F4" s="9"/>
    </row>
    <row r="5" spans="1:12" ht="17.399999999999999" x14ac:dyDescent="0.3">
      <c r="A5" s="10" t="s">
        <v>13</v>
      </c>
      <c r="B5" s="11"/>
      <c r="E5" s="11"/>
      <c r="F5" s="11"/>
    </row>
    <row r="6" spans="1:12" ht="16.2" thickBot="1" x14ac:dyDescent="0.35">
      <c r="A6" s="12"/>
      <c r="B6" s="12"/>
      <c r="C6" s="12"/>
      <c r="D6" s="12"/>
      <c r="E6" s="12"/>
      <c r="F6" s="12"/>
      <c r="G6" s="13"/>
      <c r="H6" s="13"/>
      <c r="I6" s="14"/>
      <c r="J6" s="14"/>
      <c r="K6" s="14"/>
      <c r="L6" s="14"/>
    </row>
    <row r="7" spans="1:12" ht="20.399999999999999" x14ac:dyDescent="0.35">
      <c r="A7" s="15" t="s">
        <v>14</v>
      </c>
      <c r="B7" s="16"/>
      <c r="C7" s="17"/>
      <c r="D7" s="17"/>
      <c r="E7" s="15" t="s">
        <v>15</v>
      </c>
      <c r="F7" s="15" t="s">
        <v>15</v>
      </c>
      <c r="G7" s="151" t="s">
        <v>16</v>
      </c>
      <c r="H7" s="151"/>
      <c r="I7" s="18"/>
      <c r="J7" s="14"/>
      <c r="K7" s="19" t="s">
        <v>17</v>
      </c>
      <c r="L7" s="19" t="s">
        <v>17</v>
      </c>
    </row>
    <row r="8" spans="1:12" ht="20.399999999999999" x14ac:dyDescent="0.35">
      <c r="A8" s="20" t="s">
        <v>18</v>
      </c>
      <c r="B8" s="17"/>
      <c r="C8" s="17"/>
      <c r="D8" s="21" t="s">
        <v>19</v>
      </c>
      <c r="E8" s="20" t="s">
        <v>18</v>
      </c>
      <c r="F8" s="20" t="s">
        <v>18</v>
      </c>
      <c r="G8" s="152" t="s">
        <v>20</v>
      </c>
      <c r="H8" s="153"/>
      <c r="I8" s="22"/>
      <c r="J8" s="14"/>
      <c r="K8" s="23" t="s">
        <v>21</v>
      </c>
      <c r="L8" s="23" t="s">
        <v>22</v>
      </c>
    </row>
    <row r="9" spans="1:12" ht="20.399999999999999" x14ac:dyDescent="0.35">
      <c r="A9" s="24" t="s">
        <v>23</v>
      </c>
      <c r="B9" s="25"/>
      <c r="C9" s="25"/>
      <c r="D9" s="26" t="s">
        <v>24</v>
      </c>
      <c r="E9" s="24" t="s">
        <v>25</v>
      </c>
      <c r="F9" s="24" t="s">
        <v>23</v>
      </c>
      <c r="G9" s="27" t="s">
        <v>26</v>
      </c>
      <c r="H9" s="28" t="s">
        <v>26</v>
      </c>
      <c r="I9" s="29"/>
      <c r="J9" s="14"/>
      <c r="K9" s="30" t="s">
        <v>25</v>
      </c>
      <c r="L9" s="30"/>
    </row>
    <row r="10" spans="1:12" ht="20.399999999999999" x14ac:dyDescent="0.35">
      <c r="A10" s="31" t="s">
        <v>27</v>
      </c>
      <c r="B10" s="32"/>
      <c r="C10" s="32"/>
      <c r="D10" s="32"/>
      <c r="E10" s="31" t="s">
        <v>27</v>
      </c>
      <c r="F10" s="31" t="s">
        <v>27</v>
      </c>
      <c r="G10" s="33" t="s">
        <v>27</v>
      </c>
      <c r="H10" s="34" t="s">
        <v>28</v>
      </c>
      <c r="I10" s="29"/>
      <c r="J10" s="14"/>
      <c r="K10" s="35" t="s">
        <v>27</v>
      </c>
      <c r="L10" s="35" t="s">
        <v>27</v>
      </c>
    </row>
    <row r="11" spans="1:12" ht="21.6" thickBot="1" x14ac:dyDescent="0.45">
      <c r="A11" s="36"/>
      <c r="B11" s="36"/>
      <c r="C11" s="37" t="s">
        <v>29</v>
      </c>
      <c r="D11" s="37"/>
      <c r="E11" s="38"/>
      <c r="F11" s="38"/>
      <c r="K11" s="39"/>
      <c r="L11" s="39"/>
    </row>
    <row r="12" spans="1:12" ht="21" x14ac:dyDescent="0.4">
      <c r="A12" s="40">
        <v>37715</v>
      </c>
      <c r="B12" s="36"/>
      <c r="C12" s="41" t="s">
        <v>30</v>
      </c>
      <c r="D12" s="37"/>
      <c r="E12" s="40">
        <v>38878</v>
      </c>
      <c r="F12" s="40">
        <v>38214</v>
      </c>
      <c r="G12" s="40">
        <v>-664</v>
      </c>
      <c r="H12" s="42">
        <v>-1.7079067853284634E-2</v>
      </c>
      <c r="I12" s="43"/>
      <c r="K12" s="44">
        <v>80554</v>
      </c>
      <c r="L12" s="44">
        <v>80554.407679999931</v>
      </c>
    </row>
    <row r="13" spans="1:12" ht="21" x14ac:dyDescent="0.4">
      <c r="A13" s="36"/>
      <c r="B13" s="36"/>
      <c r="C13" s="37"/>
      <c r="D13" s="37"/>
      <c r="E13" s="36"/>
      <c r="F13" s="36"/>
      <c r="G13" s="36"/>
      <c r="H13" s="45"/>
      <c r="I13" s="43"/>
      <c r="K13" s="46"/>
      <c r="L13" s="46"/>
    </row>
    <row r="14" spans="1:12" ht="21" x14ac:dyDescent="0.4">
      <c r="A14" s="36"/>
      <c r="B14" s="36"/>
      <c r="C14" s="37" t="s">
        <v>31</v>
      </c>
      <c r="D14" s="37"/>
      <c r="E14" s="36"/>
      <c r="F14" s="36"/>
      <c r="G14" s="36"/>
      <c r="H14" s="45"/>
      <c r="I14" s="43"/>
      <c r="K14" s="46"/>
      <c r="L14" s="46"/>
    </row>
    <row r="15" spans="1:12" ht="21" x14ac:dyDescent="0.4">
      <c r="A15" s="36">
        <v>15787</v>
      </c>
      <c r="B15" s="36"/>
      <c r="C15" s="41" t="s">
        <v>32</v>
      </c>
      <c r="D15" s="37"/>
      <c r="E15" s="36">
        <v>15773</v>
      </c>
      <c r="F15" s="36">
        <v>15794</v>
      </c>
      <c r="G15" s="36">
        <v>21</v>
      </c>
      <c r="H15" s="45">
        <v>1.3313890826095226E-3</v>
      </c>
      <c r="I15" s="43"/>
      <c r="K15" s="46">
        <v>33564</v>
      </c>
      <c r="L15" s="46">
        <v>33563.728050000012</v>
      </c>
    </row>
    <row r="16" spans="1:12" ht="21" x14ac:dyDescent="0.4">
      <c r="A16" s="36">
        <v>5844</v>
      </c>
      <c r="B16" s="36"/>
      <c r="C16" s="41" t="s">
        <v>33</v>
      </c>
      <c r="D16" s="37"/>
      <c r="E16" s="36">
        <v>8398</v>
      </c>
      <c r="F16" s="36">
        <v>8674</v>
      </c>
      <c r="G16" s="36">
        <v>276</v>
      </c>
      <c r="H16" s="45">
        <v>3.2864967849487975E-2</v>
      </c>
      <c r="I16" s="43"/>
      <c r="K16" s="46">
        <v>18819</v>
      </c>
      <c r="L16" s="46">
        <v>18819</v>
      </c>
    </row>
    <row r="17" spans="1:12" ht="21" x14ac:dyDescent="0.4">
      <c r="A17" s="36"/>
      <c r="B17" s="36"/>
      <c r="C17" s="37"/>
      <c r="D17" s="37"/>
      <c r="E17" s="36"/>
      <c r="F17" s="36"/>
      <c r="G17" s="36"/>
      <c r="H17" s="45"/>
      <c r="I17" s="43"/>
      <c r="K17" s="46"/>
      <c r="L17" s="46"/>
    </row>
    <row r="18" spans="1:12" ht="21" x14ac:dyDescent="0.4">
      <c r="A18" s="40">
        <v>21631</v>
      </c>
      <c r="B18" s="36"/>
      <c r="C18" s="37" t="s">
        <v>34</v>
      </c>
      <c r="D18" s="37"/>
      <c r="E18" s="40">
        <v>24171</v>
      </c>
      <c r="F18" s="40">
        <v>24468</v>
      </c>
      <c r="G18" s="40">
        <v>297</v>
      </c>
      <c r="H18" s="42">
        <v>1.2287451905175623E-2</v>
      </c>
      <c r="I18" s="43"/>
      <c r="K18" s="47">
        <v>52383</v>
      </c>
      <c r="L18" s="47">
        <v>52382.728050000012</v>
      </c>
    </row>
    <row r="19" spans="1:12" ht="21" x14ac:dyDescent="0.4">
      <c r="A19" s="36"/>
      <c r="B19" s="36"/>
      <c r="C19" s="37"/>
      <c r="D19" s="37"/>
      <c r="E19" s="36"/>
      <c r="F19" s="36"/>
      <c r="G19" s="36"/>
      <c r="H19" s="45"/>
      <c r="I19" s="43"/>
      <c r="K19" s="46"/>
      <c r="L19" s="46"/>
    </row>
    <row r="20" spans="1:12" ht="21" x14ac:dyDescent="0.4">
      <c r="A20" s="36"/>
      <c r="B20" s="36"/>
      <c r="C20" s="37" t="s">
        <v>35</v>
      </c>
      <c r="D20" s="37"/>
      <c r="E20" s="36"/>
      <c r="F20" s="36"/>
      <c r="G20" s="36"/>
      <c r="H20" s="45"/>
      <c r="I20" s="43"/>
      <c r="K20" s="46"/>
      <c r="L20" s="46"/>
    </row>
    <row r="21" spans="1:12" ht="21" x14ac:dyDescent="0.4">
      <c r="A21" s="36">
        <v>6349</v>
      </c>
      <c r="B21" s="36"/>
      <c r="C21" s="41" t="s">
        <v>36</v>
      </c>
      <c r="D21" s="37"/>
      <c r="E21" s="36">
        <v>6391</v>
      </c>
      <c r="F21" s="36">
        <v>6430</v>
      </c>
      <c r="G21" s="36">
        <v>39</v>
      </c>
      <c r="H21" s="45">
        <v>6.1023314035362226E-3</v>
      </c>
      <c r="I21" s="43"/>
      <c r="K21" s="46">
        <v>8794</v>
      </c>
      <c r="L21" s="46">
        <v>8794</v>
      </c>
    </row>
    <row r="22" spans="1:12" ht="21" x14ac:dyDescent="0.4">
      <c r="A22" s="36">
        <v>3247</v>
      </c>
      <c r="B22" s="36"/>
      <c r="C22" s="41" t="s">
        <v>37</v>
      </c>
      <c r="D22" s="37"/>
      <c r="E22" s="36">
        <v>2895</v>
      </c>
      <c r="F22" s="36">
        <v>2891</v>
      </c>
      <c r="G22" s="36">
        <v>-4</v>
      </c>
      <c r="H22" s="45">
        <v>-1.3816925734024179E-3</v>
      </c>
      <c r="I22" s="43"/>
      <c r="K22" s="46">
        <v>4902</v>
      </c>
      <c r="L22" s="46">
        <v>4902</v>
      </c>
    </row>
    <row r="23" spans="1:12" ht="21" x14ac:dyDescent="0.4">
      <c r="A23" s="36">
        <v>4993</v>
      </c>
      <c r="B23" s="36"/>
      <c r="C23" s="41" t="s">
        <v>38</v>
      </c>
      <c r="D23" s="37"/>
      <c r="E23" s="36">
        <v>5747</v>
      </c>
      <c r="F23" s="36">
        <v>5520</v>
      </c>
      <c r="G23" s="36">
        <v>-227</v>
      </c>
      <c r="H23" s="45">
        <v>-3.9498868975117452E-2</v>
      </c>
      <c r="I23" s="43"/>
      <c r="K23" s="46">
        <v>12041</v>
      </c>
      <c r="L23" s="46">
        <v>12041</v>
      </c>
    </row>
    <row r="24" spans="1:12" ht="21" x14ac:dyDescent="0.4">
      <c r="A24" s="36">
        <v>401</v>
      </c>
      <c r="B24" s="36"/>
      <c r="C24" s="41" t="s">
        <v>39</v>
      </c>
      <c r="D24" s="37"/>
      <c r="E24" s="36">
        <v>793</v>
      </c>
      <c r="F24" s="36">
        <v>696</v>
      </c>
      <c r="G24" s="36">
        <v>-97</v>
      </c>
      <c r="H24" s="45">
        <v>-0.12232030264817149</v>
      </c>
      <c r="I24" s="43"/>
      <c r="K24" s="46">
        <v>960</v>
      </c>
      <c r="L24" s="46">
        <v>960</v>
      </c>
    </row>
    <row r="25" spans="1:12" ht="21" x14ac:dyDescent="0.4">
      <c r="A25" s="36">
        <v>5262</v>
      </c>
      <c r="B25" s="36"/>
      <c r="C25" s="41" t="s">
        <v>40</v>
      </c>
      <c r="D25" s="37">
        <v>1</v>
      </c>
      <c r="E25" s="36">
        <v>5615</v>
      </c>
      <c r="F25" s="36">
        <v>6817</v>
      </c>
      <c r="G25" s="36">
        <v>1202</v>
      </c>
      <c r="H25" s="45">
        <v>0.21406945681211043</v>
      </c>
      <c r="I25" s="43"/>
      <c r="K25" s="46">
        <v>10733</v>
      </c>
      <c r="L25" s="46">
        <v>10733</v>
      </c>
    </row>
    <row r="26" spans="1:12" ht="21" x14ac:dyDescent="0.4">
      <c r="A26" s="36"/>
      <c r="B26" s="36"/>
      <c r="C26" s="37"/>
      <c r="D26" s="37"/>
      <c r="E26" s="36"/>
      <c r="F26" s="36"/>
      <c r="G26" s="36"/>
      <c r="H26" s="45"/>
      <c r="I26" s="43"/>
      <c r="K26" s="46"/>
      <c r="L26" s="46"/>
    </row>
    <row r="27" spans="1:12" ht="21" x14ac:dyDescent="0.4">
      <c r="A27" s="40">
        <v>20252</v>
      </c>
      <c r="B27" s="36"/>
      <c r="C27" s="37" t="s">
        <v>41</v>
      </c>
      <c r="D27" s="37"/>
      <c r="E27" s="40">
        <v>21441</v>
      </c>
      <c r="F27" s="40">
        <v>22354</v>
      </c>
      <c r="G27" s="40">
        <v>913</v>
      </c>
      <c r="H27" s="42">
        <v>4.2581969124574411E-2</v>
      </c>
      <c r="I27" s="43"/>
      <c r="K27" s="47">
        <v>37430</v>
      </c>
      <c r="L27" s="47">
        <v>37430</v>
      </c>
    </row>
    <row r="28" spans="1:12" ht="21" x14ac:dyDescent="0.4">
      <c r="A28" s="36"/>
      <c r="B28" s="36"/>
      <c r="C28" s="37"/>
      <c r="D28" s="37"/>
      <c r="E28" s="36"/>
      <c r="F28" s="36"/>
      <c r="G28" s="36"/>
      <c r="H28" s="45"/>
      <c r="I28" s="43"/>
      <c r="K28" s="46"/>
      <c r="L28" s="46"/>
    </row>
    <row r="29" spans="1:12" ht="21.6" thickBot="1" x14ac:dyDescent="0.45">
      <c r="A29" s="48">
        <v>79598</v>
      </c>
      <c r="B29" s="36"/>
      <c r="C29" s="37" t="s">
        <v>42</v>
      </c>
      <c r="D29" s="37"/>
      <c r="E29" s="48">
        <v>84490</v>
      </c>
      <c r="F29" s="48">
        <v>85036</v>
      </c>
      <c r="G29" s="48">
        <v>546</v>
      </c>
      <c r="H29" s="49">
        <v>6.4623032311516152E-3</v>
      </c>
      <c r="I29" s="43"/>
      <c r="K29" s="47">
        <v>170367</v>
      </c>
      <c r="L29" s="47">
        <v>170367.13572999992</v>
      </c>
    </row>
    <row r="30" spans="1:12" ht="21.6" thickTop="1" x14ac:dyDescent="0.4">
      <c r="A30" s="36"/>
      <c r="B30" s="36"/>
      <c r="C30" s="37"/>
      <c r="D30" s="37"/>
      <c r="E30" s="36"/>
      <c r="F30" s="36"/>
      <c r="G30" s="36"/>
      <c r="H30" s="36"/>
      <c r="I30" s="50"/>
      <c r="K30" s="46"/>
      <c r="L30" s="46"/>
    </row>
    <row r="31" spans="1:12" ht="21" x14ac:dyDescent="0.4">
      <c r="A31" s="36"/>
      <c r="B31" s="36"/>
      <c r="C31" s="37" t="s">
        <v>43</v>
      </c>
      <c r="D31" s="37"/>
      <c r="E31" s="36"/>
      <c r="F31" s="36"/>
      <c r="G31" s="36"/>
      <c r="H31" s="36"/>
      <c r="I31" s="50"/>
      <c r="K31" s="46"/>
      <c r="L31" s="46"/>
    </row>
    <row r="32" spans="1:12" ht="21" x14ac:dyDescent="0.4">
      <c r="A32" s="36">
        <v>45555</v>
      </c>
      <c r="B32" s="36"/>
      <c r="C32" s="41" t="s">
        <v>44</v>
      </c>
      <c r="D32" s="37">
        <v>2</v>
      </c>
      <c r="E32" s="36">
        <v>48330</v>
      </c>
      <c r="F32" s="36">
        <v>48096</v>
      </c>
      <c r="G32" s="36">
        <v>234</v>
      </c>
      <c r="H32" s="45">
        <v>4.8417132216014899E-3</v>
      </c>
      <c r="I32" s="43"/>
      <c r="K32" s="46">
        <v>100539</v>
      </c>
      <c r="L32" s="46">
        <v>100539</v>
      </c>
    </row>
    <row r="33" spans="1:12" ht="21" x14ac:dyDescent="0.4">
      <c r="A33" s="36">
        <v>2354</v>
      </c>
      <c r="B33" s="36"/>
      <c r="C33" s="41" t="s">
        <v>45</v>
      </c>
      <c r="D33" s="37"/>
      <c r="E33" s="36">
        <v>3152</v>
      </c>
      <c r="F33" s="36">
        <v>3144</v>
      </c>
      <c r="G33" s="36">
        <v>8</v>
      </c>
      <c r="H33" s="45">
        <v>2.5380710659898475E-3</v>
      </c>
      <c r="I33" s="43"/>
      <c r="K33" s="46">
        <v>7028</v>
      </c>
      <c r="L33" s="46">
        <v>7028</v>
      </c>
    </row>
    <row r="34" spans="1:12" ht="21" x14ac:dyDescent="0.4">
      <c r="A34" s="36">
        <v>16795</v>
      </c>
      <c r="B34" s="36"/>
      <c r="C34" s="41" t="s">
        <v>46</v>
      </c>
      <c r="D34" s="37">
        <v>3</v>
      </c>
      <c r="E34" s="36">
        <v>19117</v>
      </c>
      <c r="F34" s="36">
        <v>18164</v>
      </c>
      <c r="G34" s="36">
        <v>953</v>
      </c>
      <c r="H34" s="45">
        <v>4.985091803107182E-2</v>
      </c>
      <c r="I34" s="43"/>
      <c r="K34" s="46">
        <v>40657</v>
      </c>
      <c r="L34" s="46">
        <v>40657</v>
      </c>
    </row>
    <row r="35" spans="1:12" ht="21" x14ac:dyDescent="0.4">
      <c r="A35" s="36">
        <v>9310</v>
      </c>
      <c r="B35" s="36"/>
      <c r="C35" s="41" t="s">
        <v>47</v>
      </c>
      <c r="D35" s="37"/>
      <c r="E35" s="36">
        <v>9712</v>
      </c>
      <c r="F35" s="36">
        <v>9712</v>
      </c>
      <c r="G35" s="36">
        <v>0</v>
      </c>
      <c r="H35" s="45">
        <v>0</v>
      </c>
      <c r="I35" s="43"/>
      <c r="K35" s="46">
        <v>19424</v>
      </c>
      <c r="L35" s="46">
        <v>19424</v>
      </c>
    </row>
    <row r="36" spans="1:12" ht="21" x14ac:dyDescent="0.4">
      <c r="A36" s="36"/>
      <c r="B36" s="36"/>
      <c r="C36" s="37"/>
      <c r="D36" s="37"/>
      <c r="E36" s="36"/>
      <c r="F36" s="36"/>
      <c r="G36" s="36"/>
      <c r="H36" s="36"/>
      <c r="I36" s="50"/>
      <c r="K36" s="46"/>
      <c r="L36" s="46"/>
    </row>
    <row r="37" spans="1:12" ht="21" x14ac:dyDescent="0.4">
      <c r="A37" s="40">
        <v>74014</v>
      </c>
      <c r="B37" s="36"/>
      <c r="C37" s="37" t="s">
        <v>48</v>
      </c>
      <c r="D37" s="37"/>
      <c r="E37" s="40">
        <v>80311</v>
      </c>
      <c r="F37" s="40">
        <v>79116</v>
      </c>
      <c r="G37" s="40">
        <v>1195</v>
      </c>
      <c r="H37" s="42">
        <v>1.4879655339866269E-2</v>
      </c>
      <c r="I37" s="43"/>
      <c r="K37" s="47">
        <v>167648</v>
      </c>
      <c r="L37" s="47">
        <v>167648</v>
      </c>
    </row>
    <row r="38" spans="1:12" ht="21" x14ac:dyDescent="0.4">
      <c r="A38" s="36"/>
      <c r="B38" s="36"/>
      <c r="C38" s="37"/>
      <c r="D38" s="37"/>
      <c r="E38" s="36"/>
      <c r="F38" s="36"/>
      <c r="G38" s="36"/>
      <c r="H38" s="36"/>
      <c r="I38" s="50"/>
      <c r="K38" s="46"/>
      <c r="L38" s="46"/>
    </row>
    <row r="39" spans="1:12" ht="21.6" thickBot="1" x14ac:dyDescent="0.45">
      <c r="A39" s="51">
        <v>5584</v>
      </c>
      <c r="B39" s="52"/>
      <c r="C39" s="37" t="s">
        <v>49</v>
      </c>
      <c r="D39" s="37"/>
      <c r="E39" s="51">
        <v>4179</v>
      </c>
      <c r="F39" s="51">
        <v>5920</v>
      </c>
      <c r="G39" s="48">
        <v>1741</v>
      </c>
      <c r="H39" s="49">
        <v>0.41660684374252216</v>
      </c>
      <c r="I39" s="43"/>
      <c r="K39" s="53">
        <v>2719</v>
      </c>
      <c r="L39" s="53">
        <v>2719.1357299999218</v>
      </c>
    </row>
    <row r="40" spans="1:12" ht="21.6" thickTop="1" x14ac:dyDescent="0.4">
      <c r="A40" s="52"/>
      <c r="B40" s="52"/>
      <c r="C40" s="37"/>
      <c r="D40" s="37"/>
      <c r="E40" s="52"/>
      <c r="F40" s="52"/>
      <c r="G40" s="36"/>
      <c r="H40" s="45"/>
      <c r="I40" s="43"/>
      <c r="K40" s="52"/>
      <c r="L40" s="52"/>
    </row>
    <row r="41" spans="1:12" ht="21" x14ac:dyDescent="0.4">
      <c r="A41" s="52"/>
      <c r="B41" s="52"/>
      <c r="C41" s="37"/>
      <c r="D41" s="37"/>
      <c r="E41" s="52"/>
      <c r="F41" s="52"/>
      <c r="G41" s="36"/>
      <c r="H41" s="45"/>
      <c r="I41" s="43"/>
      <c r="K41" s="52"/>
      <c r="L41" s="52"/>
    </row>
    <row r="42" spans="1:12" ht="21" x14ac:dyDescent="0.4">
      <c r="A42" s="52"/>
      <c r="B42" s="52"/>
      <c r="C42" s="37"/>
      <c r="D42" s="37"/>
      <c r="E42" s="52"/>
      <c r="F42" s="52"/>
      <c r="G42" s="36"/>
      <c r="H42" s="45"/>
      <c r="I42" s="43"/>
      <c r="K42" s="36"/>
      <c r="L42" s="36"/>
    </row>
    <row r="43" spans="1:12" ht="15.6" x14ac:dyDescent="0.3">
      <c r="A43" s="54"/>
      <c r="B43" s="54"/>
      <c r="C43" s="14"/>
      <c r="D43" s="14"/>
      <c r="E43" s="54"/>
      <c r="F43" s="54"/>
      <c r="G43" s="38"/>
      <c r="H43" s="55"/>
      <c r="I43" s="55"/>
    </row>
    <row r="44" spans="1:12" s="63" customFormat="1" ht="22.8" x14ac:dyDescent="0.4">
      <c r="A44" s="56" t="s">
        <v>50</v>
      </c>
      <c r="B44" s="57"/>
      <c r="C44" s="58"/>
      <c r="D44" s="58"/>
      <c r="E44" s="57"/>
      <c r="F44" s="57"/>
      <c r="G44" s="59"/>
      <c r="H44" s="60"/>
      <c r="I44" s="60"/>
      <c r="J44" s="61"/>
      <c r="K44" s="61"/>
      <c r="L44" s="62"/>
    </row>
    <row r="45" spans="1:12" s="63" customFormat="1" ht="22.8" x14ac:dyDescent="0.4">
      <c r="A45" s="64"/>
      <c r="B45" s="65"/>
      <c r="C45" s="66"/>
      <c r="D45" s="66"/>
      <c r="E45" s="65"/>
      <c r="F45" s="65"/>
      <c r="G45" s="50"/>
      <c r="H45" s="43"/>
      <c r="I45" s="43"/>
      <c r="J45" s="67"/>
      <c r="K45" s="67"/>
      <c r="L45" s="68"/>
    </row>
    <row r="46" spans="1:12" s="63" customFormat="1" ht="22.8" x14ac:dyDescent="0.4">
      <c r="A46" s="69" t="s">
        <v>51</v>
      </c>
      <c r="B46" s="65"/>
      <c r="C46" s="70"/>
      <c r="D46" s="70"/>
      <c r="E46" s="65"/>
      <c r="F46" s="65"/>
      <c r="G46" s="50"/>
      <c r="H46" s="43"/>
      <c r="I46" s="43"/>
      <c r="J46" s="67"/>
      <c r="K46" s="67"/>
      <c r="L46" s="68"/>
    </row>
    <row r="47" spans="1:12" s="63" customFormat="1" ht="22.8" x14ac:dyDescent="0.4">
      <c r="A47" s="69" t="s">
        <v>52</v>
      </c>
      <c r="B47" s="65"/>
      <c r="C47" s="70"/>
      <c r="D47" s="70"/>
      <c r="E47" s="65"/>
      <c r="F47" s="65"/>
      <c r="G47" s="50"/>
      <c r="H47" s="43"/>
      <c r="I47" s="43"/>
      <c r="J47" s="67"/>
      <c r="K47" s="67"/>
      <c r="L47" s="68"/>
    </row>
    <row r="48" spans="1:12" s="63" customFormat="1" ht="22.8" x14ac:dyDescent="0.4">
      <c r="A48" s="69" t="s">
        <v>53</v>
      </c>
      <c r="B48" s="65"/>
      <c r="C48" s="70"/>
      <c r="D48" s="70"/>
      <c r="E48" s="65"/>
      <c r="F48" s="65"/>
      <c r="G48" s="50"/>
      <c r="H48" s="43"/>
      <c r="I48" s="43"/>
      <c r="J48" s="67"/>
      <c r="K48" s="67"/>
      <c r="L48" s="68"/>
    </row>
    <row r="49" spans="1:12" s="63" customFormat="1" ht="22.8" x14ac:dyDescent="0.4">
      <c r="A49" s="71" t="s">
        <v>54</v>
      </c>
      <c r="B49" s="72"/>
      <c r="C49" s="73"/>
      <c r="D49" s="73"/>
      <c r="E49" s="74"/>
      <c r="F49" s="72"/>
      <c r="G49" s="75"/>
      <c r="H49" s="76"/>
      <c r="I49" s="76"/>
      <c r="J49" s="77"/>
      <c r="K49" s="77"/>
      <c r="L49" s="78"/>
    </row>
    <row r="50" spans="1:12" ht="15.6" x14ac:dyDescent="0.3">
      <c r="A50" s="54"/>
      <c r="B50" s="54"/>
      <c r="C50" s="79"/>
      <c r="D50" s="79"/>
      <c r="E50" s="25"/>
      <c r="F50" s="54"/>
      <c r="G50" s="38"/>
      <c r="H50" s="55"/>
      <c r="I50" s="55"/>
    </row>
    <row r="51" spans="1:12" ht="27.6" x14ac:dyDescent="0.45">
      <c r="A51" s="4" t="s">
        <v>10</v>
      </c>
      <c r="B51" s="54"/>
      <c r="E51" s="54"/>
      <c r="F51" s="54"/>
    </row>
    <row r="52" spans="1:12" ht="22.2" x14ac:dyDescent="0.35">
      <c r="A52" s="6" t="s">
        <v>55</v>
      </c>
      <c r="B52" s="54"/>
      <c r="E52" s="54"/>
      <c r="F52" s="54"/>
    </row>
    <row r="53" spans="1:12" ht="17.399999999999999" x14ac:dyDescent="0.3">
      <c r="A53" s="7" t="s">
        <v>12</v>
      </c>
      <c r="B53" s="54"/>
      <c r="E53" s="54"/>
      <c r="F53" s="54"/>
    </row>
    <row r="54" spans="1:12" ht="17.399999999999999" x14ac:dyDescent="0.3">
      <c r="A54" s="10" t="s">
        <v>13</v>
      </c>
      <c r="B54" s="80"/>
      <c r="E54" s="80"/>
      <c r="F54" s="80"/>
    </row>
    <row r="55" spans="1:12" ht="21.6" thickBot="1" x14ac:dyDescent="0.45">
      <c r="A55" s="81"/>
      <c r="B55" s="81"/>
      <c r="C55" s="82"/>
      <c r="D55" s="82"/>
      <c r="E55" s="81"/>
      <c r="F55" s="81"/>
      <c r="G55" s="13"/>
      <c r="H55" s="13"/>
      <c r="I55" s="14"/>
    </row>
    <row r="56" spans="1:12" ht="17.399999999999999" x14ac:dyDescent="0.3">
      <c r="A56" s="83" t="s">
        <v>14</v>
      </c>
      <c r="B56" s="84"/>
      <c r="C56" s="85"/>
      <c r="D56" s="85"/>
      <c r="E56" s="83" t="s">
        <v>15</v>
      </c>
      <c r="F56" s="83" t="s">
        <v>15</v>
      </c>
      <c r="G56" s="154" t="s">
        <v>16</v>
      </c>
      <c r="H56" s="154"/>
      <c r="I56" s="86"/>
      <c r="K56" s="87" t="s">
        <v>17</v>
      </c>
    </row>
    <row r="57" spans="1:12" ht="17.399999999999999" x14ac:dyDescent="0.3">
      <c r="A57" s="88" t="s">
        <v>18</v>
      </c>
      <c r="B57" s="84"/>
      <c r="C57" s="85"/>
      <c r="D57" s="88" t="s">
        <v>19</v>
      </c>
      <c r="E57" s="88" t="s">
        <v>18</v>
      </c>
      <c r="F57" s="88" t="s">
        <v>18</v>
      </c>
      <c r="G57" s="149" t="s">
        <v>20</v>
      </c>
      <c r="H57" s="155"/>
      <c r="I57" s="89"/>
      <c r="K57" s="90" t="s">
        <v>21</v>
      </c>
    </row>
    <row r="58" spans="1:12" ht="17.399999999999999" x14ac:dyDescent="0.3">
      <c r="A58" s="88" t="s">
        <v>23</v>
      </c>
      <c r="B58" s="84"/>
      <c r="C58" s="85"/>
      <c r="D58" s="88" t="s">
        <v>24</v>
      </c>
      <c r="E58" s="88" t="s">
        <v>25</v>
      </c>
      <c r="F58" s="88" t="s">
        <v>23</v>
      </c>
      <c r="G58" s="91" t="s">
        <v>26</v>
      </c>
      <c r="H58" s="92" t="s">
        <v>26</v>
      </c>
      <c r="I58" s="92"/>
      <c r="K58" s="93" t="s">
        <v>25</v>
      </c>
    </row>
    <row r="59" spans="1:12" ht="17.399999999999999" x14ac:dyDescent="0.3">
      <c r="A59" s="94" t="s">
        <v>27</v>
      </c>
      <c r="B59" s="95"/>
      <c r="C59" s="77"/>
      <c r="D59" s="77"/>
      <c r="E59" s="94" t="s">
        <v>27</v>
      </c>
      <c r="F59" s="94" t="s">
        <v>27</v>
      </c>
      <c r="G59" s="96" t="s">
        <v>27</v>
      </c>
      <c r="H59" s="97" t="s">
        <v>28</v>
      </c>
      <c r="I59" s="29"/>
      <c r="K59" s="98" t="s">
        <v>27</v>
      </c>
    </row>
    <row r="60" spans="1:12" ht="12.75" customHeight="1" x14ac:dyDescent="0.3">
      <c r="A60" s="99"/>
      <c r="B60" s="99"/>
      <c r="C60" s="63"/>
      <c r="D60" s="63"/>
      <c r="E60" s="99"/>
      <c r="F60" s="99"/>
      <c r="G60" s="63"/>
      <c r="H60" s="63"/>
      <c r="I60" s="63"/>
      <c r="K60" s="100"/>
    </row>
    <row r="61" spans="1:12" ht="17.399999999999999" x14ac:dyDescent="0.3">
      <c r="A61" s="101">
        <v>15709</v>
      </c>
      <c r="B61" s="101"/>
      <c r="C61" s="63" t="s">
        <v>56</v>
      </c>
      <c r="D61" s="102">
        <v>4</v>
      </c>
      <c r="E61" s="101">
        <v>26654</v>
      </c>
      <c r="F61" s="101">
        <v>24050</v>
      </c>
      <c r="G61" s="103">
        <v>-2604</v>
      </c>
      <c r="H61" s="104">
        <v>-9.7696405792751559E-2</v>
      </c>
      <c r="I61" s="104"/>
      <c r="J61" s="105"/>
      <c r="K61" s="106">
        <f>1000+8468</f>
        <v>9468</v>
      </c>
    </row>
    <row r="62" spans="1:12" ht="17.399999999999999" x14ac:dyDescent="0.3">
      <c r="A62" s="101">
        <v>2026.7901800000002</v>
      </c>
      <c r="B62" s="101"/>
      <c r="C62" s="63" t="s">
        <v>57</v>
      </c>
      <c r="D62" s="102"/>
      <c r="E62" s="101">
        <v>2050</v>
      </c>
      <c r="F62" s="101">
        <v>2247.7632700000004</v>
      </c>
      <c r="G62" s="107">
        <v>197.76327000000038</v>
      </c>
      <c r="H62" s="104">
        <v>9.6469887804878238E-2</v>
      </c>
      <c r="I62" s="104"/>
      <c r="J62" s="105"/>
      <c r="K62" s="106">
        <v>1950</v>
      </c>
    </row>
    <row r="63" spans="1:12" ht="17.399999999999999" x14ac:dyDescent="0.3">
      <c r="A63" s="101">
        <v>8019.20982</v>
      </c>
      <c r="B63" s="101"/>
      <c r="C63" s="63" t="s">
        <v>58</v>
      </c>
      <c r="D63" s="102"/>
      <c r="E63" s="101">
        <v>5582</v>
      </c>
      <c r="F63" s="101">
        <v>4148.2367299999996</v>
      </c>
      <c r="G63" s="103">
        <v>-1433.7632700000004</v>
      </c>
      <c r="H63" s="104">
        <v>-0.25685475994267293</v>
      </c>
      <c r="I63" s="104"/>
      <c r="J63" s="105"/>
      <c r="K63" s="106">
        <f>10+4500-19+100+1600</f>
        <v>6191</v>
      </c>
    </row>
    <row r="64" spans="1:12" ht="17.399999999999999" x14ac:dyDescent="0.3">
      <c r="A64" s="101">
        <v>3339.6355300000005</v>
      </c>
      <c r="B64" s="101"/>
      <c r="C64" s="63" t="s">
        <v>59</v>
      </c>
      <c r="D64" s="102">
        <v>4</v>
      </c>
      <c r="E64" s="101">
        <v>4850</v>
      </c>
      <c r="F64" s="101">
        <v>3805.7635099999998</v>
      </c>
      <c r="G64" s="103">
        <v>-1044.2364900000002</v>
      </c>
      <c r="H64" s="104">
        <v>-0.21530649278350519</v>
      </c>
      <c r="I64" s="104"/>
      <c r="J64" s="105"/>
      <c r="K64" s="106">
        <f>6000+3300+250</f>
        <v>9550</v>
      </c>
    </row>
    <row r="65" spans="1:11" ht="17.399999999999999" x14ac:dyDescent="0.3">
      <c r="A65" s="101">
        <v>29640.36447</v>
      </c>
      <c r="B65" s="101"/>
      <c r="C65" s="63" t="s">
        <v>60</v>
      </c>
      <c r="D65" s="102"/>
      <c r="E65" s="101">
        <v>32099</v>
      </c>
      <c r="F65" s="101">
        <v>30636.236489999999</v>
      </c>
      <c r="G65" s="103">
        <v>-1462.7635100000007</v>
      </c>
      <c r="H65" s="104">
        <v>-4.5570376335711413E-2</v>
      </c>
      <c r="I65" s="104"/>
      <c r="J65" s="105"/>
      <c r="K65" s="106">
        <f>1200+2500-500+200+1200+490+3500+4000+100</f>
        <v>12690</v>
      </c>
    </row>
    <row r="66" spans="1:11" ht="17.399999999999999" x14ac:dyDescent="0.3">
      <c r="A66" s="108">
        <v>-7225</v>
      </c>
      <c r="B66" s="109"/>
      <c r="C66" s="63" t="s">
        <v>61</v>
      </c>
      <c r="D66" s="102"/>
      <c r="E66" s="108">
        <v>-2663</v>
      </c>
      <c r="F66" s="108">
        <v>-3996</v>
      </c>
      <c r="G66" s="110">
        <v>-1333</v>
      </c>
      <c r="H66" s="111">
        <v>-0.50056327450244087</v>
      </c>
      <c r="I66" s="112"/>
      <c r="J66" s="105"/>
      <c r="K66" s="113">
        <f>K61+K62+K63-K64-K65</f>
        <v>-4631</v>
      </c>
    </row>
    <row r="67" spans="1:11" ht="11.25" customHeight="1" x14ac:dyDescent="0.3">
      <c r="A67" s="101"/>
      <c r="B67" s="101"/>
      <c r="C67" s="63"/>
      <c r="D67" s="102"/>
      <c r="E67" s="101"/>
      <c r="F67" s="101"/>
      <c r="G67" s="114"/>
      <c r="H67" s="63"/>
      <c r="I67" s="63"/>
      <c r="J67" s="105"/>
      <c r="K67" s="106"/>
    </row>
    <row r="68" spans="1:11" ht="17.399999999999999" x14ac:dyDescent="0.3">
      <c r="A68" s="101">
        <v>372432</v>
      </c>
      <c r="B68" s="101"/>
      <c r="C68" s="63" t="s">
        <v>62</v>
      </c>
      <c r="D68" s="102"/>
      <c r="E68" s="101">
        <v>412504</v>
      </c>
      <c r="F68" s="101">
        <v>413149</v>
      </c>
      <c r="G68" s="107">
        <v>645</v>
      </c>
      <c r="H68" s="104">
        <v>1.5636212012489577E-3</v>
      </c>
      <c r="I68" s="104"/>
      <c r="J68" s="115"/>
      <c r="K68" s="106">
        <v>412765</v>
      </c>
    </row>
    <row r="69" spans="1:11" ht="17.399999999999999" x14ac:dyDescent="0.3">
      <c r="A69" s="101">
        <v>33603</v>
      </c>
      <c r="B69" s="101"/>
      <c r="C69" s="63" t="s">
        <v>63</v>
      </c>
      <c r="D69" s="102"/>
      <c r="E69" s="101">
        <v>59843</v>
      </c>
      <c r="F69" s="101">
        <v>52297</v>
      </c>
      <c r="G69" s="103">
        <v>7546</v>
      </c>
      <c r="H69" s="104">
        <v>0.12609661948765938</v>
      </c>
      <c r="I69" s="104"/>
      <c r="J69" s="115"/>
      <c r="K69" s="106">
        <v>59596</v>
      </c>
    </row>
    <row r="70" spans="1:11" ht="18" thickBot="1" x14ac:dyDescent="0.35">
      <c r="A70" s="116">
        <v>331604</v>
      </c>
      <c r="B70" s="109"/>
      <c r="C70" s="63" t="s">
        <v>64</v>
      </c>
      <c r="D70" s="102"/>
      <c r="E70" s="116">
        <v>349998</v>
      </c>
      <c r="F70" s="116">
        <v>356856</v>
      </c>
      <c r="G70" s="117">
        <v>6858</v>
      </c>
      <c r="H70" s="118">
        <v>1.9594397682272471E-2</v>
      </c>
      <c r="I70" s="112"/>
      <c r="J70" s="115"/>
      <c r="K70" s="119">
        <f>K66+K68-K69</f>
        <v>348538</v>
      </c>
    </row>
    <row r="71" spans="1:11" ht="11.25" customHeight="1" thickTop="1" x14ac:dyDescent="0.3">
      <c r="A71" s="101"/>
      <c r="B71" s="101"/>
      <c r="C71" s="63"/>
      <c r="D71" s="102"/>
      <c r="E71" s="101"/>
      <c r="F71" s="101"/>
      <c r="G71" s="114"/>
      <c r="H71" s="63"/>
      <c r="I71" s="63"/>
      <c r="J71" s="105"/>
      <c r="K71" s="106"/>
    </row>
    <row r="72" spans="1:11" ht="17.399999999999999" x14ac:dyDescent="0.3">
      <c r="A72" s="101"/>
      <c r="B72" s="101"/>
      <c r="C72" s="63" t="s">
        <v>65</v>
      </c>
      <c r="D72" s="102"/>
      <c r="E72" s="101"/>
      <c r="F72" s="101"/>
      <c r="G72" s="114"/>
      <c r="H72" s="63"/>
      <c r="I72" s="63"/>
      <c r="J72" s="105"/>
      <c r="K72" s="106"/>
    </row>
    <row r="73" spans="1:11" ht="17.399999999999999" x14ac:dyDescent="0.3">
      <c r="A73" s="101">
        <v>289533</v>
      </c>
      <c r="B73" s="101"/>
      <c r="C73" s="63" t="s">
        <v>66</v>
      </c>
      <c r="D73" s="102"/>
      <c r="E73" s="101">
        <v>286667</v>
      </c>
      <c r="F73" s="101">
        <v>293525</v>
      </c>
      <c r="G73" s="50">
        <v>6858</v>
      </c>
      <c r="H73" s="104">
        <v>2.3923227996246518E-2</v>
      </c>
      <c r="I73" s="104"/>
      <c r="J73" s="105"/>
      <c r="K73" s="106">
        <f>291588+1301-7682</f>
        <v>285207</v>
      </c>
    </row>
    <row r="74" spans="1:11" ht="17.399999999999999" x14ac:dyDescent="0.3">
      <c r="A74" s="101">
        <v>42071</v>
      </c>
      <c r="B74" s="101"/>
      <c r="C74" s="63" t="s">
        <v>67</v>
      </c>
      <c r="D74" s="63"/>
      <c r="E74" s="101">
        <v>63331</v>
      </c>
      <c r="F74" s="101">
        <v>63331</v>
      </c>
      <c r="G74" s="114">
        <v>0</v>
      </c>
      <c r="H74" s="104">
        <v>0</v>
      </c>
      <c r="I74" s="104"/>
      <c r="J74" s="105"/>
      <c r="K74" s="106">
        <f>26609+7853+21209+7117+543</f>
        <v>63331</v>
      </c>
    </row>
    <row r="75" spans="1:11" ht="18" thickBot="1" x14ac:dyDescent="0.35">
      <c r="A75" s="116">
        <v>331604</v>
      </c>
      <c r="B75" s="109"/>
      <c r="C75" s="63"/>
      <c r="D75" s="63"/>
      <c r="E75" s="116">
        <v>349998</v>
      </c>
      <c r="F75" s="116">
        <v>356856</v>
      </c>
      <c r="G75" s="117">
        <v>6858</v>
      </c>
      <c r="H75" s="118">
        <v>1.9594397682272471E-2</v>
      </c>
      <c r="I75" s="112"/>
      <c r="J75" s="105"/>
      <c r="K75" s="120">
        <f>SUM(K73:K74)</f>
        <v>348538</v>
      </c>
    </row>
    <row r="76" spans="1:11" ht="11.25" customHeight="1" thickTop="1" x14ac:dyDescent="0.3">
      <c r="A76" s="109"/>
      <c r="B76" s="109"/>
      <c r="C76" s="63"/>
      <c r="D76" s="63"/>
      <c r="E76" s="109"/>
      <c r="F76" s="109"/>
      <c r="G76" s="63"/>
      <c r="H76" s="63"/>
      <c r="I76" s="63"/>
      <c r="J76" s="105"/>
      <c r="K76" s="105"/>
    </row>
    <row r="77" spans="1:11" ht="27.6" x14ac:dyDescent="0.45">
      <c r="A77" s="4" t="s">
        <v>10</v>
      </c>
      <c r="B77" s="121"/>
      <c r="E77" s="121"/>
      <c r="F77" s="121"/>
    </row>
    <row r="78" spans="1:11" ht="22.2" x14ac:dyDescent="0.35">
      <c r="A78" s="6" t="s">
        <v>68</v>
      </c>
      <c r="B78" s="121"/>
      <c r="E78" s="121"/>
      <c r="F78" s="121"/>
    </row>
    <row r="79" spans="1:11" ht="17.399999999999999" x14ac:dyDescent="0.3">
      <c r="A79" s="7" t="s">
        <v>12</v>
      </c>
      <c r="B79" s="121"/>
      <c r="E79" s="121"/>
      <c r="F79" s="121"/>
    </row>
    <row r="80" spans="1:11" ht="17.399999999999999" x14ac:dyDescent="0.3">
      <c r="A80" s="10" t="s">
        <v>13</v>
      </c>
      <c r="B80" s="121"/>
      <c r="E80" s="121"/>
      <c r="F80" s="121"/>
    </row>
    <row r="81" spans="1:11" ht="6.75" customHeight="1" x14ac:dyDescent="0.25">
      <c r="A81" s="122"/>
      <c r="B81" s="122"/>
      <c r="C81" s="14"/>
      <c r="D81" s="14"/>
      <c r="E81" s="122"/>
      <c r="F81" s="122"/>
    </row>
    <row r="82" spans="1:11" ht="16.2" thickBot="1" x14ac:dyDescent="0.35">
      <c r="A82" s="81"/>
      <c r="B82" s="81"/>
      <c r="C82" s="123"/>
      <c r="D82" s="123"/>
      <c r="E82" s="81"/>
      <c r="F82" s="81"/>
      <c r="G82" s="14"/>
      <c r="H82" s="14"/>
      <c r="I82" s="14"/>
    </row>
    <row r="83" spans="1:11" ht="17.399999999999999" x14ac:dyDescent="0.3">
      <c r="A83" s="88" t="s">
        <v>14</v>
      </c>
      <c r="B83" s="84"/>
      <c r="C83" s="124"/>
      <c r="D83" s="124"/>
      <c r="E83" s="88" t="s">
        <v>15</v>
      </c>
      <c r="F83" s="88" t="s">
        <v>15</v>
      </c>
      <c r="G83" s="149"/>
      <c r="H83" s="149"/>
      <c r="I83" s="125"/>
      <c r="K83" s="87" t="s">
        <v>17</v>
      </c>
    </row>
    <row r="84" spans="1:11" ht="17.399999999999999" x14ac:dyDescent="0.3">
      <c r="A84" s="88" t="s">
        <v>18</v>
      </c>
      <c r="B84" s="84"/>
      <c r="C84" s="124"/>
      <c r="D84" s="124"/>
      <c r="E84" s="88" t="s">
        <v>18</v>
      </c>
      <c r="F84" s="88" t="s">
        <v>18</v>
      </c>
      <c r="G84" s="149"/>
      <c r="H84" s="150"/>
      <c r="I84" s="126"/>
      <c r="K84" s="90" t="s">
        <v>21</v>
      </c>
    </row>
    <row r="85" spans="1:11" ht="17.399999999999999" x14ac:dyDescent="0.3">
      <c r="A85" s="88" t="s">
        <v>23</v>
      </c>
      <c r="B85" s="84"/>
      <c r="C85" s="124"/>
      <c r="D85" s="124"/>
      <c r="E85" s="88" t="s">
        <v>25</v>
      </c>
      <c r="F85" s="88" t="s">
        <v>23</v>
      </c>
      <c r="G85" s="127"/>
      <c r="H85" s="29"/>
      <c r="I85" s="128"/>
      <c r="K85" s="93" t="s">
        <v>25</v>
      </c>
    </row>
    <row r="86" spans="1:11" ht="17.399999999999999" x14ac:dyDescent="0.3">
      <c r="A86" s="94" t="s">
        <v>27</v>
      </c>
      <c r="B86" s="95"/>
      <c r="C86" s="129"/>
      <c r="D86" s="129"/>
      <c r="E86" s="94" t="s">
        <v>27</v>
      </c>
      <c r="F86" s="94" t="s">
        <v>27</v>
      </c>
      <c r="G86" s="127"/>
      <c r="H86" s="29"/>
      <c r="I86" s="130"/>
      <c r="K86" s="98" t="s">
        <v>27</v>
      </c>
    </row>
    <row r="87" spans="1:11" ht="12" customHeight="1" x14ac:dyDescent="0.3">
      <c r="A87" s="99"/>
      <c r="B87" s="99"/>
      <c r="C87" s="63"/>
      <c r="D87" s="63"/>
      <c r="E87" s="99"/>
      <c r="F87" s="99"/>
      <c r="G87" s="63"/>
      <c r="H87" s="63"/>
      <c r="I87" s="105"/>
      <c r="K87" s="100"/>
    </row>
    <row r="88" spans="1:11" ht="17.399999999999999" x14ac:dyDescent="0.3">
      <c r="A88" s="101">
        <v>96906</v>
      </c>
      <c r="B88" s="101"/>
      <c r="C88" s="63" t="s">
        <v>69</v>
      </c>
      <c r="D88" s="63"/>
      <c r="E88" s="101">
        <v>107076</v>
      </c>
      <c r="F88" s="101">
        <v>107895</v>
      </c>
      <c r="G88" s="63"/>
      <c r="H88" s="104"/>
      <c r="I88" s="131"/>
      <c r="K88" s="106">
        <v>170870</v>
      </c>
    </row>
    <row r="89" spans="1:11" ht="17.399999999999999" x14ac:dyDescent="0.3">
      <c r="A89" s="101">
        <v>69648</v>
      </c>
      <c r="B89" s="101"/>
      <c r="C89" s="63" t="s">
        <v>70</v>
      </c>
      <c r="D89" s="63"/>
      <c r="E89" s="101">
        <v>76474</v>
      </c>
      <c r="F89" s="101">
        <v>77666</v>
      </c>
      <c r="G89" s="63"/>
      <c r="H89" s="104"/>
      <c r="I89" s="131"/>
      <c r="K89" s="106">
        <v>144468</v>
      </c>
    </row>
    <row r="90" spans="1:11" ht="17.399999999999999" x14ac:dyDescent="0.3">
      <c r="A90" s="101">
        <v>27258</v>
      </c>
      <c r="B90" s="101"/>
      <c r="C90" s="63" t="s">
        <v>71</v>
      </c>
      <c r="D90" s="63"/>
      <c r="E90" s="101">
        <v>30602</v>
      </c>
      <c r="F90" s="101">
        <v>30229</v>
      </c>
      <c r="G90" s="63"/>
      <c r="H90" s="104"/>
      <c r="I90" s="131"/>
      <c r="K90" s="106">
        <f>K88-K89</f>
        <v>26402</v>
      </c>
    </row>
    <row r="91" spans="1:11" ht="9" customHeight="1" x14ac:dyDescent="0.3">
      <c r="A91" s="101"/>
      <c r="B91" s="101"/>
      <c r="C91" s="63"/>
      <c r="D91" s="63"/>
      <c r="E91" s="101"/>
      <c r="F91" s="101"/>
      <c r="G91" s="63"/>
      <c r="H91" s="63"/>
      <c r="I91" s="105"/>
      <c r="K91" s="106"/>
    </row>
    <row r="92" spans="1:11" ht="17.399999999999999" x14ac:dyDescent="0.3">
      <c r="A92" s="101">
        <v>-5333</v>
      </c>
      <c r="B92" s="101"/>
      <c r="C92" s="63" t="s">
        <v>72</v>
      </c>
      <c r="D92" s="63"/>
      <c r="E92" s="101">
        <v>-8954</v>
      </c>
      <c r="F92" s="101">
        <v>-7475</v>
      </c>
      <c r="G92" s="63"/>
      <c r="H92" s="104"/>
      <c r="I92" s="131"/>
      <c r="K92" s="132">
        <v>-18230</v>
      </c>
    </row>
    <row r="93" spans="1:11" ht="10.5" customHeight="1" x14ac:dyDescent="0.3">
      <c r="A93" s="101"/>
      <c r="B93" s="101"/>
      <c r="C93" s="63"/>
      <c r="D93" s="63"/>
      <c r="E93" s="101"/>
      <c r="F93" s="101"/>
      <c r="G93" s="63"/>
      <c r="H93" s="63"/>
      <c r="I93" s="105"/>
      <c r="K93" s="133"/>
    </row>
    <row r="94" spans="1:11" ht="17.399999999999999" x14ac:dyDescent="0.3">
      <c r="A94" s="101">
        <v>21925</v>
      </c>
      <c r="B94" s="101"/>
      <c r="C94" s="63" t="s">
        <v>73</v>
      </c>
      <c r="D94" s="63"/>
      <c r="E94" s="101">
        <v>21648</v>
      </c>
      <c r="F94" s="101">
        <v>22754</v>
      </c>
      <c r="G94" s="63"/>
      <c r="H94" s="104"/>
      <c r="I94" s="131"/>
      <c r="K94" s="106">
        <f>K90+K92</f>
        <v>8172</v>
      </c>
    </row>
    <row r="95" spans="1:11" ht="17.399999999999999" x14ac:dyDescent="0.3">
      <c r="A95" s="101">
        <v>-6216</v>
      </c>
      <c r="B95" s="101"/>
      <c r="C95" s="63" t="s">
        <v>74</v>
      </c>
      <c r="D95" s="63"/>
      <c r="E95" s="101">
        <v>5006</v>
      </c>
      <c r="F95" s="101">
        <v>1296</v>
      </c>
      <c r="G95" s="63"/>
      <c r="H95" s="104"/>
      <c r="I95" s="131"/>
      <c r="K95" s="132">
        <v>1296</v>
      </c>
    </row>
    <row r="96" spans="1:11" ht="18" thickBot="1" x14ac:dyDescent="0.35">
      <c r="A96" s="116">
        <v>15709</v>
      </c>
      <c r="B96" s="109"/>
      <c r="C96" s="63" t="s">
        <v>75</v>
      </c>
      <c r="D96" s="63"/>
      <c r="E96" s="116">
        <v>26654</v>
      </c>
      <c r="F96" s="116">
        <v>24050</v>
      </c>
      <c r="G96" s="63"/>
      <c r="H96" s="104"/>
      <c r="I96" s="131"/>
      <c r="K96" s="119">
        <f>K94+K95</f>
        <v>9468</v>
      </c>
    </row>
    <row r="97" spans="1:12" ht="9" customHeight="1" thickTop="1" x14ac:dyDescent="0.3">
      <c r="A97" s="101"/>
      <c r="B97" s="101"/>
      <c r="C97" s="63"/>
      <c r="D97" s="63"/>
      <c r="E97" s="101"/>
      <c r="F97" s="101"/>
      <c r="G97" s="63"/>
      <c r="H97" s="63"/>
      <c r="I97" s="105"/>
      <c r="K97" s="106"/>
    </row>
    <row r="98" spans="1:12" ht="17.399999999999999" x14ac:dyDescent="0.3">
      <c r="A98" s="101"/>
      <c r="B98" s="101"/>
      <c r="C98" s="102" t="s">
        <v>65</v>
      </c>
      <c r="D98" s="102"/>
      <c r="E98" s="101"/>
      <c r="F98" s="101"/>
      <c r="G98" s="63"/>
      <c r="H98" s="63"/>
      <c r="I98" s="105"/>
      <c r="K98" s="106"/>
    </row>
    <row r="99" spans="1:12" ht="17.399999999999999" x14ac:dyDescent="0.3">
      <c r="A99" s="101">
        <v>15709</v>
      </c>
      <c r="B99" s="101"/>
      <c r="C99" s="63" t="s">
        <v>76</v>
      </c>
      <c r="D99" s="63"/>
      <c r="E99" s="101">
        <v>26654</v>
      </c>
      <c r="F99" s="101">
        <v>24050</v>
      </c>
      <c r="G99" s="63"/>
      <c r="H99" s="104"/>
      <c r="I99" s="131"/>
      <c r="K99" s="106">
        <v>9468</v>
      </c>
    </row>
    <row r="100" spans="1:12" ht="17.399999999999999" x14ac:dyDescent="0.3">
      <c r="A100" s="101">
        <v>0</v>
      </c>
      <c r="B100" s="101"/>
      <c r="C100" s="63" t="s">
        <v>77</v>
      </c>
      <c r="D100" s="63"/>
      <c r="E100" s="101">
        <v>0</v>
      </c>
      <c r="F100" s="101">
        <v>0</v>
      </c>
      <c r="G100" s="63"/>
      <c r="H100" s="104"/>
      <c r="I100" s="131"/>
      <c r="K100" s="106">
        <v>0</v>
      </c>
    </row>
    <row r="101" spans="1:12" ht="18" thickBot="1" x14ac:dyDescent="0.35">
      <c r="A101" s="116">
        <v>15709</v>
      </c>
      <c r="B101" s="109"/>
      <c r="C101" s="63"/>
      <c r="D101" s="63"/>
      <c r="E101" s="116">
        <v>26654</v>
      </c>
      <c r="F101" s="116">
        <v>24050</v>
      </c>
      <c r="G101" s="63"/>
      <c r="H101" s="104"/>
      <c r="I101" s="131"/>
      <c r="K101" s="120">
        <f>K99+K100</f>
        <v>9468</v>
      </c>
    </row>
    <row r="102" spans="1:12" ht="18" thickTop="1" x14ac:dyDescent="0.3">
      <c r="A102" s="109"/>
      <c r="B102" s="109"/>
      <c r="C102" s="63"/>
      <c r="D102" s="63"/>
      <c r="E102" s="109"/>
      <c r="F102" s="109"/>
      <c r="G102" s="63"/>
      <c r="H102" s="104"/>
      <c r="I102" s="131"/>
      <c r="K102" s="134"/>
    </row>
    <row r="103" spans="1:12" ht="17.399999999999999" x14ac:dyDescent="0.3">
      <c r="A103" s="109"/>
      <c r="B103" s="109"/>
      <c r="C103" s="63"/>
      <c r="D103" s="63"/>
      <c r="E103" s="109"/>
      <c r="F103" s="109"/>
      <c r="G103" s="63"/>
      <c r="H103" s="104"/>
      <c r="I103" s="131"/>
    </row>
    <row r="104" spans="1:12" ht="15" x14ac:dyDescent="0.25">
      <c r="A104" s="105"/>
      <c r="B104" s="105"/>
      <c r="C104" s="135"/>
      <c r="D104" s="135"/>
      <c r="E104" s="105"/>
      <c r="F104" s="105"/>
      <c r="G104" s="105"/>
      <c r="H104" s="105"/>
      <c r="I104" s="105"/>
    </row>
    <row r="105" spans="1:12" ht="22.8" x14ac:dyDescent="0.4">
      <c r="A105" s="56" t="s">
        <v>50</v>
      </c>
      <c r="B105" s="57"/>
      <c r="C105" s="58"/>
      <c r="D105" s="58"/>
      <c r="E105" s="57"/>
      <c r="F105" s="57"/>
      <c r="G105" s="136"/>
      <c r="H105" s="137"/>
      <c r="I105" s="138"/>
      <c r="J105" s="139"/>
      <c r="K105" s="139"/>
      <c r="L105" s="140"/>
    </row>
    <row r="106" spans="1:12" ht="9.75" customHeight="1" x14ac:dyDescent="0.4">
      <c r="A106" s="141"/>
      <c r="B106" s="65"/>
      <c r="C106" s="70"/>
      <c r="D106" s="70"/>
      <c r="E106" s="65"/>
      <c r="F106" s="65"/>
      <c r="G106" s="142"/>
      <c r="H106" s="143"/>
      <c r="I106" s="55"/>
      <c r="J106" s="14"/>
      <c r="K106" s="14"/>
      <c r="L106" s="144"/>
    </row>
    <row r="107" spans="1:12" ht="22.8" x14ac:dyDescent="0.4">
      <c r="A107" s="69" t="s">
        <v>78</v>
      </c>
      <c r="B107" s="65"/>
      <c r="C107" s="70"/>
      <c r="D107" s="70"/>
      <c r="E107" s="65"/>
      <c r="F107" s="65"/>
      <c r="G107" s="142"/>
      <c r="H107" s="143"/>
      <c r="I107" s="55"/>
      <c r="J107" s="14"/>
      <c r="K107" s="14"/>
      <c r="L107" s="144"/>
    </row>
    <row r="108" spans="1:12" ht="22.8" x14ac:dyDescent="0.4">
      <c r="A108" s="71" t="s">
        <v>79</v>
      </c>
      <c r="B108" s="72"/>
      <c r="C108" s="73"/>
      <c r="D108" s="73"/>
      <c r="E108" s="72"/>
      <c r="F108" s="72"/>
      <c r="G108" s="145"/>
      <c r="H108" s="146"/>
      <c r="I108" s="147"/>
      <c r="J108" s="13"/>
      <c r="K108" s="13"/>
      <c r="L108" s="148"/>
    </row>
  </sheetData>
  <mergeCells count="6">
    <mergeCell ref="G83:H83"/>
    <mergeCell ref="G84:H84"/>
    <mergeCell ref="G7:H7"/>
    <mergeCell ref="G8:H8"/>
    <mergeCell ref="G56:H56"/>
    <mergeCell ref="G57:H57"/>
  </mergeCells>
  <phoneticPr fontId="0" type="noConversion"/>
  <pageMargins left="0.59" right="0.31496062992125984" top="0.35433070866141736" bottom="0.51" header="0.35433070866141736" footer="0.51181102362204722"/>
  <pageSetup paperSize="9" scale="44" orientation="landscape" r:id="rId1"/>
  <headerFooter alignWithMargins="0"/>
  <rowBreaks count="1" manualBreakCount="1">
    <brk id="49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85" workbookViewId="0">
      <selection activeCell="O23" sqref="O23"/>
    </sheetView>
  </sheetViews>
  <sheetFormatPr defaultRowHeight="13.2" x14ac:dyDescent="0.25"/>
  <sheetData/>
  <phoneticPr fontId="0" type="noConversion"/>
  <pageMargins left="0.75" right="0.75" top="1" bottom="1" header="0.5" footer="0.5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0:C89"/>
  <sheetViews>
    <sheetView showGridLines="0" view="pageBreakPreview" topLeftCell="A44" zoomScale="85" zoomScaleNormal="85" workbookViewId="0">
      <selection activeCell="P23" sqref="P23"/>
    </sheetView>
  </sheetViews>
  <sheetFormatPr defaultRowHeight="13.2" x14ac:dyDescent="0.25"/>
  <sheetData>
    <row r="80" spans="2:3" x14ac:dyDescent="0.25">
      <c r="B80" t="s">
        <v>0</v>
      </c>
      <c r="C80" t="s">
        <v>1</v>
      </c>
    </row>
    <row r="81" spans="2:3" x14ac:dyDescent="0.25">
      <c r="C81" t="s">
        <v>2</v>
      </c>
    </row>
    <row r="82" spans="2:3" x14ac:dyDescent="0.25">
      <c r="C82" t="s">
        <v>3</v>
      </c>
    </row>
    <row r="84" spans="2:3" x14ac:dyDescent="0.25">
      <c r="B84" s="1" t="s">
        <v>4</v>
      </c>
    </row>
    <row r="85" spans="2:3" x14ac:dyDescent="0.25">
      <c r="B85" s="1" t="s">
        <v>5</v>
      </c>
    </row>
    <row r="86" spans="2:3" x14ac:dyDescent="0.25">
      <c r="B86" s="1" t="s">
        <v>6</v>
      </c>
    </row>
    <row r="87" spans="2:3" x14ac:dyDescent="0.25">
      <c r="B87" s="1" t="s">
        <v>7</v>
      </c>
    </row>
    <row r="88" spans="2:3" x14ac:dyDescent="0.25">
      <c r="B88" s="1" t="s">
        <v>8</v>
      </c>
    </row>
    <row r="89" spans="2:3" x14ac:dyDescent="0.25">
      <c r="B89" s="1" t="s">
        <v>9</v>
      </c>
    </row>
  </sheetData>
  <phoneticPr fontId="0" type="noConversion"/>
  <pageMargins left="0.75" right="0.75" top="1" bottom="1" header="0.5" footer="0.5"/>
  <pageSetup paperSize="9" scale="5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85" workbookViewId="0">
      <selection activeCell="A9" sqref="A9"/>
    </sheetView>
  </sheetViews>
  <sheetFormatPr defaultRowHeight="13.2" x14ac:dyDescent="0.25"/>
  <sheetData/>
  <phoneticPr fontId="0" type="noConversion"/>
  <pageMargins left="0.75" right="0.75" top="1" bottom="1" header="0.5" footer="0.5"/>
  <pageSetup paperSize="9" scale="5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85" workbookViewId="0">
      <selection activeCell="P19" sqref="P19"/>
    </sheetView>
  </sheetViews>
  <sheetFormatPr defaultRowHeight="13.2" x14ac:dyDescent="0.25"/>
  <sheetData/>
  <phoneticPr fontId="0" type="noConversion"/>
  <pageMargins left="0.75" right="0.75" top="1" bottom="1" header="0.5" footer="0.5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Summarised Version</vt:lpstr>
      <vt:lpstr>Graphs 1 &amp; 2</vt:lpstr>
      <vt:lpstr>Graphs 3 &amp; 4</vt:lpstr>
      <vt:lpstr>Graphs 5 &amp; 6</vt:lpstr>
      <vt:lpstr>Graphs 7 &amp; 8</vt:lpstr>
      <vt:lpstr>'Graphs 3 &amp; 4'!Print_Area</vt:lpstr>
      <vt:lpstr>'Summarised Version'!Print_Area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 User</dc:creator>
  <cp:lastModifiedBy>Aniket Gupta</cp:lastModifiedBy>
  <cp:lastPrinted>2003-08-15T01:57:42Z</cp:lastPrinted>
  <dcterms:created xsi:type="dcterms:W3CDTF">2003-08-14T23:04:51Z</dcterms:created>
  <dcterms:modified xsi:type="dcterms:W3CDTF">2024-02-03T22:14:26Z</dcterms:modified>
</cp:coreProperties>
</file>