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1DB4B0F-91CF-462C-9303-431EDEF710CF}" xr6:coauthVersionLast="47" xr6:coauthVersionMax="47" xr10:uidLastSave="{00000000-0000-0000-0000-000000000000}"/>
  <bookViews>
    <workbookView xWindow="3348" yWindow="3348" windowWidth="17280" windowHeight="8880"/>
  </bookViews>
  <sheets>
    <sheet name="Financial Comparison Analysis" sheetId="1" r:id="rId1"/>
  </sheets>
  <definedNames>
    <definedName name="_Order1" hidden="1">0</definedName>
    <definedName name="_xlnm.Print_Area" localSheetId="0">'Financial Comparison Analysis'!$B$3:$J$47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H7" i="1"/>
  <c r="I7" i="1" s="1"/>
  <c r="J7" i="1" s="1"/>
  <c r="D12" i="1"/>
  <c r="D14" i="1" s="1"/>
  <c r="E12" i="1"/>
  <c r="F12" i="1"/>
  <c r="H12" i="1"/>
  <c r="H14" i="1" s="1"/>
  <c r="I12" i="1"/>
  <c r="J12" i="1"/>
  <c r="E14" i="1"/>
  <c r="E22" i="1" s="1"/>
  <c r="F14" i="1"/>
  <c r="F36" i="1" s="1"/>
  <c r="I14" i="1"/>
  <c r="I22" i="1" s="1"/>
  <c r="J14" i="1"/>
  <c r="J22" i="1" s="1"/>
  <c r="D19" i="1"/>
  <c r="E19" i="1"/>
  <c r="F19" i="1"/>
  <c r="H19" i="1"/>
  <c r="H21" i="1" s="1"/>
  <c r="I19" i="1"/>
  <c r="I21" i="1" s="1"/>
  <c r="J19" i="1"/>
  <c r="D21" i="1"/>
  <c r="E21" i="1"/>
  <c r="E36" i="1" s="1"/>
  <c r="F21" i="1"/>
  <c r="J21" i="1"/>
  <c r="D28" i="1"/>
  <c r="E28" i="1"/>
  <c r="E30" i="1" s="1"/>
  <c r="F28" i="1"/>
  <c r="H28" i="1"/>
  <c r="I28" i="1"/>
  <c r="I30" i="1" s="1"/>
  <c r="J28" i="1"/>
  <c r="D30" i="1"/>
  <c r="F30" i="1"/>
  <c r="H30" i="1"/>
  <c r="J30" i="1"/>
  <c r="D32" i="1"/>
  <c r="F32" i="1"/>
  <c r="H32" i="1"/>
  <c r="J32" i="1"/>
  <c r="E35" i="1"/>
  <c r="F35" i="1"/>
  <c r="J35" i="1"/>
  <c r="D38" i="1"/>
  <c r="E38" i="1"/>
  <c r="F38" i="1"/>
  <c r="H38" i="1"/>
  <c r="I38" i="1"/>
  <c r="J38" i="1"/>
  <c r="D39" i="1"/>
  <c r="E39" i="1"/>
  <c r="F39" i="1"/>
  <c r="H39" i="1"/>
  <c r="I39" i="1"/>
  <c r="J39" i="1"/>
  <c r="E40" i="1"/>
  <c r="I40" i="1"/>
  <c r="D41" i="1"/>
  <c r="F41" i="1"/>
  <c r="H41" i="1"/>
  <c r="J41" i="1"/>
  <c r="D42" i="1"/>
  <c r="F42" i="1"/>
  <c r="H42" i="1"/>
  <c r="J42" i="1"/>
  <c r="H36" i="1" l="1"/>
  <c r="H40" i="1"/>
  <c r="H22" i="1"/>
  <c r="E32" i="1"/>
  <c r="E43" i="1" s="1"/>
  <c r="E42" i="1"/>
  <c r="J37" i="1"/>
  <c r="J43" i="1"/>
  <c r="I37" i="1"/>
  <c r="D36" i="1"/>
  <c r="D40" i="1"/>
  <c r="D22" i="1"/>
  <c r="D23" i="1" s="1"/>
  <c r="I32" i="1"/>
  <c r="I43" i="1" s="1"/>
  <c r="I42" i="1"/>
  <c r="I36" i="1"/>
  <c r="I23" i="1"/>
  <c r="E37" i="1"/>
  <c r="J23" i="1"/>
  <c r="I35" i="1"/>
  <c r="F22" i="1"/>
  <c r="J40" i="1"/>
  <c r="J36" i="1"/>
  <c r="H35" i="1"/>
  <c r="E23" i="1"/>
  <c r="I41" i="1"/>
  <c r="F40" i="1"/>
  <c r="D35" i="1"/>
  <c r="E41" i="1"/>
  <c r="F37" i="1" l="1"/>
  <c r="F43" i="1"/>
  <c r="D43" i="1"/>
  <c r="D37" i="1"/>
  <c r="H37" i="1"/>
  <c r="H43" i="1"/>
  <c r="F23" i="1"/>
  <c r="H23" i="1"/>
</calcChain>
</file>

<file path=xl/comments1.xml><?xml version="1.0" encoding="utf-8"?>
<comments xmlns="http://schemas.openxmlformats.org/spreadsheetml/2006/main">
  <authors>
    <author>Frank Vickers</author>
  </authors>
  <commentList>
    <comment ref="B5" authorId="0" shapeId="0">
      <text>
        <r>
          <rPr>
            <b/>
            <sz val="8"/>
            <color indexed="81"/>
            <rFont val="Tahoma"/>
          </rPr>
          <t xml:space="preserve">Use this spreadsheet to compare your company with an average firm in your industry. The financial comparison analysis is a diagnostic tool that will help you pinpoint previously unnoticed strengths and weaknesses.
The first year column heading is unlocked; the following year dates are calculated. 
Totals, shareholders' equity, and financial ratios are calculated automatically after all financial data is entered.
</t>
        </r>
      </text>
    </comment>
  </commentList>
</comments>
</file>

<file path=xl/sharedStrings.xml><?xml version="1.0" encoding="utf-8"?>
<sst xmlns="http://schemas.openxmlformats.org/spreadsheetml/2006/main" count="38" uniqueCount="38">
  <si>
    <t>Financial Comparison Analysis</t>
  </si>
  <si>
    <t>Old Carbon Steel Corporation</t>
  </si>
  <si>
    <t>Industry Average</t>
  </si>
  <si>
    <t>Company Actual</t>
  </si>
  <si>
    <t>ASSETS</t>
  </si>
  <si>
    <t>Cash</t>
  </si>
  <si>
    <t>Accounts receivable</t>
  </si>
  <si>
    <t>Inventory</t>
  </si>
  <si>
    <t>Total Current Assets</t>
  </si>
  <si>
    <t>Fixed assets (net)</t>
  </si>
  <si>
    <t>TOTAL ASSETS</t>
  </si>
  <si>
    <t>LIABILITIES &amp; EQUITY</t>
  </si>
  <si>
    <t>Accts &amp; notes payable</t>
  </si>
  <si>
    <t>Accrued &amp; other payables</t>
  </si>
  <si>
    <t>Total Current Liabilities</t>
  </si>
  <si>
    <t>Long-term debt</t>
  </si>
  <si>
    <t>Total Debt</t>
  </si>
  <si>
    <t>Shareholders' equity</t>
  </si>
  <si>
    <t>TOTAL LIABILITIES &amp; EQUITY</t>
  </si>
  <si>
    <t>INCOME DATA</t>
  </si>
  <si>
    <t>Net sales</t>
  </si>
  <si>
    <t>Cost of goods sold</t>
  </si>
  <si>
    <t>Gross Profit</t>
  </si>
  <si>
    <t>Operating expenses</t>
  </si>
  <si>
    <t>Operating profit</t>
  </si>
  <si>
    <t>All other expenses (net)</t>
  </si>
  <si>
    <t>PROFIT BEFORE TAXES</t>
  </si>
  <si>
    <t>FINANCIAL RATIOS</t>
  </si>
  <si>
    <t>Current</t>
  </si>
  <si>
    <t>Total debt / total assets</t>
  </si>
  <si>
    <t>Total debt / equity</t>
  </si>
  <si>
    <t>Collection period days</t>
  </si>
  <si>
    <t>Net sales / inventory</t>
  </si>
  <si>
    <t>Total assets turnover</t>
  </si>
  <si>
    <t>Gross profit margin</t>
  </si>
  <si>
    <t>Operating profit margin</t>
  </si>
  <si>
    <t>Return on equity</t>
  </si>
  <si>
    <t xml:space="preserve">© Copyright, 2003, All Rights Reserved.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</si>
</sst>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167" formatCode="mm/dd/yy"/>
    <numFmt numFmtId="169" formatCode="0_)"/>
    <numFmt numFmtId="170" formatCode="#,##0.0_);[Red]\(#,##0.0\)"/>
    <numFmt numFmtId="173" formatCode="0_);[Red]\(0\)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</font>
    <font>
      <b/>
      <sz val="26"/>
      <color indexed="8"/>
      <name val="Times New Roman"/>
      <family val="1"/>
    </font>
    <font>
      <sz val="10"/>
      <color indexed="8"/>
      <name val="Arial"/>
      <family val="2"/>
    </font>
    <font>
      <b/>
      <sz val="14"/>
      <color indexed="8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4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Protection="1"/>
    <xf numFmtId="0" fontId="4" fillId="2" borderId="0" xfId="0" applyFont="1" applyFill="1" applyAlignment="1" applyProtection="1">
      <alignment horizontal="centerContinuous"/>
    </xf>
    <xf numFmtId="0" fontId="5" fillId="2" borderId="0" xfId="0" applyFont="1" applyFill="1" applyAlignment="1" applyProtection="1">
      <alignment horizontal="centerContinuous"/>
    </xf>
    <xf numFmtId="0" fontId="6" fillId="0" borderId="0" xfId="0" applyFont="1" applyFill="1" applyAlignment="1" applyProtection="1">
      <alignment horizontal="centerContinuous"/>
      <protection locked="0"/>
    </xf>
    <xf numFmtId="0" fontId="5" fillId="2" borderId="0" xfId="0" applyFont="1" applyFill="1" applyProtection="1"/>
    <xf numFmtId="0" fontId="7" fillId="3" borderId="1" xfId="0" applyFont="1" applyFill="1" applyBorder="1" applyAlignment="1" applyProtection="1">
      <alignment horizontal="centerContinuous"/>
    </xf>
    <xf numFmtId="0" fontId="5" fillId="3" borderId="2" xfId="0" applyFont="1" applyFill="1" applyBorder="1" applyAlignment="1" applyProtection="1">
      <alignment horizontal="centerContinuous"/>
    </xf>
    <xf numFmtId="0" fontId="5" fillId="3" borderId="2" xfId="0" applyFont="1" applyFill="1" applyBorder="1" applyProtection="1"/>
    <xf numFmtId="0" fontId="7" fillId="3" borderId="2" xfId="0" applyFont="1" applyFill="1" applyBorder="1" applyAlignment="1" applyProtection="1">
      <alignment horizontal="centerContinuous"/>
    </xf>
    <xf numFmtId="0" fontId="5" fillId="3" borderId="3" xfId="0" applyFont="1" applyFill="1" applyBorder="1" applyAlignment="1" applyProtection="1">
      <alignment horizontal="centerContinuous"/>
    </xf>
    <xf numFmtId="169" fontId="7" fillId="3" borderId="4" xfId="0" applyNumberFormat="1" applyFont="1" applyFill="1" applyBorder="1" applyProtection="1">
      <protection locked="0"/>
    </xf>
    <xf numFmtId="169" fontId="7" fillId="3" borderId="5" xfId="0" applyNumberFormat="1" applyFont="1" applyFill="1" applyBorder="1" applyProtection="1"/>
    <xf numFmtId="0" fontId="5" fillId="3" borderId="5" xfId="0" applyFont="1" applyFill="1" applyBorder="1" applyProtection="1"/>
    <xf numFmtId="169" fontId="7" fillId="3" borderId="6" xfId="0" applyNumberFormat="1" applyFont="1" applyFill="1" applyBorder="1" applyProtection="1"/>
    <xf numFmtId="0" fontId="7" fillId="2" borderId="0" xfId="0" applyFont="1" applyFill="1" applyProtection="1"/>
    <xf numFmtId="6" fontId="5" fillId="0" borderId="0" xfId="0" applyNumberFormat="1" applyFont="1" applyFill="1" applyProtection="1">
      <protection locked="0"/>
    </xf>
    <xf numFmtId="6" fontId="5" fillId="2" borderId="0" xfId="0" applyNumberFormat="1" applyFont="1" applyFill="1" applyProtection="1"/>
    <xf numFmtId="38" fontId="5" fillId="0" borderId="0" xfId="0" applyNumberFormat="1" applyFont="1" applyFill="1" applyProtection="1">
      <protection locked="0"/>
    </xf>
    <xf numFmtId="38" fontId="5" fillId="2" borderId="0" xfId="0" applyNumberFormat="1" applyFont="1" applyFill="1" applyProtection="1"/>
    <xf numFmtId="38" fontId="5" fillId="0" borderId="7" xfId="0" applyNumberFormat="1" applyFont="1" applyFill="1" applyBorder="1" applyProtection="1">
      <protection locked="0"/>
    </xf>
    <xf numFmtId="6" fontId="5" fillId="2" borderId="8" xfId="0" applyNumberFormat="1" applyFont="1" applyFill="1" applyBorder="1" applyProtection="1"/>
    <xf numFmtId="6" fontId="5" fillId="2" borderId="9" xfId="0" applyNumberFormat="1" applyFont="1" applyFill="1" applyBorder="1" applyProtection="1"/>
    <xf numFmtId="170" fontId="5" fillId="4" borderId="10" xfId="0" applyNumberFormat="1" applyFont="1" applyFill="1" applyBorder="1" applyProtection="1"/>
    <xf numFmtId="170" fontId="5" fillId="4" borderId="11" xfId="0" applyNumberFormat="1" applyFont="1" applyFill="1" applyBorder="1" applyProtection="1"/>
    <xf numFmtId="170" fontId="5" fillId="4" borderId="12" xfId="0" applyNumberFormat="1" applyFont="1" applyFill="1" applyBorder="1" applyProtection="1"/>
    <xf numFmtId="170" fontId="5" fillId="2" borderId="0" xfId="0" applyNumberFormat="1" applyFont="1" applyFill="1" applyProtection="1"/>
    <xf numFmtId="170" fontId="5" fillId="4" borderId="13" xfId="0" applyNumberFormat="1" applyFont="1" applyFill="1" applyBorder="1" applyProtection="1"/>
    <xf numFmtId="170" fontId="5" fillId="4" borderId="0" xfId="0" applyNumberFormat="1" applyFont="1" applyFill="1" applyProtection="1"/>
    <xf numFmtId="170" fontId="5" fillId="4" borderId="14" xfId="0" applyNumberFormat="1" applyFont="1" applyFill="1" applyBorder="1" applyProtection="1"/>
    <xf numFmtId="9" fontId="5" fillId="4" borderId="13" xfId="0" applyNumberFormat="1" applyFont="1" applyFill="1" applyBorder="1" applyProtection="1"/>
    <xf numFmtId="9" fontId="5" fillId="4" borderId="0" xfId="0" applyNumberFormat="1" applyFont="1" applyFill="1" applyProtection="1"/>
    <xf numFmtId="9" fontId="5" fillId="4" borderId="14" xfId="0" applyNumberFormat="1" applyFont="1" applyFill="1" applyBorder="1" applyProtection="1"/>
    <xf numFmtId="9" fontId="5" fillId="4" borderId="15" xfId="0" applyNumberFormat="1" applyFont="1" applyFill="1" applyBorder="1" applyProtection="1"/>
    <xf numFmtId="9" fontId="5" fillId="4" borderId="7" xfId="0" applyNumberFormat="1" applyFont="1" applyFill="1" applyBorder="1" applyProtection="1"/>
    <xf numFmtId="9" fontId="5" fillId="4" borderId="16" xfId="0" applyNumberFormat="1" applyFont="1" applyFill="1" applyBorder="1" applyProtection="1"/>
    <xf numFmtId="0" fontId="3" fillId="0" borderId="0" xfId="0" applyFont="1" applyAlignment="1" applyProtection="1">
      <alignment horizontal="centerContinuous"/>
    </xf>
  </cellXfs>
  <cellStyles count="4">
    <cellStyle name="Date" xfId="1"/>
    <cellStyle name="Fixed" xfId="2"/>
    <cellStyle name="Normal" xfId="0" builtinId="0"/>
    <cellStyle name="Tex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B1:J46"/>
  <sheetViews>
    <sheetView showGridLines="0" tabSelected="1" zoomScaleNormal="100" workbookViewId="0"/>
  </sheetViews>
  <sheetFormatPr defaultColWidth="9.109375" defaultRowHeight="13.2" x14ac:dyDescent="0.25"/>
  <cols>
    <col min="1" max="1" width="1.6640625" style="1" customWidth="1"/>
    <col min="2" max="2" width="3.44140625" style="1" customWidth="1"/>
    <col min="3" max="3" width="26.44140625" style="1" customWidth="1"/>
    <col min="4" max="6" width="11.5546875" style="1" customWidth="1"/>
    <col min="7" max="7" width="3.44140625" style="1" customWidth="1"/>
    <col min="8" max="10" width="11.5546875" style="1" customWidth="1"/>
    <col min="11" max="11" width="4.6640625" style="1" customWidth="1"/>
    <col min="12" max="16384" width="9.109375" style="1"/>
  </cols>
  <sheetData>
    <row r="1" spans="2:10" ht="2.1" customHeight="1" x14ac:dyDescent="0.25"/>
    <row r="2" spans="2:10" ht="6" customHeight="1" x14ac:dyDescent="0.25"/>
    <row r="3" spans="2:10" ht="31.8" x14ac:dyDescent="0.5">
      <c r="B3" s="2" t="s">
        <v>0</v>
      </c>
      <c r="C3" s="3"/>
      <c r="D3" s="3"/>
      <c r="E3" s="3"/>
      <c r="F3" s="3"/>
      <c r="G3" s="3"/>
      <c r="H3" s="3"/>
      <c r="I3" s="3"/>
      <c r="J3" s="3"/>
    </row>
    <row r="4" spans="2:10" ht="17.399999999999999" x14ac:dyDescent="0.3">
      <c r="B4" s="4" t="s">
        <v>1</v>
      </c>
      <c r="C4" s="3"/>
      <c r="D4" s="3"/>
      <c r="E4" s="3"/>
      <c r="F4" s="3"/>
      <c r="G4" s="3"/>
      <c r="H4" s="3"/>
      <c r="I4" s="3"/>
      <c r="J4" s="3"/>
    </row>
    <row r="5" spans="2:10" ht="20.100000000000001" customHeight="1" x14ac:dyDescent="0.25">
      <c r="B5" s="5"/>
      <c r="C5" s="5"/>
      <c r="D5" s="5"/>
      <c r="E5" s="5"/>
      <c r="F5" s="5"/>
      <c r="G5" s="5"/>
      <c r="H5" s="5"/>
      <c r="I5" s="5"/>
      <c r="J5" s="5"/>
    </row>
    <row r="6" spans="2:10" ht="12" customHeight="1" x14ac:dyDescent="0.25">
      <c r="B6" s="5"/>
      <c r="C6" s="5"/>
      <c r="D6" s="6" t="s">
        <v>2</v>
      </c>
      <c r="E6" s="7"/>
      <c r="F6" s="7"/>
      <c r="G6" s="8"/>
      <c r="H6" s="9" t="s">
        <v>3</v>
      </c>
      <c r="I6" s="7"/>
      <c r="J6" s="10"/>
    </row>
    <row r="7" spans="2:10" ht="12" customHeight="1" x14ac:dyDescent="0.25">
      <c r="B7" s="5"/>
      <c r="C7" s="5"/>
      <c r="D7" s="11">
        <v>2000</v>
      </c>
      <c r="E7" s="12">
        <f>D7+1</f>
        <v>2001</v>
      </c>
      <c r="F7" s="12">
        <f>E7+1</f>
        <v>2002</v>
      </c>
      <c r="G7" s="13"/>
      <c r="H7" s="12">
        <f>D7</f>
        <v>2000</v>
      </c>
      <c r="I7" s="12">
        <f>H7+1</f>
        <v>2001</v>
      </c>
      <c r="J7" s="14">
        <f>I7+1</f>
        <v>2002</v>
      </c>
    </row>
    <row r="8" spans="2:10" ht="15.9" customHeight="1" x14ac:dyDescent="0.25">
      <c r="B8" s="15" t="s">
        <v>4</v>
      </c>
      <c r="C8" s="5"/>
      <c r="D8" s="5"/>
      <c r="E8" s="5"/>
      <c r="F8" s="5"/>
      <c r="G8" s="5"/>
      <c r="H8" s="5"/>
      <c r="I8" s="5"/>
      <c r="J8" s="5"/>
    </row>
    <row r="9" spans="2:10" ht="15.9" customHeight="1" x14ac:dyDescent="0.25">
      <c r="B9" s="5" t="s">
        <v>5</v>
      </c>
      <c r="C9" s="5"/>
      <c r="D9" s="16">
        <v>1500</v>
      </c>
      <c r="E9" s="16">
        <v>1560</v>
      </c>
      <c r="F9" s="16">
        <v>1490</v>
      </c>
      <c r="G9" s="17"/>
      <c r="H9" s="16">
        <v>2230</v>
      </c>
      <c r="I9" s="16">
        <v>2450</v>
      </c>
      <c r="J9" s="16">
        <v>2670</v>
      </c>
    </row>
    <row r="10" spans="2:10" ht="15.9" customHeight="1" x14ac:dyDescent="0.25">
      <c r="B10" s="5" t="s">
        <v>6</v>
      </c>
      <c r="C10" s="5"/>
      <c r="D10" s="18">
        <v>250</v>
      </c>
      <c r="E10" s="18">
        <v>300</v>
      </c>
      <c r="F10" s="18">
        <v>360</v>
      </c>
      <c r="G10" s="19"/>
      <c r="H10" s="18">
        <v>370</v>
      </c>
      <c r="I10" s="18">
        <v>420</v>
      </c>
      <c r="J10" s="18">
        <v>440</v>
      </c>
    </row>
    <row r="11" spans="2:10" ht="15.9" customHeight="1" x14ac:dyDescent="0.25">
      <c r="B11" s="5" t="s">
        <v>7</v>
      </c>
      <c r="C11" s="5"/>
      <c r="D11" s="20">
        <v>500</v>
      </c>
      <c r="E11" s="20">
        <v>650</v>
      </c>
      <c r="F11" s="20">
        <v>740</v>
      </c>
      <c r="G11" s="19"/>
      <c r="H11" s="20">
        <v>800</v>
      </c>
      <c r="I11" s="20">
        <v>875</v>
      </c>
      <c r="J11" s="20">
        <v>840</v>
      </c>
    </row>
    <row r="12" spans="2:10" ht="15.9" customHeight="1" x14ac:dyDescent="0.25">
      <c r="B12" s="5"/>
      <c r="C12" s="5" t="s">
        <v>8</v>
      </c>
      <c r="D12" s="19">
        <f>IF(SUM(D9:D11),SUM(D9:D11),"")</f>
        <v>2250</v>
      </c>
      <c r="E12" s="19">
        <f>IF(SUM(E9:E11),SUM(E9:E11),"")</f>
        <v>2510</v>
      </c>
      <c r="F12" s="19">
        <f>IF(SUM(F9:F11),SUM(F9:F11),"")</f>
        <v>2590</v>
      </c>
      <c r="G12" s="19"/>
      <c r="H12" s="19">
        <f>IF(SUM(H9:H11),SUM(H9:H11),"")</f>
        <v>3400</v>
      </c>
      <c r="I12" s="19">
        <f>IF(SUM(I9:I11),SUM(I9:I11),"")</f>
        <v>3745</v>
      </c>
      <c r="J12" s="19">
        <f>IF(SUM(J9:J11),SUM(J9:J11),"")</f>
        <v>3950</v>
      </c>
    </row>
    <row r="13" spans="2:10" ht="15.9" customHeight="1" x14ac:dyDescent="0.25">
      <c r="B13" s="5" t="s">
        <v>9</v>
      </c>
      <c r="C13" s="5"/>
      <c r="D13" s="18">
        <v>1250</v>
      </c>
      <c r="E13" s="18">
        <v>1340</v>
      </c>
      <c r="F13" s="18">
        <v>1290</v>
      </c>
      <c r="G13" s="19"/>
      <c r="H13" s="18">
        <v>2650</v>
      </c>
      <c r="I13" s="18">
        <v>2790</v>
      </c>
      <c r="J13" s="18">
        <v>2850</v>
      </c>
    </row>
    <row r="14" spans="2:10" ht="15.9" customHeight="1" thickBot="1" x14ac:dyDescent="0.3">
      <c r="B14" s="5" t="s">
        <v>10</v>
      </c>
      <c r="C14" s="5"/>
      <c r="D14" s="21">
        <f>IF(OR(D13&lt;&gt;0,SUM(D12)),SUM(D12:D13),"")</f>
        <v>3500</v>
      </c>
      <c r="E14" s="21">
        <f>IF(OR(E13&lt;&gt;0,SUM(E12)),SUM(E12:E13),"")</f>
        <v>3850</v>
      </c>
      <c r="F14" s="21">
        <f>IF(OR(F13&lt;&gt;0,SUM(F12)),SUM(F12:F13),"")</f>
        <v>3880</v>
      </c>
      <c r="G14" s="17"/>
      <c r="H14" s="21">
        <f>IF(OR(H13&lt;&gt;0,SUM(H12)),SUM(H12:H13),"")</f>
        <v>6050</v>
      </c>
      <c r="I14" s="21">
        <f>IF(OR(I13&lt;&gt;0,SUM(I12)),SUM(I12:I13),"")</f>
        <v>6535</v>
      </c>
      <c r="J14" s="21">
        <f>IF(OR(J13&lt;&gt;0,SUM(J12)),SUM(J12:J13),"")</f>
        <v>6800</v>
      </c>
    </row>
    <row r="15" spans="2:10" ht="20.100000000000001" customHeight="1" thickTop="1" x14ac:dyDescent="0.25">
      <c r="B15" s="5"/>
      <c r="C15" s="5"/>
      <c r="D15" s="5"/>
      <c r="E15" s="5"/>
      <c r="F15" s="5"/>
      <c r="G15" s="5"/>
      <c r="H15" s="5"/>
      <c r="I15" s="5"/>
      <c r="J15" s="5"/>
    </row>
    <row r="16" spans="2:10" ht="15.9" customHeight="1" x14ac:dyDescent="0.25">
      <c r="B16" s="15" t="s">
        <v>11</v>
      </c>
      <c r="C16" s="5"/>
      <c r="D16" s="5"/>
      <c r="E16" s="5"/>
      <c r="F16" s="5"/>
      <c r="G16" s="5"/>
      <c r="H16" s="5"/>
      <c r="I16" s="5"/>
      <c r="J16" s="5"/>
    </row>
    <row r="17" spans="2:10" ht="15.9" customHeight="1" x14ac:dyDescent="0.25">
      <c r="B17" s="5" t="s">
        <v>12</v>
      </c>
      <c r="C17" s="5"/>
      <c r="D17" s="16">
        <v>1800</v>
      </c>
      <c r="E17" s="16">
        <v>1870</v>
      </c>
      <c r="F17" s="16">
        <v>1910</v>
      </c>
      <c r="G17" s="17"/>
      <c r="H17" s="16">
        <v>3370</v>
      </c>
      <c r="I17" s="16">
        <v>3650</v>
      </c>
      <c r="J17" s="16">
        <v>3975</v>
      </c>
    </row>
    <row r="18" spans="2:10" ht="15.9" customHeight="1" x14ac:dyDescent="0.25">
      <c r="B18" s="5" t="s">
        <v>13</v>
      </c>
      <c r="C18" s="5"/>
      <c r="D18" s="20">
        <v>350</v>
      </c>
      <c r="E18" s="20">
        <v>380</v>
      </c>
      <c r="F18" s="20">
        <v>385</v>
      </c>
      <c r="G18" s="19"/>
      <c r="H18" s="20">
        <v>590</v>
      </c>
      <c r="I18" s="20">
        <v>635</v>
      </c>
      <c r="J18" s="20">
        <v>650</v>
      </c>
    </row>
    <row r="19" spans="2:10" ht="15.9" customHeight="1" x14ac:dyDescent="0.25">
      <c r="B19" s="5"/>
      <c r="C19" s="5" t="s">
        <v>14</v>
      </c>
      <c r="D19" s="19">
        <f>IF(OR(D18&lt;&gt;0,D17),D17+D18,"")</f>
        <v>2150</v>
      </c>
      <c r="E19" s="19">
        <f>IF(OR(E18&lt;&gt;0,E17),E17+E18,"")</f>
        <v>2250</v>
      </c>
      <c r="F19" s="19">
        <f>IF(OR(F18&lt;&gt;0,F17),F17+F18,"")</f>
        <v>2295</v>
      </c>
      <c r="G19" s="19"/>
      <c r="H19" s="19">
        <f>IF(OR(H18&lt;&gt;0,H17),H17+H18,"")</f>
        <v>3960</v>
      </c>
      <c r="I19" s="19">
        <f>IF(OR(I18&lt;&gt;0,I17),I17+I18,"")</f>
        <v>4285</v>
      </c>
      <c r="J19" s="19">
        <f>IF(OR(J18&lt;&gt;0,J17),J17+J18,"")</f>
        <v>4625</v>
      </c>
    </row>
    <row r="20" spans="2:10" ht="15.9" customHeight="1" x14ac:dyDescent="0.25">
      <c r="B20" s="5" t="s">
        <v>15</v>
      </c>
      <c r="C20" s="5"/>
      <c r="D20" s="20">
        <v>800</v>
      </c>
      <c r="E20" s="20">
        <v>940</v>
      </c>
      <c r="F20" s="20">
        <v>1060</v>
      </c>
      <c r="G20" s="19"/>
      <c r="H20" s="20">
        <v>1650</v>
      </c>
      <c r="I20" s="20">
        <v>1780</v>
      </c>
      <c r="J20" s="20">
        <v>1825</v>
      </c>
    </row>
    <row r="21" spans="2:10" ht="15.9" customHeight="1" x14ac:dyDescent="0.25">
      <c r="B21" s="5"/>
      <c r="C21" s="5" t="s">
        <v>16</v>
      </c>
      <c r="D21" s="19">
        <f>IF(SUM(D19,D20),D19+D20,"")</f>
        <v>2950</v>
      </c>
      <c r="E21" s="19">
        <f>IF(SUM(E19,E20),E19+E20,"")</f>
        <v>3190</v>
      </c>
      <c r="F21" s="19">
        <f>IF(SUM(F19,F20),F19+F20,"")</f>
        <v>3355</v>
      </c>
      <c r="G21" s="19"/>
      <c r="H21" s="19">
        <f>IF(SUM(H19,H20),H19+H20,"")</f>
        <v>5610</v>
      </c>
      <c r="I21" s="19">
        <f>IF(SUM(I19,I20),I19+I20,"")</f>
        <v>6065</v>
      </c>
      <c r="J21" s="19">
        <f>IF(SUM(J19,J20),J19+J20,"")</f>
        <v>6450</v>
      </c>
    </row>
    <row r="22" spans="2:10" ht="15.9" customHeight="1" x14ac:dyDescent="0.25">
      <c r="B22" s="5" t="s">
        <v>17</v>
      </c>
      <c r="C22" s="5"/>
      <c r="D22" s="19">
        <f>IF(OR(SUM(D14)&lt;&gt;0,SUM(D21)),SUM(D14)-SUM(D21),"")</f>
        <v>550</v>
      </c>
      <c r="E22" s="19">
        <f>IF(OR(SUM(E14)&lt;&gt;0,SUM(E21)),SUM(E14)-SUM(E21),"")</f>
        <v>660</v>
      </c>
      <c r="F22" s="19">
        <f>IF(OR(SUM(F14)&lt;&gt;0,SUM(F21)),SUM(F14)-SUM(F21),"")</f>
        <v>525</v>
      </c>
      <c r="G22" s="19"/>
      <c r="H22" s="19">
        <f>IF(OR(SUM(H14)&lt;&gt;0,SUM(H21)),SUM(H14)-SUM(H21),"")</f>
        <v>440</v>
      </c>
      <c r="I22" s="19">
        <f>IF(OR(SUM(I14)&lt;&gt;0,SUM(I21)),SUM(I14)-SUM(I21),"")</f>
        <v>470</v>
      </c>
      <c r="J22" s="19">
        <f>IF(OR(SUM(J14)&lt;&gt;0,SUM(J21)),SUM(J14)-SUM(J21),"")</f>
        <v>350</v>
      </c>
    </row>
    <row r="23" spans="2:10" ht="15.9" customHeight="1" thickBot="1" x14ac:dyDescent="0.3">
      <c r="B23" s="5" t="s">
        <v>18</v>
      </c>
      <c r="C23" s="5"/>
      <c r="D23" s="21">
        <f>IF(SUM(D14,D21),SUM(D21:D22),"")</f>
        <v>3500</v>
      </c>
      <c r="E23" s="21">
        <f>IF(SUM(E14,E21),SUM(E21:E22),"")</f>
        <v>3850</v>
      </c>
      <c r="F23" s="21">
        <f>IF(SUM(F14,F21),SUM(F21:F22),"")</f>
        <v>3880</v>
      </c>
      <c r="G23" s="17"/>
      <c r="H23" s="21">
        <f>IF(SUM(H14,H21),SUM(H21:H22),"")</f>
        <v>6050</v>
      </c>
      <c r="I23" s="21">
        <f>IF(SUM(I14,I21),SUM(I21:I22),"")</f>
        <v>6535</v>
      </c>
      <c r="J23" s="21">
        <f>IF(SUM(J14,J21),SUM(J21:J22),"")</f>
        <v>6800</v>
      </c>
    </row>
    <row r="24" spans="2:10" ht="20.100000000000001" customHeight="1" thickTop="1" x14ac:dyDescent="0.25">
      <c r="B24" s="5"/>
      <c r="C24" s="5"/>
      <c r="D24" s="5"/>
      <c r="E24" s="5"/>
      <c r="F24" s="5"/>
      <c r="G24" s="5"/>
      <c r="H24" s="5"/>
      <c r="I24" s="5"/>
      <c r="J24" s="5"/>
    </row>
    <row r="25" spans="2:10" ht="15.9" customHeight="1" x14ac:dyDescent="0.25">
      <c r="B25" s="15" t="s">
        <v>19</v>
      </c>
      <c r="C25" s="5"/>
      <c r="D25" s="5"/>
      <c r="E25" s="5"/>
      <c r="F25" s="5"/>
      <c r="G25" s="5"/>
      <c r="H25" s="5"/>
      <c r="I25" s="5"/>
      <c r="J25" s="5"/>
    </row>
    <row r="26" spans="2:10" ht="15.9" customHeight="1" x14ac:dyDescent="0.25">
      <c r="B26" s="5" t="s">
        <v>20</v>
      </c>
      <c r="C26" s="5"/>
      <c r="D26" s="16">
        <v>1900</v>
      </c>
      <c r="E26" s="16">
        <v>2250</v>
      </c>
      <c r="F26" s="16">
        <v>1985</v>
      </c>
      <c r="G26" s="17"/>
      <c r="H26" s="16">
        <v>3540</v>
      </c>
      <c r="I26" s="16">
        <v>3740</v>
      </c>
      <c r="J26" s="16">
        <v>3850</v>
      </c>
    </row>
    <row r="27" spans="2:10" ht="15.9" customHeight="1" x14ac:dyDescent="0.25">
      <c r="B27" s="5" t="s">
        <v>21</v>
      </c>
      <c r="C27" s="5"/>
      <c r="D27" s="20">
        <v>1095</v>
      </c>
      <c r="E27" s="20">
        <v>1250</v>
      </c>
      <c r="F27" s="20">
        <v>1125</v>
      </c>
      <c r="G27" s="19"/>
      <c r="H27" s="20">
        <v>1830</v>
      </c>
      <c r="I27" s="20">
        <v>1910</v>
      </c>
      <c r="J27" s="20">
        <v>2250</v>
      </c>
    </row>
    <row r="28" spans="2:10" ht="15.9" customHeight="1" x14ac:dyDescent="0.25">
      <c r="B28" s="5"/>
      <c r="C28" s="5" t="s">
        <v>22</v>
      </c>
      <c r="D28" s="19">
        <f>IF(OR(D26&lt;&gt;0,D27),D26-D27,"")</f>
        <v>805</v>
      </c>
      <c r="E28" s="19">
        <f>IF(OR(E26&lt;&gt;0,E27),E26-E27,"")</f>
        <v>1000</v>
      </c>
      <c r="F28" s="19">
        <f>IF(OR(F26&lt;&gt;0,F27),F26-F27,"")</f>
        <v>860</v>
      </c>
      <c r="G28" s="19"/>
      <c r="H28" s="19">
        <f>IF(OR(H26&lt;&gt;0,H27),H26-H27,"")</f>
        <v>1710</v>
      </c>
      <c r="I28" s="19">
        <f>IF(OR(I26&lt;&gt;0,I27),I26-I27,"")</f>
        <v>1830</v>
      </c>
      <c r="J28" s="19">
        <f>IF(OR(J26&lt;&gt;0,J27),J26-J27,"")</f>
        <v>1600</v>
      </c>
    </row>
    <row r="29" spans="2:10" ht="15.9" customHeight="1" x14ac:dyDescent="0.25">
      <c r="B29" s="5" t="s">
        <v>23</v>
      </c>
      <c r="C29" s="5"/>
      <c r="D29" s="20">
        <v>250</v>
      </c>
      <c r="E29" s="20">
        <v>420</v>
      </c>
      <c r="F29" s="20">
        <v>365</v>
      </c>
      <c r="G29" s="19"/>
      <c r="H29" s="20">
        <v>780</v>
      </c>
      <c r="I29" s="20">
        <v>830</v>
      </c>
      <c r="J29" s="20">
        <v>790</v>
      </c>
    </row>
    <row r="30" spans="2:10" ht="15.9" customHeight="1" x14ac:dyDescent="0.25">
      <c r="B30" s="5" t="s">
        <v>24</v>
      </c>
      <c r="C30" s="5"/>
      <c r="D30" s="19">
        <f>IF(OR(SUM(D28)&lt;&gt;0,D29),D28-D29,"")</f>
        <v>555</v>
      </c>
      <c r="E30" s="19">
        <f>IF(OR(SUM(E28)&lt;&gt;0,E29),E28-E29,"")</f>
        <v>580</v>
      </c>
      <c r="F30" s="19">
        <f>IF(OR(SUM(F28)&lt;&gt;0,F29),F28-F29,"")</f>
        <v>495</v>
      </c>
      <c r="G30" s="19"/>
      <c r="H30" s="19">
        <f>IF(OR(SUM(H28)&lt;&gt;0,H29),H28-H29,"")</f>
        <v>930</v>
      </c>
      <c r="I30" s="19">
        <f>IF(OR(SUM(I28)&lt;&gt;0,I29),I28-I29,"")</f>
        <v>1000</v>
      </c>
      <c r="J30" s="19">
        <f>IF(OR(SUM(J28)&lt;&gt;0,J29),J28-J29,"")</f>
        <v>810</v>
      </c>
    </row>
    <row r="31" spans="2:10" ht="15.9" customHeight="1" x14ac:dyDescent="0.25">
      <c r="B31" s="5" t="s">
        <v>25</v>
      </c>
      <c r="C31" s="5"/>
      <c r="D31" s="20">
        <v>375</v>
      </c>
      <c r="E31" s="20">
        <v>410</v>
      </c>
      <c r="F31" s="20">
        <v>420</v>
      </c>
      <c r="G31" s="19"/>
      <c r="H31" s="20">
        <v>640</v>
      </c>
      <c r="I31" s="20">
        <v>705</v>
      </c>
      <c r="J31" s="20">
        <v>750</v>
      </c>
    </row>
    <row r="32" spans="2:10" ht="15.9" customHeight="1" thickBot="1" x14ac:dyDescent="0.3">
      <c r="B32" s="5" t="s">
        <v>26</v>
      </c>
      <c r="C32" s="5"/>
      <c r="D32" s="22">
        <f>IF(OR(SUM(D30)&lt;&gt;0,D31),D30-D31,"")</f>
        <v>180</v>
      </c>
      <c r="E32" s="22">
        <f>IF(OR(SUM(E30)&lt;&gt;0,E31),E30-E31,"")</f>
        <v>170</v>
      </c>
      <c r="F32" s="22">
        <f>IF(OR(SUM(F30)&lt;&gt;0,F31),F30-F31,"")</f>
        <v>75</v>
      </c>
      <c r="G32" s="17"/>
      <c r="H32" s="22">
        <f>IF(OR(SUM(H30)&lt;&gt;0,H31),H30-H31,"")</f>
        <v>290</v>
      </c>
      <c r="I32" s="22">
        <f>IF(OR(SUM(I30)&lt;&gt;0,I31),I30-I31,"")</f>
        <v>295</v>
      </c>
      <c r="J32" s="22">
        <f>IF(OR(SUM(J30)&lt;&gt;0,J31),J30-J31,"")</f>
        <v>60</v>
      </c>
    </row>
    <row r="33" spans="2:10" ht="24" customHeight="1" thickTop="1" x14ac:dyDescent="0.25">
      <c r="B33" s="5"/>
      <c r="C33" s="5"/>
      <c r="D33" s="5"/>
      <c r="E33" s="5"/>
      <c r="F33" s="5"/>
      <c r="G33" s="5"/>
      <c r="H33" s="5"/>
      <c r="I33" s="5"/>
      <c r="J33" s="5"/>
    </row>
    <row r="34" spans="2:10" ht="15.9" customHeight="1" x14ac:dyDescent="0.25">
      <c r="B34" s="15" t="s">
        <v>27</v>
      </c>
      <c r="C34" s="5"/>
      <c r="D34" s="5"/>
      <c r="E34" s="5"/>
      <c r="F34" s="5"/>
      <c r="G34" s="5"/>
      <c r="H34" s="5"/>
      <c r="I34" s="5"/>
      <c r="J34" s="5"/>
    </row>
    <row r="35" spans="2:10" ht="15.9" customHeight="1" x14ac:dyDescent="0.25">
      <c r="B35" s="5" t="s">
        <v>28</v>
      </c>
      <c r="C35" s="5"/>
      <c r="D35" s="23">
        <f>IF(SUM(D19),SUM(D12)/SUM(D19),"")</f>
        <v>1.0465116279069768</v>
      </c>
      <c r="E35" s="24">
        <f>IF(SUM(E19),SUM(E12)/SUM(E19),"")</f>
        <v>1.1155555555555556</v>
      </c>
      <c r="F35" s="25">
        <f>IF(SUM(F19),SUM(F12)/SUM(F19),"")</f>
        <v>1.1285403050108933</v>
      </c>
      <c r="G35" s="26"/>
      <c r="H35" s="23">
        <f>IF(SUM(H19),SUM(H12)/SUM(H19),"")</f>
        <v>0.85858585858585856</v>
      </c>
      <c r="I35" s="24">
        <f>IF(SUM(I19),SUM(I12)/SUM(I19),"")</f>
        <v>0.87397899649941657</v>
      </c>
      <c r="J35" s="25">
        <f>IF(SUM(J19),SUM(J12)/SUM(J19),"")</f>
        <v>0.8540540540540541</v>
      </c>
    </row>
    <row r="36" spans="2:10" ht="15.9" customHeight="1" x14ac:dyDescent="0.25">
      <c r="B36" s="5" t="s">
        <v>29</v>
      </c>
      <c r="C36" s="5"/>
      <c r="D36" s="27">
        <f>IF(SUM(D14),SUM(D21)/SUM(D14),"")</f>
        <v>0.84285714285714286</v>
      </c>
      <c r="E36" s="28">
        <f>IF(SUM(E14),SUM(E21)/SUM(E14),"")</f>
        <v>0.82857142857142863</v>
      </c>
      <c r="F36" s="29">
        <f>IF(SUM(F14),SUM(F21)/SUM(F14),"")</f>
        <v>0.86469072164948457</v>
      </c>
      <c r="G36" s="26"/>
      <c r="H36" s="27">
        <f>IF(SUM(H14),SUM(H21)/SUM(H14),"")</f>
        <v>0.92727272727272725</v>
      </c>
      <c r="I36" s="28">
        <f>IF(SUM(I14),SUM(I21)/SUM(I14),"")</f>
        <v>0.92807957153787302</v>
      </c>
      <c r="J36" s="29">
        <f>IF(SUM(J14),SUM(J21)/SUM(J14),"")</f>
        <v>0.94852941176470584</v>
      </c>
    </row>
    <row r="37" spans="2:10" ht="15.9" customHeight="1" x14ac:dyDescent="0.25">
      <c r="B37" s="5" t="s">
        <v>30</v>
      </c>
      <c r="C37" s="5"/>
      <c r="D37" s="27">
        <f>IF(SUM(D22),SUM(D21)/(D22),"")</f>
        <v>5.3636363636363633</v>
      </c>
      <c r="E37" s="28">
        <f>IF(SUM(E22),SUM(E21)/(E22),"")</f>
        <v>4.833333333333333</v>
      </c>
      <c r="F37" s="29">
        <f>IF(SUM(F22),SUM(F21)/(F22),"")</f>
        <v>6.3904761904761909</v>
      </c>
      <c r="G37" s="26"/>
      <c r="H37" s="27">
        <f>IF(SUM(H22),SUM(H21)/(H22),"")</f>
        <v>12.75</v>
      </c>
      <c r="I37" s="28">
        <f>IF(SUM(I22),SUM(I21)/(I22),"")</f>
        <v>12.904255319148936</v>
      </c>
      <c r="J37" s="29">
        <f>IF(SUM(J22),SUM(J21)/(J22),"")</f>
        <v>18.428571428571427</v>
      </c>
    </row>
    <row r="38" spans="2:10" ht="15.9" customHeight="1" x14ac:dyDescent="0.25">
      <c r="B38" s="5" t="s">
        <v>31</v>
      </c>
      <c r="C38" s="5"/>
      <c r="D38" s="27">
        <f>IF(SUM(D26),SUM(D10)/(SUM(D26)/(340+25)),"")</f>
        <v>48.026315789473678</v>
      </c>
      <c r="E38" s="28">
        <f>IF(SUM(E26),SUM(E10)/(SUM(E26)/(340+25)),"")</f>
        <v>48.666666666666671</v>
      </c>
      <c r="F38" s="29">
        <f>IF(SUM(F26),SUM(F10)/(SUM(F26)/(340+25)),"")</f>
        <v>66.196473551637283</v>
      </c>
      <c r="G38" s="26"/>
      <c r="H38" s="27">
        <f>IF(SUM(H26),SUM(H10)/(SUM(H26)/(340+25)),"")</f>
        <v>38.149717514124298</v>
      </c>
      <c r="I38" s="28">
        <f>IF(SUM(I26),SUM(I10)/(SUM(I26)/(340+25)),"")</f>
        <v>40.989304812834227</v>
      </c>
      <c r="J38" s="29">
        <f>IF(SUM(J26),SUM(J10)/(SUM(J26)/(340+25)),"")</f>
        <v>41.714285714285715</v>
      </c>
    </row>
    <row r="39" spans="2:10" ht="15.9" customHeight="1" x14ac:dyDescent="0.25">
      <c r="B39" s="5" t="s">
        <v>32</v>
      </c>
      <c r="C39" s="5"/>
      <c r="D39" s="27">
        <f>IF(SUM(D11),SUM(D26)/SUM(D11),"")</f>
        <v>3.8</v>
      </c>
      <c r="E39" s="28">
        <f>IF(SUM(E11),SUM(E26)/SUM(E11),"")</f>
        <v>3.4615384615384617</v>
      </c>
      <c r="F39" s="29">
        <f>IF(SUM(F11),SUM(F26)/SUM(F11),"")</f>
        <v>2.6824324324324325</v>
      </c>
      <c r="G39" s="26"/>
      <c r="H39" s="27">
        <f>IF(SUM(H11),SUM(H26)/SUM(H11),"")</f>
        <v>4.4249999999999998</v>
      </c>
      <c r="I39" s="28">
        <f>IF(SUM(I11),SUM(I26)/SUM(I11),"")</f>
        <v>4.274285714285714</v>
      </c>
      <c r="J39" s="29">
        <f>IF(SUM(J11),SUM(J26)/SUM(J11),"")</f>
        <v>4.583333333333333</v>
      </c>
    </row>
    <row r="40" spans="2:10" ht="15.9" customHeight="1" x14ac:dyDescent="0.25">
      <c r="B40" s="5" t="s">
        <v>33</v>
      </c>
      <c r="C40" s="5"/>
      <c r="D40" s="27">
        <f>IF(SUM(D14),SUM(D26)/SUM(D14),"")</f>
        <v>0.54285714285714282</v>
      </c>
      <c r="E40" s="28">
        <f>IF(SUM(E14),SUM(E26)/SUM(E14),"")</f>
        <v>0.58441558441558439</v>
      </c>
      <c r="F40" s="29">
        <f>IF(SUM(F14),SUM(F26)/SUM(F14),"")</f>
        <v>0.51159793814432986</v>
      </c>
      <c r="G40" s="26"/>
      <c r="H40" s="27">
        <f>IF(SUM(H14),SUM(H26)/SUM(H14),"")</f>
        <v>0.58512396694214874</v>
      </c>
      <c r="I40" s="28">
        <f>IF(SUM(I14),SUM(I26)/SUM(I14),"")</f>
        <v>0.57230298393267021</v>
      </c>
      <c r="J40" s="29">
        <f>IF(SUM(J14),SUM(J26)/SUM(J14),"")</f>
        <v>0.56617647058823528</v>
      </c>
    </row>
    <row r="41" spans="2:10" ht="15.9" customHeight="1" x14ac:dyDescent="0.25">
      <c r="B41" s="5" t="s">
        <v>34</v>
      </c>
      <c r="C41" s="5"/>
      <c r="D41" s="30">
        <f>IF(SUM(D26),SUM(D28)/SUM(D26),"")</f>
        <v>0.42368421052631577</v>
      </c>
      <c r="E41" s="31">
        <f>IF(SUM(E26),SUM(E28)/SUM(E26),"")</f>
        <v>0.44444444444444442</v>
      </c>
      <c r="F41" s="32">
        <f>IF(SUM(F26),SUM(F28)/SUM(F26),"")</f>
        <v>0.43324937027707811</v>
      </c>
      <c r="G41" s="5"/>
      <c r="H41" s="30">
        <f>IF(SUM(H26),SUM(H28)/SUM(H26),"")</f>
        <v>0.48305084745762711</v>
      </c>
      <c r="I41" s="31">
        <f>IF(SUM(I26),SUM(I28)/SUM(I26),"")</f>
        <v>0.48930481283422461</v>
      </c>
      <c r="J41" s="32">
        <f>IF(SUM(J26),SUM(J28)/SUM(J26),"")</f>
        <v>0.41558441558441561</v>
      </c>
    </row>
    <row r="42" spans="2:10" ht="15.9" customHeight="1" x14ac:dyDescent="0.25">
      <c r="B42" s="5" t="s">
        <v>35</v>
      </c>
      <c r="C42" s="5"/>
      <c r="D42" s="30">
        <f>IF(SUM(D26),SUM(D30)/SUM(D26),"")</f>
        <v>0.29210526315789476</v>
      </c>
      <c r="E42" s="31">
        <f>IF(SUM(E26),SUM(E30)/SUM(E26),"")</f>
        <v>0.25777777777777777</v>
      </c>
      <c r="F42" s="32">
        <f>IF(SUM(F26),SUM(F30)/SUM(F26),"")</f>
        <v>0.24937027707808565</v>
      </c>
      <c r="G42" s="5"/>
      <c r="H42" s="30">
        <f>IF(SUM(H26),SUM(H30)/SUM(H26),"")</f>
        <v>0.26271186440677968</v>
      </c>
      <c r="I42" s="31">
        <f>IF(SUM(I26),SUM(I30)/SUM(I26),"")</f>
        <v>0.26737967914438504</v>
      </c>
      <c r="J42" s="32">
        <f>IF(SUM(J26),SUM(J30)/SUM(J26),"")</f>
        <v>0.21038961038961038</v>
      </c>
    </row>
    <row r="43" spans="2:10" ht="15.9" customHeight="1" x14ac:dyDescent="0.25">
      <c r="B43" s="5" t="s">
        <v>36</v>
      </c>
      <c r="C43" s="5"/>
      <c r="D43" s="33">
        <f>IF(SUM(D22),SUM(D32)/SUM(D22),"")</f>
        <v>0.32727272727272727</v>
      </c>
      <c r="E43" s="34">
        <f>IF(SUM(E22),SUM(E32)/SUM(E22),"")</f>
        <v>0.25757575757575757</v>
      </c>
      <c r="F43" s="35">
        <f>IF(SUM(F22),SUM(F32)/SUM(F22),"")</f>
        <v>0.14285714285714285</v>
      </c>
      <c r="G43" s="5"/>
      <c r="H43" s="33">
        <f>IF(SUM(H22),SUM(H32)/SUM(H22),"")</f>
        <v>0.65909090909090906</v>
      </c>
      <c r="I43" s="34">
        <f>IF(SUM(I22),SUM(I32)/SUM(I22),"")</f>
        <v>0.62765957446808507</v>
      </c>
      <c r="J43" s="35">
        <f>IF(SUM(J22),SUM(J32)/SUM(J22),"")</f>
        <v>0.17142857142857143</v>
      </c>
    </row>
    <row r="46" spans="2:10" x14ac:dyDescent="0.25">
      <c r="B46" s="36" t="s">
        <v>37</v>
      </c>
      <c r="C46" s="36"/>
      <c r="D46" s="36"/>
      <c r="E46" s="36"/>
      <c r="F46" s="36"/>
      <c r="G46" s="36"/>
      <c r="H46" s="36"/>
      <c r="I46" s="36"/>
      <c r="J46" s="36"/>
    </row>
  </sheetData>
  <phoneticPr fontId="0" type="noConversion"/>
  <printOptions horizontalCentered="1"/>
  <pageMargins left="0.75" right="0.75" top="1" bottom="1" header="0.5" footer="0.5"/>
  <pageSetup scale="87" orientation="portrait" horizontalDpi="360" verticalDpi="36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Financial Comparison Analysis</vt:lpstr>
      <vt:lpstr>'Financial Comparison Analysis'!Print_Area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Vickers</dc:creator>
  <cp:lastModifiedBy>Aniket Gupta</cp:lastModifiedBy>
  <dcterms:created xsi:type="dcterms:W3CDTF">2003-04-15T21:46:05Z</dcterms:created>
  <dcterms:modified xsi:type="dcterms:W3CDTF">2024-02-03T22:13:51Z</dcterms:modified>
</cp:coreProperties>
</file>