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589DF324-7BF4-4CAC-9E17-E583E6FFEA54}" xr6:coauthVersionLast="47" xr6:coauthVersionMax="47" xr10:uidLastSave="{00000000-0000-0000-0000-000000000000}"/>
  <bookViews>
    <workbookView xWindow="3348" yWindow="3348" windowWidth="17280" windowHeight="8880" firstSheet="1" activeTab="1"/>
  </bookViews>
  <sheets>
    <sheet name="Balance Sheet" sheetId="1" r:id="rId1"/>
    <sheet name="Income Statement" sheetId="2" r:id="rId2"/>
    <sheet name="Actusl vs Budget" sheetId="3" r:id="rId3"/>
    <sheet name="Convent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F10" i="3"/>
  <c r="H10" i="3" s="1"/>
  <c r="E11" i="3"/>
  <c r="H11" i="3"/>
  <c r="E12" i="3"/>
  <c r="H12" i="3"/>
  <c r="E13" i="3"/>
  <c r="H13" i="3"/>
  <c r="E14" i="3"/>
  <c r="H14" i="3"/>
  <c r="E15" i="3"/>
  <c r="H15" i="3"/>
  <c r="E16" i="3"/>
  <c r="H16" i="3"/>
  <c r="E17" i="3"/>
  <c r="H17" i="3"/>
  <c r="E18" i="3"/>
  <c r="H18" i="3"/>
  <c r="E19" i="3"/>
  <c r="H19" i="3"/>
  <c r="C20" i="3"/>
  <c r="E20" i="3"/>
  <c r="F20" i="3"/>
  <c r="H20" i="3" s="1"/>
  <c r="C22" i="3"/>
  <c r="E22" i="3" s="1"/>
  <c r="F22" i="3"/>
  <c r="H22" i="3" s="1"/>
  <c r="E23" i="3"/>
  <c r="F23" i="3"/>
  <c r="H23" i="3"/>
  <c r="E24" i="3"/>
  <c r="H24" i="3"/>
  <c r="E25" i="3"/>
  <c r="H25" i="3"/>
  <c r="E26" i="3"/>
  <c r="H26" i="3"/>
  <c r="E27" i="3"/>
  <c r="H27" i="3"/>
  <c r="D29" i="3"/>
  <c r="G29" i="3"/>
  <c r="E32" i="3"/>
  <c r="H32" i="3"/>
  <c r="C33" i="3"/>
  <c r="E33" i="3" s="1"/>
  <c r="E65" i="3" s="1"/>
  <c r="F33" i="3"/>
  <c r="F65" i="3" s="1"/>
  <c r="C31" i="2" s="1"/>
  <c r="H33" i="3"/>
  <c r="H65" i="3" s="1"/>
  <c r="E34" i="3"/>
  <c r="H34" i="3"/>
  <c r="E35" i="3"/>
  <c r="H35" i="3"/>
  <c r="E36" i="3"/>
  <c r="H36" i="3"/>
  <c r="E37" i="3"/>
  <c r="H37" i="3"/>
  <c r="E38" i="3"/>
  <c r="H38" i="3"/>
  <c r="E39" i="3"/>
  <c r="H39" i="3"/>
  <c r="E40" i="3"/>
  <c r="H40" i="3"/>
  <c r="E41" i="3"/>
  <c r="H41" i="3"/>
  <c r="E42" i="3"/>
  <c r="F42" i="3"/>
  <c r="H42" i="3" s="1"/>
  <c r="E43" i="3"/>
  <c r="H43" i="3"/>
  <c r="E44" i="3"/>
  <c r="H44" i="3"/>
  <c r="E45" i="3"/>
  <c r="H45" i="3"/>
  <c r="E46" i="3"/>
  <c r="H46" i="3"/>
  <c r="E47" i="3"/>
  <c r="H47" i="3"/>
  <c r="E48" i="3"/>
  <c r="H48" i="3"/>
  <c r="E49" i="3"/>
  <c r="H49" i="3"/>
  <c r="E50" i="3"/>
  <c r="H50" i="3"/>
  <c r="E51" i="3"/>
  <c r="H51" i="3"/>
  <c r="E52" i="3"/>
  <c r="H52" i="3"/>
  <c r="E53" i="3"/>
  <c r="H53" i="3"/>
  <c r="E54" i="3"/>
  <c r="H54" i="3"/>
  <c r="E55" i="3"/>
  <c r="H55" i="3"/>
  <c r="E56" i="3"/>
  <c r="H56" i="3"/>
  <c r="E57" i="3"/>
  <c r="H57" i="3"/>
  <c r="E58" i="3"/>
  <c r="H58" i="3"/>
  <c r="E59" i="3"/>
  <c r="H59" i="3"/>
  <c r="E60" i="3"/>
  <c r="H60" i="3"/>
  <c r="E61" i="3"/>
  <c r="H61" i="3"/>
  <c r="E62" i="3"/>
  <c r="H62" i="3"/>
  <c r="E63" i="3"/>
  <c r="H63" i="3"/>
  <c r="E64" i="3"/>
  <c r="H64" i="3"/>
  <c r="C65" i="3"/>
  <c r="D65" i="3"/>
  <c r="G65" i="3"/>
  <c r="D67" i="3"/>
  <c r="G67" i="3"/>
  <c r="C10" i="1"/>
  <c r="C16" i="1"/>
  <c r="C24" i="1"/>
  <c r="C26" i="1"/>
  <c r="A4" i="5"/>
  <c r="E10" i="5"/>
  <c r="H10" i="5"/>
  <c r="E11" i="5"/>
  <c r="E15" i="5" s="1"/>
  <c r="E36" i="5" s="1"/>
  <c r="H11" i="5"/>
  <c r="E12" i="5"/>
  <c r="H12" i="5"/>
  <c r="E13" i="5"/>
  <c r="H13" i="5"/>
  <c r="E14" i="5"/>
  <c r="H14" i="5"/>
  <c r="C15" i="5"/>
  <c r="C36" i="5" s="1"/>
  <c r="C28" i="3" s="1"/>
  <c r="D15" i="5"/>
  <c r="F15" i="5"/>
  <c r="G15" i="5"/>
  <c r="H15" i="5"/>
  <c r="H36" i="5" s="1"/>
  <c r="E18" i="5"/>
  <c r="H18" i="5"/>
  <c r="H34" i="5" s="1"/>
  <c r="E19" i="5"/>
  <c r="H19" i="5"/>
  <c r="E20" i="5"/>
  <c r="H20" i="5"/>
  <c r="E21" i="5"/>
  <c r="H21" i="5"/>
  <c r="E22" i="5"/>
  <c r="H22" i="5"/>
  <c r="E23" i="5"/>
  <c r="H23" i="5"/>
  <c r="E24" i="5"/>
  <c r="H24" i="5"/>
  <c r="E25" i="5"/>
  <c r="H25" i="5"/>
  <c r="E26" i="5"/>
  <c r="H26" i="5"/>
  <c r="E27" i="5"/>
  <c r="H27" i="5"/>
  <c r="E28" i="5"/>
  <c r="H28" i="5"/>
  <c r="E29" i="5"/>
  <c r="H29" i="5"/>
  <c r="E30" i="5"/>
  <c r="H30" i="5"/>
  <c r="E31" i="5"/>
  <c r="H31" i="5"/>
  <c r="E32" i="5"/>
  <c r="H32" i="5"/>
  <c r="E33" i="5"/>
  <c r="H33" i="5"/>
  <c r="C34" i="5"/>
  <c r="D34" i="5"/>
  <c r="E34" i="5"/>
  <c r="F34" i="5"/>
  <c r="G34" i="5"/>
  <c r="D36" i="5"/>
  <c r="F36" i="5"/>
  <c r="F28" i="3" s="1"/>
  <c r="G36" i="5"/>
  <c r="C11" i="2"/>
  <c r="F11" i="2"/>
  <c r="C12" i="2"/>
  <c r="F12" i="2"/>
  <c r="C13" i="2"/>
  <c r="F13" i="2"/>
  <c r="C14" i="2"/>
  <c r="F14" i="2" s="1"/>
  <c r="D15" i="2"/>
  <c r="D22" i="2" s="1"/>
  <c r="D27" i="2" s="1"/>
  <c r="D36" i="2" s="1"/>
  <c r="D40" i="2" s="1"/>
  <c r="C30" i="1" s="1"/>
  <c r="F15" i="2"/>
  <c r="C16" i="2"/>
  <c r="F16" i="2"/>
  <c r="F17" i="2"/>
  <c r="C18" i="2"/>
  <c r="F18" i="2"/>
  <c r="C20" i="2"/>
  <c r="F20" i="2" s="1"/>
  <c r="E22" i="2"/>
  <c r="F24" i="2"/>
  <c r="E27" i="2"/>
  <c r="C32" i="2"/>
  <c r="F32" i="2" s="1"/>
  <c r="D34" i="2"/>
  <c r="E34" i="2"/>
  <c r="E36" i="2"/>
  <c r="E40" i="2" s="1"/>
  <c r="C31" i="1" s="1"/>
  <c r="F38" i="2"/>
  <c r="C34" i="2" l="1"/>
  <c r="F31" i="2"/>
  <c r="F34" i="2" s="1"/>
  <c r="E28" i="3"/>
  <c r="E29" i="3" s="1"/>
  <c r="E67" i="3" s="1"/>
  <c r="C29" i="3"/>
  <c r="C67" i="3" s="1"/>
  <c r="H28" i="3"/>
  <c r="H29" i="3" s="1"/>
  <c r="H67" i="3" s="1"/>
  <c r="F29" i="3"/>
  <c r="F67" i="3" s="1"/>
  <c r="C19" i="2"/>
  <c r="F19" i="2" s="1"/>
  <c r="F22" i="2" s="1"/>
  <c r="F27" i="2" s="1"/>
  <c r="F36" i="2" s="1"/>
  <c r="F40" i="2" s="1"/>
  <c r="C22" i="2" l="1"/>
  <c r="C27" i="2" s="1"/>
  <c r="C36" i="2" s="1"/>
  <c r="C40" i="2" s="1"/>
  <c r="C29" i="1" s="1"/>
  <c r="C33" i="1" s="1"/>
  <c r="C35" i="1" s="1"/>
</calcChain>
</file>

<file path=xl/comments1.xml><?xml version="1.0" encoding="utf-8"?>
<comments xmlns="http://schemas.openxmlformats.org/spreadsheetml/2006/main">
  <authors>
    <author>Steve Schnettler</author>
  </authors>
  <commentList>
    <comment ref="E11" authorId="0" shapeId="0">
      <text>
        <r>
          <rPr>
            <b/>
            <sz val="8"/>
            <color indexed="81"/>
            <rFont val="Tahoma"/>
          </rPr>
          <t>Steve Schnettler:</t>
        </r>
        <r>
          <rPr>
            <sz val="8"/>
            <color indexed="81"/>
            <rFont val="Tahoma"/>
          </rPr>
          <t xml:space="preserve">
Life membership dues
</t>
        </r>
      </text>
    </comment>
    <comment ref="D15" authorId="0" shapeId="0">
      <text>
        <r>
          <rPr>
            <b/>
            <sz val="8"/>
            <color indexed="81"/>
            <rFont val="Tahoma"/>
          </rPr>
          <t>Steve Schnettler:</t>
        </r>
        <r>
          <rPr>
            <sz val="8"/>
            <color indexed="81"/>
            <rFont val="Tahoma"/>
          </rPr>
          <t xml:space="preserve">
Contributions - Legislative</t>
        </r>
      </text>
    </comment>
    <comment ref="D20" authorId="0" shapeId="0">
      <text>
        <r>
          <rPr>
            <b/>
            <sz val="8"/>
            <color indexed="81"/>
            <rFont val="Tahoma"/>
          </rPr>
          <t>Steve Schnettler:</t>
        </r>
        <r>
          <rPr>
            <sz val="8"/>
            <color indexed="81"/>
            <rFont val="Tahoma"/>
          </rPr>
          <t xml:space="preserve">
Auction proceeds
</t>
        </r>
      </text>
    </comment>
  </commentList>
</comments>
</file>

<file path=xl/sharedStrings.xml><?xml version="1.0" encoding="utf-8"?>
<sst xmlns="http://schemas.openxmlformats.org/spreadsheetml/2006/main" count="172" uniqueCount="138">
  <si>
    <t>STATEMENT OF FINANCIAL POSITION</t>
  </si>
  <si>
    <t>ASSETS</t>
  </si>
  <si>
    <t>Cash on deposit</t>
  </si>
  <si>
    <t>Investments</t>
  </si>
  <si>
    <t>Accounts receivable</t>
  </si>
  <si>
    <t>Prepaid expenses</t>
  </si>
  <si>
    <t>Property and equipment</t>
  </si>
  <si>
    <t>Other assets</t>
  </si>
  <si>
    <t>TOTAL ASSETS</t>
  </si>
  <si>
    <t>Accounts payable</t>
  </si>
  <si>
    <t>Accrued leave payable</t>
  </si>
  <si>
    <t>NET ASSETS</t>
  </si>
  <si>
    <t>Unrestricted net assets</t>
  </si>
  <si>
    <t>Temporarily restricted net assets</t>
  </si>
  <si>
    <t>TOTAL NET ASSETS</t>
  </si>
  <si>
    <t>TOTAL LIABILITIES AND NET ASSETS</t>
  </si>
  <si>
    <t>SEE ACCOMPANYING ACCOUNTANT'S REPORT</t>
  </si>
  <si>
    <t>Unrestricted</t>
  </si>
  <si>
    <t>Temporarily</t>
  </si>
  <si>
    <t>Restricted</t>
  </si>
  <si>
    <t>Permanently</t>
  </si>
  <si>
    <t>Total</t>
  </si>
  <si>
    <t>Membership dues</t>
  </si>
  <si>
    <t>Convention registration</t>
  </si>
  <si>
    <t>Sponsorship and awards</t>
  </si>
  <si>
    <t>Merchandise sales</t>
  </si>
  <si>
    <t>Contributions</t>
  </si>
  <si>
    <t>Management fees</t>
  </si>
  <si>
    <t>Net realized and unrealized</t>
  </si>
  <si>
    <t>gains (losses) on securities</t>
  </si>
  <si>
    <t>Interest and dividends</t>
  </si>
  <si>
    <t>Net Assets Released from Restrictions</t>
  </si>
  <si>
    <t>Revenue, Gains and Losses</t>
  </si>
  <si>
    <t>Total Revenue, Gaines and Losses</t>
  </si>
  <si>
    <t>Total Revenue, Gains and Losses</t>
  </si>
  <si>
    <t>and Reclassifications</t>
  </si>
  <si>
    <t>Expenses</t>
  </si>
  <si>
    <t>General expenses</t>
  </si>
  <si>
    <t>Convention expenses</t>
  </si>
  <si>
    <t>Total expenses</t>
  </si>
  <si>
    <t>NET ASSETS AT BEGINNING OF PERIOD</t>
  </si>
  <si>
    <t>NET ASSETS AT END OF PERIOD</t>
  </si>
  <si>
    <t>SCHEDULE OF ACTUAL VS. BUDGETED AMOUNTS</t>
  </si>
  <si>
    <t>MONTH</t>
  </si>
  <si>
    <t>ACTUAL</t>
  </si>
  <si>
    <t>BUDGET</t>
  </si>
  <si>
    <t>YEAR TO DATE</t>
  </si>
  <si>
    <t xml:space="preserve">YEAR </t>
  </si>
  <si>
    <t>YEAR</t>
  </si>
  <si>
    <t>Member dues</t>
  </si>
  <si>
    <t>REVENUE</t>
  </si>
  <si>
    <t>Professional growth series</t>
  </si>
  <si>
    <t>Foundation management fees</t>
  </si>
  <si>
    <t>MBNA Affinity CC Program</t>
  </si>
  <si>
    <t>Host state social</t>
  </si>
  <si>
    <t>Auction proceeds</t>
  </si>
  <si>
    <t>Interest &amp; Dividends</t>
  </si>
  <si>
    <t>Investment income, Life Fund</t>
  </si>
  <si>
    <t>Contributions, Legislative Fund</t>
  </si>
  <si>
    <t>Miscellaneous income</t>
  </si>
  <si>
    <t>Convention net income</t>
  </si>
  <si>
    <t>TOTAL REVENUE</t>
  </si>
  <si>
    <t>EXPENSES</t>
  </si>
  <si>
    <t>Salaries</t>
  </si>
  <si>
    <t>Taxes and benefits</t>
  </si>
  <si>
    <t>Computer service</t>
  </si>
  <si>
    <t>Telephone</t>
  </si>
  <si>
    <t>Accounting</t>
  </si>
  <si>
    <t>Depreciation</t>
  </si>
  <si>
    <t>Rent</t>
  </si>
  <si>
    <t>Insurance</t>
  </si>
  <si>
    <t>Legal</t>
  </si>
  <si>
    <t>Office Supplies</t>
  </si>
  <si>
    <t>Bank charges and investment fees</t>
  </si>
  <si>
    <t>Printing, general</t>
  </si>
  <si>
    <t>Staff training</t>
  </si>
  <si>
    <t>Taxes, personal property</t>
  </si>
  <si>
    <t>Membership and contributions</t>
  </si>
  <si>
    <t>Travel, staff</t>
  </si>
  <si>
    <t>Travel, public relations</t>
  </si>
  <si>
    <t>Travel, staff local</t>
  </si>
  <si>
    <t>Promotion and marketing</t>
  </si>
  <si>
    <t>Merchandise and diaries</t>
  </si>
  <si>
    <t>Photocopying</t>
  </si>
  <si>
    <t>Postage, News &amp; Views Mailings</t>
  </si>
  <si>
    <t>Professional liability insurance</t>
  </si>
  <si>
    <t>Scholarships</t>
  </si>
  <si>
    <t>Travel, board of directors</t>
  </si>
  <si>
    <t>Board operations</t>
  </si>
  <si>
    <t>Travel, alternate vice president</t>
  </si>
  <si>
    <t>Legislative expense</t>
  </si>
  <si>
    <t>Moving expenses</t>
  </si>
  <si>
    <t>Miscellaneous</t>
  </si>
  <si>
    <t>TOTAL EXPENSES</t>
  </si>
  <si>
    <t>NET INCOME (LOSS)</t>
  </si>
  <si>
    <t>SCHEDULE OF CONVENTION INCOME</t>
  </si>
  <si>
    <t>Convention, tickets/workshops</t>
  </si>
  <si>
    <t>Convention, registration</t>
  </si>
  <si>
    <t>Convention, trade show</t>
  </si>
  <si>
    <t>Convention, sponsorships</t>
  </si>
  <si>
    <t>Convention, plaques and trophies</t>
  </si>
  <si>
    <t>Conventions, miscellaneous</t>
  </si>
  <si>
    <t>Convention, photography</t>
  </si>
  <si>
    <t>Conventions, meal functions</t>
  </si>
  <si>
    <t>Convention, promotion and marketing</t>
  </si>
  <si>
    <t>Convention, postage and shipping</t>
  </si>
  <si>
    <t>Convention, equipment rental</t>
  </si>
  <si>
    <t>Convention, speakers</t>
  </si>
  <si>
    <t>Convention, travel/board of directors</t>
  </si>
  <si>
    <t>Convention, trade show expense</t>
  </si>
  <si>
    <t>Convention, other travel</t>
  </si>
  <si>
    <t>Postage, general</t>
  </si>
  <si>
    <t>NATIONAL ASSOCIATION OF AGRICULTURAL EDUCATORS, INC.</t>
  </si>
  <si>
    <t>Other income</t>
  </si>
  <si>
    <t>TOTAL LIABILITIES</t>
  </si>
  <si>
    <t>Permanently restricted net assets</t>
  </si>
  <si>
    <t>LIABILITIES AND NET ASSETS</t>
  </si>
  <si>
    <t>LIABILITIES</t>
  </si>
  <si>
    <t>Other current liabilities</t>
  </si>
  <si>
    <t>Corporate membership dues</t>
  </si>
  <si>
    <t>FL. Dept. of Citrus, Freshman Scholars</t>
  </si>
  <si>
    <t>Pocket Diary Sponsorship</t>
  </si>
  <si>
    <t>Travel, special project</t>
  </si>
  <si>
    <t>Horticopia</t>
  </si>
  <si>
    <t>Convention, printing</t>
  </si>
  <si>
    <t>Convention, staff travel</t>
  </si>
  <si>
    <t>In-kind-service - rent</t>
  </si>
  <si>
    <t>December 31, 2003</t>
  </si>
  <si>
    <t>For the Six Months Ended December 31, 2003</t>
  </si>
  <si>
    <t>For the One and Six Months Ended December 31, 2003</t>
  </si>
  <si>
    <t>SIX MONTHS</t>
  </si>
  <si>
    <t>Convention, host state social</t>
  </si>
  <si>
    <t>Convention, workshops/tents</t>
  </si>
  <si>
    <t>Delmar scholarship fund</t>
  </si>
  <si>
    <t>INCREASE IN NET ASSETS</t>
  </si>
  <si>
    <t>Convention, awards</t>
  </si>
  <si>
    <t>VARIANCE</t>
  </si>
  <si>
    <t>STATEMENT OF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</si>
</sst>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1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u val="singleAccounting"/>
      <sz val="10"/>
      <name val="Times New Roman"/>
      <family val="1"/>
    </font>
    <font>
      <u val="doubleAccounting"/>
      <sz val="10"/>
      <name val="Times New Roman"/>
      <family val="1"/>
    </font>
    <font>
      <sz val="10"/>
      <name val="Arial"/>
      <family val="2"/>
    </font>
    <font>
      <u/>
      <sz val="10"/>
      <name val="Arial"/>
    </font>
    <font>
      <u/>
      <sz val="8"/>
      <name val="Times New Roman"/>
      <family val="1"/>
    </font>
    <font>
      <sz val="8"/>
      <name val="Times New Roman"/>
      <family val="1"/>
    </font>
    <font>
      <u val="singleAccounting"/>
      <sz val="8"/>
      <name val="Times New Roman"/>
      <family val="1"/>
    </font>
    <font>
      <u val="doubleAccounting"/>
      <sz val="8"/>
      <name val="Times New Roman"/>
      <family val="1"/>
    </font>
    <font>
      <sz val="9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165" fontId="2" fillId="0" borderId="0" xfId="1" applyNumberFormat="1" applyFont="1"/>
    <xf numFmtId="167" fontId="2" fillId="0" borderId="0" xfId="2" applyNumberFormat="1" applyFont="1"/>
    <xf numFmtId="165" fontId="4" fillId="0" borderId="0" xfId="1" applyNumberFormat="1" applyFont="1"/>
    <xf numFmtId="167" fontId="5" fillId="0" borderId="0" xfId="2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5" fontId="0" fillId="0" borderId="0" xfId="1" applyNumberFormat="1" applyFont="1"/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67" fontId="9" fillId="0" borderId="0" xfId="2" applyNumberFormat="1" applyFont="1"/>
    <xf numFmtId="165" fontId="9" fillId="0" borderId="0" xfId="1" applyNumberFormat="1" applyFont="1"/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indent="2"/>
    </xf>
    <xf numFmtId="165" fontId="10" fillId="0" borderId="0" xfId="1" applyNumberFormat="1" applyFont="1"/>
    <xf numFmtId="0" fontId="9" fillId="0" borderId="0" xfId="0" applyFont="1" applyAlignment="1">
      <alignment horizontal="left"/>
    </xf>
    <xf numFmtId="165" fontId="10" fillId="0" borderId="0" xfId="1" applyNumberFormat="1" applyFont="1" applyBorder="1"/>
    <xf numFmtId="167" fontId="11" fillId="0" borderId="0" xfId="2" applyNumberFormat="1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9"/>
  <sheetViews>
    <sheetView workbookViewId="0"/>
  </sheetViews>
  <sheetFormatPr defaultColWidth="9.109375" defaultRowHeight="13.2" x14ac:dyDescent="0.25"/>
  <cols>
    <col min="1" max="1" width="10.109375" style="1" customWidth="1"/>
    <col min="2" max="2" width="67.5546875" style="1" customWidth="1"/>
    <col min="3" max="3" width="12.44140625" style="5" customWidth="1"/>
    <col min="4" max="16384" width="9.109375" style="1"/>
  </cols>
  <sheetData>
    <row r="3" spans="1:3" x14ac:dyDescent="0.25">
      <c r="A3" s="24" t="s">
        <v>112</v>
      </c>
      <c r="B3" s="24"/>
      <c r="C3" s="24"/>
    </row>
    <row r="4" spans="1:3" x14ac:dyDescent="0.25">
      <c r="A4" s="24" t="s">
        <v>0</v>
      </c>
      <c r="B4" s="24"/>
      <c r="C4" s="24"/>
    </row>
    <row r="5" spans="1:3" x14ac:dyDescent="0.25">
      <c r="A5" s="25" t="s">
        <v>127</v>
      </c>
      <c r="B5" s="25"/>
      <c r="C5" s="25"/>
    </row>
    <row r="8" spans="1:3" x14ac:dyDescent="0.25">
      <c r="B8" s="1" t="s">
        <v>1</v>
      </c>
    </row>
    <row r="9" spans="1:3" x14ac:dyDescent="0.25">
      <c r="B9" s="3" t="s">
        <v>2</v>
      </c>
      <c r="C9" s="6">
        <v>209454</v>
      </c>
    </row>
    <row r="10" spans="1:3" x14ac:dyDescent="0.25">
      <c r="B10" s="3" t="s">
        <v>3</v>
      </c>
      <c r="C10" s="5">
        <f>157130-39952+93665-25907+313</f>
        <v>185249</v>
      </c>
    </row>
    <row r="11" spans="1:3" x14ac:dyDescent="0.25">
      <c r="B11" s="3" t="s">
        <v>4</v>
      </c>
      <c r="C11" s="5">
        <v>23762</v>
      </c>
    </row>
    <row r="12" spans="1:3" x14ac:dyDescent="0.25">
      <c r="B12" s="3" t="s">
        <v>5</v>
      </c>
      <c r="C12" s="5">
        <v>1656</v>
      </c>
    </row>
    <row r="13" spans="1:3" x14ac:dyDescent="0.25">
      <c r="B13" s="3" t="s">
        <v>6</v>
      </c>
      <c r="C13" s="5">
        <v>4456</v>
      </c>
    </row>
    <row r="14" spans="1:3" ht="15" x14ac:dyDescent="0.4">
      <c r="B14" s="3" t="s">
        <v>7</v>
      </c>
      <c r="C14" s="7">
        <v>550</v>
      </c>
    </row>
    <row r="16" spans="1:3" ht="15" x14ac:dyDescent="0.4">
      <c r="B16" s="3" t="s">
        <v>8</v>
      </c>
      <c r="C16" s="8">
        <f>SUM(C9:C15)</f>
        <v>425127</v>
      </c>
    </row>
    <row r="19" spans="2:3" x14ac:dyDescent="0.25">
      <c r="B19" s="1" t="s">
        <v>116</v>
      </c>
    </row>
    <row r="21" spans="2:3" x14ac:dyDescent="0.25">
      <c r="B21" s="1" t="s">
        <v>117</v>
      </c>
    </row>
    <row r="22" spans="2:3" x14ac:dyDescent="0.25">
      <c r="B22" s="3" t="s">
        <v>9</v>
      </c>
      <c r="C22" s="6">
        <v>23419</v>
      </c>
    </row>
    <row r="23" spans="2:3" x14ac:dyDescent="0.25">
      <c r="B23" s="3" t="s">
        <v>10</v>
      </c>
      <c r="C23" s="5">
        <v>17827</v>
      </c>
    </row>
    <row r="24" spans="2:3" ht="15" x14ac:dyDescent="0.4">
      <c r="B24" s="3" t="s">
        <v>118</v>
      </c>
      <c r="C24" s="7">
        <f>22767+37-C23</f>
        <v>4977</v>
      </c>
    </row>
    <row r="26" spans="2:3" ht="15" x14ac:dyDescent="0.4">
      <c r="B26" s="3" t="s">
        <v>114</v>
      </c>
      <c r="C26" s="7">
        <f>SUM(C22:C25)</f>
        <v>46223</v>
      </c>
    </row>
    <row r="28" spans="2:3" x14ac:dyDescent="0.25">
      <c r="B28" s="1" t="s">
        <v>11</v>
      </c>
    </row>
    <row r="29" spans="2:3" x14ac:dyDescent="0.25">
      <c r="B29" s="3" t="s">
        <v>12</v>
      </c>
      <c r="C29" s="5">
        <f>+'Income Statement'!C40</f>
        <v>267736</v>
      </c>
    </row>
    <row r="30" spans="2:3" x14ac:dyDescent="0.25">
      <c r="B30" s="3" t="s">
        <v>13</v>
      </c>
      <c r="C30" s="5">
        <f>+'Income Statement'!D40</f>
        <v>2210</v>
      </c>
    </row>
    <row r="31" spans="2:3" ht="15" x14ac:dyDescent="0.4">
      <c r="B31" s="3" t="s">
        <v>115</v>
      </c>
      <c r="C31" s="7">
        <f>+'Income Statement'!E40</f>
        <v>108958</v>
      </c>
    </row>
    <row r="33" spans="2:3" ht="15" x14ac:dyDescent="0.4">
      <c r="B33" s="3" t="s">
        <v>14</v>
      </c>
      <c r="C33" s="7">
        <f>SUM(C29:C32)</f>
        <v>378904</v>
      </c>
    </row>
    <row r="35" spans="2:3" ht="15" x14ac:dyDescent="0.4">
      <c r="B35" s="3" t="s">
        <v>15</v>
      </c>
      <c r="C35" s="8">
        <f>+C33+C26</f>
        <v>425127</v>
      </c>
    </row>
    <row r="49" spans="1:3" x14ac:dyDescent="0.25">
      <c r="A49" s="26" t="s">
        <v>16</v>
      </c>
      <c r="B49" s="26"/>
      <c r="C49" s="26"/>
    </row>
  </sheetData>
  <mergeCells count="4">
    <mergeCell ref="A3:C3"/>
    <mergeCell ref="A4:C4"/>
    <mergeCell ref="A5:C5"/>
    <mergeCell ref="A49:C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F314"/>
  <sheetViews>
    <sheetView tabSelected="1" workbookViewId="0">
      <selection activeCell="B2" sqref="B2"/>
    </sheetView>
  </sheetViews>
  <sheetFormatPr defaultColWidth="9.109375" defaultRowHeight="13.2" x14ac:dyDescent="0.25"/>
  <cols>
    <col min="1" max="1" width="10.109375" style="1" customWidth="1"/>
    <col min="2" max="2" width="38.109375" style="1" customWidth="1"/>
    <col min="3" max="3" width="14" style="5" customWidth="1"/>
    <col min="4" max="4" width="12.33203125" style="1" customWidth="1"/>
    <col min="5" max="5" width="11.33203125" style="1" customWidth="1"/>
    <col min="6" max="6" width="11.6640625" style="1" customWidth="1"/>
    <col min="7" max="16384" width="9.109375" style="1"/>
  </cols>
  <sheetData>
    <row r="3" spans="1:6" x14ac:dyDescent="0.25">
      <c r="A3" s="24" t="s">
        <v>112</v>
      </c>
      <c r="B3" s="24"/>
      <c r="C3" s="24"/>
      <c r="D3" s="24"/>
      <c r="E3" s="24"/>
      <c r="F3" s="24"/>
    </row>
    <row r="4" spans="1:6" x14ac:dyDescent="0.25">
      <c r="A4" s="24" t="s">
        <v>137</v>
      </c>
      <c r="B4" s="24"/>
      <c r="C4" s="24"/>
      <c r="D4" s="24"/>
      <c r="E4" s="24"/>
      <c r="F4" s="24"/>
    </row>
    <row r="5" spans="1:6" x14ac:dyDescent="0.25">
      <c r="A5" s="28" t="s">
        <v>128</v>
      </c>
      <c r="B5" s="28"/>
      <c r="C5" s="28"/>
      <c r="D5" s="28"/>
      <c r="E5" s="28"/>
      <c r="F5" s="28"/>
    </row>
    <row r="7" spans="1:6" x14ac:dyDescent="0.25">
      <c r="A7"/>
      <c r="B7"/>
      <c r="C7" s="10"/>
      <c r="D7" s="9" t="s">
        <v>18</v>
      </c>
      <c r="E7" s="9" t="s">
        <v>20</v>
      </c>
      <c r="F7" s="9"/>
    </row>
    <row r="8" spans="1:6" x14ac:dyDescent="0.25">
      <c r="A8"/>
      <c r="B8"/>
      <c r="C8" s="11" t="s">
        <v>17</v>
      </c>
      <c r="D8" s="2" t="s">
        <v>19</v>
      </c>
      <c r="E8" s="2" t="s">
        <v>19</v>
      </c>
      <c r="F8" s="2" t="s">
        <v>21</v>
      </c>
    </row>
    <row r="9" spans="1:6" x14ac:dyDescent="0.25">
      <c r="A9"/>
      <c r="B9"/>
      <c r="C9"/>
    </row>
    <row r="10" spans="1:6" x14ac:dyDescent="0.25">
      <c r="B10" s="1" t="s">
        <v>32</v>
      </c>
      <c r="C10" s="1"/>
    </row>
    <row r="11" spans="1:6" x14ac:dyDescent="0.25">
      <c r="B11" s="3" t="s">
        <v>22</v>
      </c>
      <c r="C11" s="6">
        <f>+'Actusl vs Budget'!F10+'Actusl vs Budget'!F11-E11</f>
        <v>248430</v>
      </c>
      <c r="D11" s="6">
        <v>0</v>
      </c>
      <c r="E11" s="6">
        <v>1000</v>
      </c>
      <c r="F11" s="6">
        <f>SUM(C11:E11)</f>
        <v>249430</v>
      </c>
    </row>
    <row r="12" spans="1:6" x14ac:dyDescent="0.25">
      <c r="B12" s="3" t="s">
        <v>23</v>
      </c>
      <c r="C12" s="5">
        <f>+Convention!F10</f>
        <v>46080</v>
      </c>
      <c r="D12" s="5"/>
      <c r="E12" s="5"/>
      <c r="F12" s="5">
        <f>SUM(C12:E12)</f>
        <v>46080</v>
      </c>
    </row>
    <row r="13" spans="1:6" x14ac:dyDescent="0.25">
      <c r="B13" s="3" t="s">
        <v>24</v>
      </c>
      <c r="C13" s="5">
        <f>+Convention!F14+'Actusl vs Budget'!F14</f>
        <v>16950</v>
      </c>
      <c r="D13" s="5"/>
      <c r="E13" s="5"/>
      <c r="F13" s="5">
        <f t="shared" ref="F13:F20" si="0">SUM(C13:E13)</f>
        <v>16950</v>
      </c>
    </row>
    <row r="14" spans="1:6" x14ac:dyDescent="0.25">
      <c r="B14" s="3" t="s">
        <v>25</v>
      </c>
      <c r="C14" s="5">
        <f>+'Actusl vs Budget'!F23</f>
        <v>3452</v>
      </c>
      <c r="D14" s="5"/>
      <c r="E14" s="5"/>
      <c r="F14" s="5">
        <f t="shared" si="0"/>
        <v>3452</v>
      </c>
    </row>
    <row r="15" spans="1:6" x14ac:dyDescent="0.25">
      <c r="B15" s="3" t="s">
        <v>26</v>
      </c>
      <c r="D15" s="5">
        <f>+'Actusl vs Budget'!F25</f>
        <v>1345</v>
      </c>
      <c r="E15" s="5"/>
      <c r="F15" s="5">
        <f t="shared" si="0"/>
        <v>1345</v>
      </c>
    </row>
    <row r="16" spans="1:6" x14ac:dyDescent="0.25">
      <c r="B16" s="3" t="s">
        <v>27</v>
      </c>
      <c r="C16" s="5">
        <f>+'Actusl vs Budget'!F15</f>
        <v>4510</v>
      </c>
      <c r="D16" s="5"/>
      <c r="E16" s="5"/>
      <c r="F16" s="5">
        <f t="shared" si="0"/>
        <v>4510</v>
      </c>
    </row>
    <row r="17" spans="2:6" x14ac:dyDescent="0.25">
      <c r="B17" s="3" t="s">
        <v>28</v>
      </c>
      <c r="D17" s="5"/>
      <c r="E17" s="5"/>
      <c r="F17" s="5">
        <f t="shared" si="0"/>
        <v>0</v>
      </c>
    </row>
    <row r="18" spans="2:6" x14ac:dyDescent="0.25">
      <c r="B18" s="4" t="s">
        <v>29</v>
      </c>
      <c r="C18" s="5">
        <f>+'Actusl vs Budget'!F22</f>
        <v>13474</v>
      </c>
      <c r="D18" s="5"/>
      <c r="E18" s="5"/>
      <c r="F18" s="5">
        <f t="shared" si="0"/>
        <v>13474</v>
      </c>
    </row>
    <row r="19" spans="2:6" x14ac:dyDescent="0.25">
      <c r="B19" s="3" t="s">
        <v>30</v>
      </c>
      <c r="C19" s="5">
        <f>+'Actusl vs Budget'!F20+'Actusl vs Budget'!F24</f>
        <v>1929</v>
      </c>
      <c r="D19" s="5"/>
      <c r="E19" s="5"/>
      <c r="F19" s="5">
        <f t="shared" si="0"/>
        <v>1929</v>
      </c>
    </row>
    <row r="20" spans="2:6" ht="15" x14ac:dyDescent="0.4">
      <c r="B20" s="3" t="s">
        <v>113</v>
      </c>
      <c r="C20" s="7">
        <f>+'Actusl vs Budget'!F13+'Actusl vs Budget'!F16+'Actusl vs Budget'!F17+'Actusl vs Budget'!F18+'Actusl vs Budget'!F19+'Actusl vs Budget'!F27+Convention!F12+Convention!F11+'Actusl vs Budget'!F26+Convention!F13</f>
        <v>25580</v>
      </c>
      <c r="D20" s="7">
        <v>0</v>
      </c>
      <c r="E20" s="7">
        <v>0</v>
      </c>
      <c r="F20" s="7">
        <f t="shared" si="0"/>
        <v>25580</v>
      </c>
    </row>
    <row r="21" spans="2:6" x14ac:dyDescent="0.25">
      <c r="D21" s="5"/>
      <c r="E21" s="5"/>
      <c r="F21" s="5"/>
    </row>
    <row r="22" spans="2:6" x14ac:dyDescent="0.25">
      <c r="B22" s="1" t="s">
        <v>33</v>
      </c>
      <c r="C22" s="5">
        <f>SUM(C11:C20)</f>
        <v>360405</v>
      </c>
      <c r="D22" s="5">
        <f>SUM(D11:D20)</f>
        <v>1345</v>
      </c>
      <c r="E22" s="5">
        <f>SUM(E11:E20)</f>
        <v>1000</v>
      </c>
      <c r="F22" s="5">
        <f>SUM(F11:F20)</f>
        <v>362750</v>
      </c>
    </row>
    <row r="23" spans="2:6" x14ac:dyDescent="0.25">
      <c r="D23" s="5"/>
      <c r="E23" s="5"/>
      <c r="F23" s="5"/>
    </row>
    <row r="24" spans="2:6" ht="15" x14ac:dyDescent="0.4">
      <c r="B24" s="3" t="s">
        <v>31</v>
      </c>
      <c r="C24" s="7">
        <v>0</v>
      </c>
      <c r="D24" s="7">
        <v>0</v>
      </c>
      <c r="E24" s="7">
        <v>0</v>
      </c>
      <c r="F24" s="7">
        <f>SUM(C24:E24)</f>
        <v>0</v>
      </c>
    </row>
    <row r="25" spans="2:6" x14ac:dyDescent="0.25">
      <c r="D25" s="5"/>
      <c r="E25" s="5"/>
      <c r="F25" s="5"/>
    </row>
    <row r="26" spans="2:6" x14ac:dyDescent="0.25">
      <c r="B26" s="1" t="s">
        <v>34</v>
      </c>
      <c r="D26" s="5"/>
      <c r="E26" s="5"/>
      <c r="F26" s="5"/>
    </row>
    <row r="27" spans="2:6" ht="15" x14ac:dyDescent="0.4">
      <c r="B27" s="4" t="s">
        <v>35</v>
      </c>
      <c r="C27" s="7">
        <f>+C24+C22</f>
        <v>360405</v>
      </c>
      <c r="D27" s="7">
        <f>+D24+D22</f>
        <v>1345</v>
      </c>
      <c r="E27" s="7">
        <f>+E24+E22</f>
        <v>1000</v>
      </c>
      <c r="F27" s="7">
        <f>+F24+F22</f>
        <v>362750</v>
      </c>
    </row>
    <row r="28" spans="2:6" x14ac:dyDescent="0.25">
      <c r="D28" s="5"/>
      <c r="E28" s="5"/>
      <c r="F28" s="5"/>
    </row>
    <row r="29" spans="2:6" x14ac:dyDescent="0.25">
      <c r="D29" s="5"/>
      <c r="E29" s="5"/>
      <c r="F29" s="5"/>
    </row>
    <row r="30" spans="2:6" x14ac:dyDescent="0.25">
      <c r="B30" s="1" t="s">
        <v>36</v>
      </c>
      <c r="D30" s="5"/>
      <c r="E30" s="5"/>
      <c r="F30" s="5"/>
    </row>
    <row r="31" spans="2:6" x14ac:dyDescent="0.25">
      <c r="B31" s="3" t="s">
        <v>37</v>
      </c>
      <c r="C31" s="5">
        <f>+'Actusl vs Budget'!F65</f>
        <v>212567</v>
      </c>
      <c r="D31" s="5"/>
      <c r="E31" s="5"/>
      <c r="F31" s="5">
        <f>SUM(C31:E31)</f>
        <v>212567</v>
      </c>
    </row>
    <row r="32" spans="2:6" ht="15" x14ac:dyDescent="0.4">
      <c r="B32" s="3" t="s">
        <v>38</v>
      </c>
      <c r="C32" s="7">
        <f>+Convention!F34</f>
        <v>59381</v>
      </c>
      <c r="D32" s="7">
        <v>0</v>
      </c>
      <c r="E32" s="7">
        <v>0</v>
      </c>
      <c r="F32" s="7">
        <f>SUM(C32:E32)</f>
        <v>59381</v>
      </c>
    </row>
    <row r="33" spans="1:6" x14ac:dyDescent="0.25">
      <c r="D33" s="5"/>
      <c r="E33" s="5"/>
      <c r="F33" s="5"/>
    </row>
    <row r="34" spans="1:6" ht="15" x14ac:dyDescent="0.4">
      <c r="B34" s="1" t="s">
        <v>39</v>
      </c>
      <c r="C34" s="7">
        <f>SUM(C31:C33)</f>
        <v>271948</v>
      </c>
      <c r="D34" s="7">
        <f>SUM(D31:D33)</f>
        <v>0</v>
      </c>
      <c r="E34" s="7">
        <f>SUM(E31:E33)</f>
        <v>0</v>
      </c>
      <c r="F34" s="7">
        <f>SUM(F31:F33)</f>
        <v>271948</v>
      </c>
    </row>
    <row r="35" spans="1:6" x14ac:dyDescent="0.25">
      <c r="D35" s="5"/>
      <c r="E35" s="5"/>
      <c r="F35" s="5"/>
    </row>
    <row r="36" spans="1:6" x14ac:dyDescent="0.25">
      <c r="B36" s="1" t="s">
        <v>134</v>
      </c>
      <c r="C36" s="5">
        <f>+C27-C34</f>
        <v>88457</v>
      </c>
      <c r="D36" s="5">
        <f>+D27-D34</f>
        <v>1345</v>
      </c>
      <c r="E36" s="5">
        <f>+E27-E34</f>
        <v>1000</v>
      </c>
      <c r="F36" s="5">
        <f>+F27-F34</f>
        <v>90802</v>
      </c>
    </row>
    <row r="37" spans="1:6" x14ac:dyDescent="0.25">
      <c r="D37" s="5"/>
      <c r="E37" s="5"/>
      <c r="F37" s="5"/>
    </row>
    <row r="38" spans="1:6" ht="15" x14ac:dyDescent="0.4">
      <c r="B38" s="1" t="s">
        <v>40</v>
      </c>
      <c r="C38" s="7">
        <v>179279</v>
      </c>
      <c r="D38" s="7">
        <v>865</v>
      </c>
      <c r="E38" s="7">
        <v>107958</v>
      </c>
      <c r="F38" s="7">
        <f>SUM(C38:E38)</f>
        <v>288102</v>
      </c>
    </row>
    <row r="39" spans="1:6" x14ac:dyDescent="0.25">
      <c r="D39" s="5"/>
      <c r="E39" s="5"/>
      <c r="F39" s="5"/>
    </row>
    <row r="40" spans="1:6" ht="15" x14ac:dyDescent="0.4">
      <c r="B40" s="1" t="s">
        <v>41</v>
      </c>
      <c r="C40" s="8">
        <f>+C36+C38</f>
        <v>267736</v>
      </c>
      <c r="D40" s="8">
        <f>+D36+D38</f>
        <v>2210</v>
      </c>
      <c r="E40" s="8">
        <f>+E36+E38</f>
        <v>108958</v>
      </c>
      <c r="F40" s="8">
        <f>+F36+F38</f>
        <v>378904</v>
      </c>
    </row>
    <row r="41" spans="1:6" x14ac:dyDescent="0.25">
      <c r="A41"/>
      <c r="B41"/>
      <c r="C41" s="12"/>
      <c r="D41" s="5"/>
      <c r="E41" s="5"/>
      <c r="F41" s="5"/>
    </row>
    <row r="42" spans="1:6" x14ac:dyDescent="0.25">
      <c r="A42"/>
      <c r="B42"/>
      <c r="C42" s="12"/>
      <c r="D42" s="5"/>
      <c r="E42" s="5"/>
      <c r="F42" s="5"/>
    </row>
    <row r="43" spans="1:6" x14ac:dyDescent="0.25">
      <c r="A43"/>
      <c r="B43"/>
      <c r="C43" s="12"/>
      <c r="D43" s="5"/>
      <c r="E43" s="5"/>
      <c r="F43" s="5"/>
    </row>
    <row r="44" spans="1:6" x14ac:dyDescent="0.25">
      <c r="A44"/>
      <c r="B44"/>
      <c r="C44"/>
    </row>
    <row r="45" spans="1:6" x14ac:dyDescent="0.25">
      <c r="A45"/>
      <c r="B45"/>
      <c r="C45"/>
    </row>
    <row r="46" spans="1:6" x14ac:dyDescent="0.25">
      <c r="A46"/>
      <c r="B46"/>
      <c r="C46"/>
    </row>
    <row r="47" spans="1:6" x14ac:dyDescent="0.25">
      <c r="A47"/>
      <c r="B47"/>
      <c r="C47"/>
    </row>
    <row r="48" spans="1:6" x14ac:dyDescent="0.25">
      <c r="A48"/>
      <c r="B48"/>
      <c r="C48"/>
    </row>
    <row r="49" spans="1:6" x14ac:dyDescent="0.25">
      <c r="A49"/>
      <c r="B49"/>
      <c r="C49"/>
    </row>
    <row r="50" spans="1:6" x14ac:dyDescent="0.25">
      <c r="A50"/>
      <c r="B50"/>
      <c r="C50"/>
    </row>
    <row r="51" spans="1:6" x14ac:dyDescent="0.25">
      <c r="A51"/>
      <c r="B51"/>
      <c r="C51"/>
    </row>
    <row r="52" spans="1:6" x14ac:dyDescent="0.25">
      <c r="A52"/>
      <c r="B52"/>
      <c r="C52"/>
    </row>
    <row r="53" spans="1:6" x14ac:dyDescent="0.25">
      <c r="A53"/>
      <c r="B53"/>
      <c r="C53"/>
    </row>
    <row r="54" spans="1:6" x14ac:dyDescent="0.25">
      <c r="A54"/>
      <c r="B54"/>
      <c r="C54"/>
    </row>
    <row r="55" spans="1:6" x14ac:dyDescent="0.25">
      <c r="A55"/>
      <c r="B55"/>
      <c r="C55"/>
    </row>
    <row r="56" spans="1:6" x14ac:dyDescent="0.25">
      <c r="A56"/>
      <c r="B56"/>
      <c r="C56"/>
    </row>
    <row r="57" spans="1:6" x14ac:dyDescent="0.25">
      <c r="A57"/>
      <c r="B57"/>
      <c r="C57"/>
    </row>
    <row r="58" spans="1:6" x14ac:dyDescent="0.25">
      <c r="A58"/>
      <c r="B58"/>
      <c r="C58"/>
    </row>
    <row r="59" spans="1:6" x14ac:dyDescent="0.25">
      <c r="A59" s="27" t="s">
        <v>16</v>
      </c>
      <c r="B59" s="27"/>
      <c r="C59" s="27"/>
      <c r="D59" s="27"/>
      <c r="E59" s="27"/>
      <c r="F59" s="27"/>
    </row>
    <row r="60" spans="1:6" x14ac:dyDescent="0.25">
      <c r="A60"/>
      <c r="B60"/>
      <c r="C60"/>
    </row>
    <row r="61" spans="1:6" x14ac:dyDescent="0.25">
      <c r="A61"/>
      <c r="B61"/>
      <c r="C61"/>
    </row>
    <row r="62" spans="1:6" x14ac:dyDescent="0.25">
      <c r="A62"/>
      <c r="B62"/>
      <c r="C62"/>
    </row>
    <row r="63" spans="1:6" x14ac:dyDescent="0.25">
      <c r="A63"/>
      <c r="B63"/>
      <c r="C63"/>
    </row>
    <row r="64" spans="1:6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  <row r="302" spans="1:3" x14ac:dyDescent="0.25">
      <c r="A302"/>
      <c r="B302"/>
      <c r="C302"/>
    </row>
    <row r="303" spans="1:3" x14ac:dyDescent="0.25">
      <c r="A303"/>
      <c r="B303"/>
      <c r="C303"/>
    </row>
    <row r="304" spans="1:3" x14ac:dyDescent="0.25">
      <c r="A304"/>
      <c r="B304"/>
      <c r="C304"/>
    </row>
    <row r="305" spans="1:3" x14ac:dyDescent="0.25">
      <c r="A305"/>
      <c r="B305"/>
      <c r="C305"/>
    </row>
    <row r="306" spans="1:3" x14ac:dyDescent="0.25">
      <c r="A306"/>
      <c r="B306"/>
      <c r="C306"/>
    </row>
    <row r="307" spans="1:3" x14ac:dyDescent="0.25">
      <c r="A307"/>
      <c r="B307"/>
      <c r="C307"/>
    </row>
    <row r="308" spans="1:3" x14ac:dyDescent="0.25">
      <c r="A308"/>
      <c r="B308"/>
      <c r="C308"/>
    </row>
    <row r="309" spans="1:3" x14ac:dyDescent="0.25">
      <c r="A309"/>
      <c r="B309"/>
      <c r="C309"/>
    </row>
    <row r="310" spans="1:3" x14ac:dyDescent="0.25">
      <c r="A310"/>
      <c r="B310"/>
      <c r="C310"/>
    </row>
    <row r="311" spans="1:3" x14ac:dyDescent="0.25">
      <c r="A311"/>
      <c r="B311"/>
      <c r="C311"/>
    </row>
    <row r="312" spans="1:3" x14ac:dyDescent="0.25">
      <c r="A312"/>
      <c r="B312"/>
      <c r="C312"/>
    </row>
    <row r="313" spans="1:3" x14ac:dyDescent="0.25">
      <c r="A313"/>
      <c r="B313"/>
      <c r="C313"/>
    </row>
    <row r="314" spans="1:3" x14ac:dyDescent="0.25">
      <c r="A314"/>
      <c r="B314"/>
      <c r="C314"/>
    </row>
  </sheetData>
  <mergeCells count="4">
    <mergeCell ref="A59:F59"/>
    <mergeCell ref="A3:F3"/>
    <mergeCell ref="A4:F4"/>
    <mergeCell ref="A5:F5"/>
  </mergeCells>
  <phoneticPr fontId="0" type="noConversion"/>
  <pageMargins left="0.75" right="0.75" top="1" bottom="1" header="0.5" footer="0.5"/>
  <pageSetup scale="86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98"/>
  <sheetViews>
    <sheetView workbookViewId="0">
      <selection activeCell="H9" sqref="H9"/>
    </sheetView>
  </sheetViews>
  <sheetFormatPr defaultColWidth="9.109375" defaultRowHeight="10.199999999999999" x14ac:dyDescent="0.2"/>
  <cols>
    <col min="1" max="1" width="9.109375" style="14"/>
    <col min="2" max="2" width="32.33203125" style="14" customWidth="1"/>
    <col min="3" max="4" width="10.6640625" style="14" customWidth="1"/>
    <col min="5" max="5" width="11.88671875" style="14" customWidth="1"/>
    <col min="6" max="6" width="12.5546875" style="14" customWidth="1"/>
    <col min="7" max="9" width="10.6640625" style="14" customWidth="1"/>
    <col min="10" max="16384" width="9.109375" style="14"/>
  </cols>
  <sheetData>
    <row r="2" spans="1:8" x14ac:dyDescent="0.2">
      <c r="A2" s="29" t="s">
        <v>112</v>
      </c>
      <c r="B2" s="29"/>
      <c r="C2" s="29"/>
      <c r="D2" s="29"/>
      <c r="E2" s="29"/>
      <c r="F2" s="29"/>
      <c r="G2" s="29"/>
      <c r="H2" s="29"/>
    </row>
    <row r="3" spans="1:8" x14ac:dyDescent="0.2">
      <c r="A3" s="29" t="s">
        <v>42</v>
      </c>
      <c r="B3" s="29"/>
      <c r="C3" s="29"/>
      <c r="D3" s="29"/>
      <c r="E3" s="29"/>
      <c r="F3" s="29"/>
      <c r="G3" s="29"/>
      <c r="H3" s="29"/>
    </row>
    <row r="4" spans="1:8" x14ac:dyDescent="0.2">
      <c r="A4" s="29" t="s">
        <v>129</v>
      </c>
      <c r="B4" s="29"/>
      <c r="C4" s="29"/>
      <c r="D4" s="29"/>
      <c r="E4" s="29"/>
      <c r="F4" s="29"/>
      <c r="G4" s="29"/>
      <c r="H4" s="29"/>
    </row>
    <row r="6" spans="1:8" x14ac:dyDescent="0.2">
      <c r="C6" s="15"/>
      <c r="D6" s="15"/>
      <c r="E6" s="15"/>
      <c r="F6" s="15" t="s">
        <v>46</v>
      </c>
      <c r="G6" s="15"/>
      <c r="H6" s="15"/>
    </row>
    <row r="7" spans="1:8" x14ac:dyDescent="0.2">
      <c r="C7" s="15" t="s">
        <v>43</v>
      </c>
      <c r="D7" s="15" t="s">
        <v>43</v>
      </c>
      <c r="E7" s="15" t="s">
        <v>43</v>
      </c>
      <c r="F7" s="15" t="s">
        <v>130</v>
      </c>
      <c r="G7" s="15" t="s">
        <v>47</v>
      </c>
      <c r="H7" s="15" t="s">
        <v>48</v>
      </c>
    </row>
    <row r="8" spans="1:8" x14ac:dyDescent="0.2">
      <c r="C8" s="13" t="s">
        <v>44</v>
      </c>
      <c r="D8" s="13" t="s">
        <v>45</v>
      </c>
      <c r="E8" s="13" t="s">
        <v>136</v>
      </c>
      <c r="F8" s="13" t="s">
        <v>44</v>
      </c>
      <c r="G8" s="13" t="s">
        <v>45</v>
      </c>
      <c r="H8" s="13" t="s">
        <v>136</v>
      </c>
    </row>
    <row r="9" spans="1:8" x14ac:dyDescent="0.2">
      <c r="B9" s="14" t="s">
        <v>50</v>
      </c>
    </row>
    <row r="10" spans="1:8" x14ac:dyDescent="0.2">
      <c r="B10" s="18" t="s">
        <v>49</v>
      </c>
      <c r="C10" s="16">
        <v>6145</v>
      </c>
      <c r="D10" s="16">
        <v>24901</v>
      </c>
      <c r="E10" s="16">
        <f>+C10-D10</f>
        <v>-18756</v>
      </c>
      <c r="F10" s="16">
        <f>243930+1000</f>
        <v>244930</v>
      </c>
      <c r="G10" s="16">
        <v>298810</v>
      </c>
      <c r="H10" s="16">
        <f>+F10-G10</f>
        <v>-53880</v>
      </c>
    </row>
    <row r="11" spans="1:8" x14ac:dyDescent="0.2">
      <c r="B11" s="18" t="s">
        <v>119</v>
      </c>
      <c r="C11" s="17">
        <v>0</v>
      </c>
      <c r="D11" s="17">
        <v>1250</v>
      </c>
      <c r="E11" s="17">
        <f>+C11-D11</f>
        <v>-1250</v>
      </c>
      <c r="F11" s="17">
        <v>4500</v>
      </c>
      <c r="G11" s="17">
        <v>15000</v>
      </c>
      <c r="H11" s="17">
        <f>+F11-G11</f>
        <v>-10500</v>
      </c>
    </row>
    <row r="12" spans="1:8" x14ac:dyDescent="0.2">
      <c r="B12" s="18" t="s">
        <v>51</v>
      </c>
      <c r="C12" s="17"/>
      <c r="D12" s="17">
        <v>0</v>
      </c>
      <c r="E12" s="17">
        <f t="shared" ref="E12:E64" si="0">+C12-D12</f>
        <v>0</v>
      </c>
      <c r="F12" s="17"/>
      <c r="G12" s="17">
        <v>0</v>
      </c>
      <c r="H12" s="17">
        <f t="shared" ref="H12:H64" si="1">+F12-G12</f>
        <v>0</v>
      </c>
    </row>
    <row r="13" spans="1:8" x14ac:dyDescent="0.2">
      <c r="B13" s="18" t="s">
        <v>120</v>
      </c>
      <c r="C13" s="17"/>
      <c r="D13" s="17">
        <v>83</v>
      </c>
      <c r="E13" s="17">
        <f t="shared" si="0"/>
        <v>-83</v>
      </c>
      <c r="F13" s="17"/>
      <c r="G13" s="17">
        <v>1000</v>
      </c>
      <c r="H13" s="17">
        <f t="shared" si="1"/>
        <v>-1000</v>
      </c>
    </row>
    <row r="14" spans="1:8" x14ac:dyDescent="0.2">
      <c r="B14" s="18" t="s">
        <v>121</v>
      </c>
      <c r="C14" s="17">
        <v>0</v>
      </c>
      <c r="D14" s="17">
        <v>854</v>
      </c>
      <c r="E14" s="17">
        <f t="shared" si="0"/>
        <v>-854</v>
      </c>
      <c r="F14" s="17">
        <v>5000</v>
      </c>
      <c r="G14" s="17">
        <v>10250</v>
      </c>
      <c r="H14" s="17">
        <f t="shared" si="1"/>
        <v>-5250</v>
      </c>
    </row>
    <row r="15" spans="1:8" x14ac:dyDescent="0.2">
      <c r="B15" s="18" t="s">
        <v>52</v>
      </c>
      <c r="C15" s="17">
        <v>0</v>
      </c>
      <c r="D15" s="17">
        <v>583</v>
      </c>
      <c r="E15" s="17">
        <f t="shared" si="0"/>
        <v>-583</v>
      </c>
      <c r="F15" s="17">
        <v>4510</v>
      </c>
      <c r="G15" s="17">
        <v>7000</v>
      </c>
      <c r="H15" s="17">
        <f t="shared" si="1"/>
        <v>-2490</v>
      </c>
    </row>
    <row r="16" spans="1:8" x14ac:dyDescent="0.2">
      <c r="B16" s="18" t="s">
        <v>53</v>
      </c>
      <c r="C16" s="17">
        <v>0</v>
      </c>
      <c r="D16" s="17">
        <v>42</v>
      </c>
      <c r="E16" s="17">
        <f t="shared" si="0"/>
        <v>-42</v>
      </c>
      <c r="F16" s="17">
        <v>507</v>
      </c>
      <c r="G16" s="17">
        <v>500</v>
      </c>
      <c r="H16" s="17">
        <f t="shared" si="1"/>
        <v>7</v>
      </c>
    </row>
    <row r="17" spans="2:8" x14ac:dyDescent="0.2">
      <c r="B17" s="18" t="s">
        <v>123</v>
      </c>
      <c r="C17" s="17"/>
      <c r="D17" s="17">
        <v>42</v>
      </c>
      <c r="E17" s="17">
        <f t="shared" si="0"/>
        <v>-42</v>
      </c>
      <c r="F17" s="17"/>
      <c r="G17" s="17">
        <v>500</v>
      </c>
      <c r="H17" s="17">
        <f t="shared" si="1"/>
        <v>-500</v>
      </c>
    </row>
    <row r="18" spans="2:8" x14ac:dyDescent="0.2">
      <c r="B18" s="18" t="s">
        <v>133</v>
      </c>
      <c r="C18" s="17">
        <v>0</v>
      </c>
      <c r="D18" s="17">
        <v>0</v>
      </c>
      <c r="E18" s="17">
        <f t="shared" si="0"/>
        <v>0</v>
      </c>
      <c r="F18" s="17">
        <v>7500</v>
      </c>
      <c r="G18" s="17">
        <v>0</v>
      </c>
      <c r="H18" s="17">
        <f t="shared" si="1"/>
        <v>7500</v>
      </c>
    </row>
    <row r="19" spans="2:8" x14ac:dyDescent="0.2">
      <c r="B19" s="18" t="s">
        <v>55</v>
      </c>
      <c r="C19" s="17"/>
      <c r="D19" s="17">
        <v>0</v>
      </c>
      <c r="E19" s="17">
        <f t="shared" si="0"/>
        <v>0</v>
      </c>
      <c r="F19" s="17"/>
      <c r="G19" s="17">
        <v>0</v>
      </c>
      <c r="H19" s="17">
        <f t="shared" si="1"/>
        <v>0</v>
      </c>
    </row>
    <row r="20" spans="2:8" x14ac:dyDescent="0.2">
      <c r="B20" s="18" t="s">
        <v>56</v>
      </c>
      <c r="C20" s="17">
        <f>111+157+91</f>
        <v>359</v>
      </c>
      <c r="D20" s="17">
        <v>833</v>
      </c>
      <c r="E20" s="17">
        <f t="shared" si="0"/>
        <v>-474</v>
      </c>
      <c r="F20" s="17">
        <f>668+1156+1+104</f>
        <v>1929</v>
      </c>
      <c r="G20" s="17">
        <v>10000</v>
      </c>
      <c r="H20" s="17">
        <f t="shared" si="1"/>
        <v>-8071</v>
      </c>
    </row>
    <row r="21" spans="2:8" x14ac:dyDescent="0.2">
      <c r="B21" s="18" t="s">
        <v>28</v>
      </c>
      <c r="C21" s="17"/>
      <c r="D21" s="17">
        <v>0</v>
      </c>
      <c r="E21" s="17"/>
      <c r="F21" s="17"/>
      <c r="G21" s="17">
        <v>0</v>
      </c>
      <c r="H21" s="17"/>
    </row>
    <row r="22" spans="2:8" x14ac:dyDescent="0.2">
      <c r="B22" s="19" t="s">
        <v>29</v>
      </c>
      <c r="C22" s="17">
        <f>2144+1199</f>
        <v>3343</v>
      </c>
      <c r="D22" s="17">
        <v>0</v>
      </c>
      <c r="E22" s="17">
        <f t="shared" si="0"/>
        <v>3343</v>
      </c>
      <c r="F22" s="17">
        <f>7462+6012</f>
        <v>13474</v>
      </c>
      <c r="G22" s="17">
        <v>0</v>
      </c>
      <c r="H22" s="17">
        <f t="shared" si="1"/>
        <v>13474</v>
      </c>
    </row>
    <row r="23" spans="2:8" x14ac:dyDescent="0.2">
      <c r="B23" s="18" t="s">
        <v>25</v>
      </c>
      <c r="C23" s="17">
        <v>0</v>
      </c>
      <c r="D23" s="17">
        <v>750</v>
      </c>
      <c r="E23" s="17">
        <f t="shared" si="0"/>
        <v>-750</v>
      </c>
      <c r="F23" s="17">
        <f>514+2938</f>
        <v>3452</v>
      </c>
      <c r="G23" s="17">
        <v>9000</v>
      </c>
      <c r="H23" s="17">
        <f t="shared" si="1"/>
        <v>-5548</v>
      </c>
    </row>
    <row r="24" spans="2:8" x14ac:dyDescent="0.2">
      <c r="B24" s="18" t="s">
        <v>57</v>
      </c>
      <c r="C24" s="17"/>
      <c r="D24" s="17">
        <v>83</v>
      </c>
      <c r="E24" s="17">
        <f t="shared" si="0"/>
        <v>-83</v>
      </c>
      <c r="F24" s="17"/>
      <c r="G24" s="17">
        <v>1000</v>
      </c>
      <c r="H24" s="17">
        <f t="shared" si="1"/>
        <v>-1000</v>
      </c>
    </row>
    <row r="25" spans="2:8" x14ac:dyDescent="0.2">
      <c r="B25" s="18" t="s">
        <v>58</v>
      </c>
      <c r="C25" s="17">
        <v>10</v>
      </c>
      <c r="D25" s="17">
        <v>0</v>
      </c>
      <c r="E25" s="17">
        <f t="shared" si="0"/>
        <v>10</v>
      </c>
      <c r="F25" s="17">
        <v>1345</v>
      </c>
      <c r="G25" s="17">
        <v>0</v>
      </c>
      <c r="H25" s="17">
        <f t="shared" si="1"/>
        <v>1345</v>
      </c>
    </row>
    <row r="26" spans="2:8" x14ac:dyDescent="0.2">
      <c r="B26" s="18" t="s">
        <v>126</v>
      </c>
      <c r="C26" s="17">
        <v>450</v>
      </c>
      <c r="D26" s="17">
        <v>0</v>
      </c>
      <c r="E26" s="17">
        <f t="shared" si="0"/>
        <v>450</v>
      </c>
      <c r="F26" s="17">
        <v>2700</v>
      </c>
      <c r="G26" s="17">
        <v>0</v>
      </c>
      <c r="H26" s="17">
        <f t="shared" si="1"/>
        <v>2700</v>
      </c>
    </row>
    <row r="27" spans="2:8" x14ac:dyDescent="0.2">
      <c r="B27" s="18" t="s">
        <v>59</v>
      </c>
      <c r="C27" s="17">
        <v>0</v>
      </c>
      <c r="D27" s="17">
        <v>42</v>
      </c>
      <c r="E27" s="17">
        <f t="shared" si="0"/>
        <v>-42</v>
      </c>
      <c r="F27" s="17">
        <v>7453</v>
      </c>
      <c r="G27" s="17">
        <v>500</v>
      </c>
      <c r="H27" s="17">
        <f t="shared" si="1"/>
        <v>6953</v>
      </c>
    </row>
    <row r="28" spans="2:8" ht="12" x14ac:dyDescent="0.35">
      <c r="B28" s="18" t="s">
        <v>60</v>
      </c>
      <c r="C28" s="20">
        <f>+Convention!C36</f>
        <v>-19949</v>
      </c>
      <c r="D28" s="20">
        <v>1510</v>
      </c>
      <c r="E28" s="20">
        <f t="shared" si="0"/>
        <v>-21459</v>
      </c>
      <c r="F28" s="20">
        <f>+Convention!F36</f>
        <v>6069</v>
      </c>
      <c r="G28" s="20">
        <v>18125</v>
      </c>
      <c r="H28" s="20">
        <f t="shared" si="1"/>
        <v>-12056</v>
      </c>
    </row>
    <row r="29" spans="2:8" ht="12" x14ac:dyDescent="0.35">
      <c r="B29" s="19" t="s">
        <v>61</v>
      </c>
      <c r="C29" s="20">
        <f t="shared" ref="C29:H29" si="2">SUM(C10:C28)</f>
        <v>-9642</v>
      </c>
      <c r="D29" s="20">
        <f t="shared" si="2"/>
        <v>30973</v>
      </c>
      <c r="E29" s="20">
        <f t="shared" si="2"/>
        <v>-40615</v>
      </c>
      <c r="F29" s="20">
        <f t="shared" si="2"/>
        <v>303369</v>
      </c>
      <c r="G29" s="20">
        <f t="shared" si="2"/>
        <v>371685</v>
      </c>
      <c r="H29" s="20">
        <f t="shared" si="2"/>
        <v>-68316</v>
      </c>
    </row>
    <row r="30" spans="2:8" x14ac:dyDescent="0.2">
      <c r="B30" s="18"/>
      <c r="C30" s="17"/>
      <c r="D30" s="17"/>
      <c r="E30" s="17"/>
      <c r="F30" s="17"/>
      <c r="G30" s="17"/>
      <c r="H30" s="17"/>
    </row>
    <row r="31" spans="2:8" x14ac:dyDescent="0.2">
      <c r="B31" s="21" t="s">
        <v>62</v>
      </c>
      <c r="C31" s="17"/>
      <c r="D31" s="17"/>
      <c r="E31" s="17"/>
      <c r="F31" s="17"/>
      <c r="G31" s="17"/>
      <c r="H31" s="17"/>
    </row>
    <row r="32" spans="2:8" x14ac:dyDescent="0.2">
      <c r="B32" s="18" t="s">
        <v>63</v>
      </c>
      <c r="C32" s="17">
        <v>8768</v>
      </c>
      <c r="D32" s="17">
        <v>13333</v>
      </c>
      <c r="E32" s="17">
        <f t="shared" si="0"/>
        <v>-4565</v>
      </c>
      <c r="F32" s="17">
        <v>67124</v>
      </c>
      <c r="G32" s="17">
        <v>160000</v>
      </c>
      <c r="H32" s="17">
        <f t="shared" si="1"/>
        <v>-92876</v>
      </c>
    </row>
    <row r="33" spans="2:8" x14ac:dyDescent="0.2">
      <c r="B33" s="18" t="s">
        <v>64</v>
      </c>
      <c r="C33" s="17">
        <f>-2+1690+671</f>
        <v>2359</v>
      </c>
      <c r="D33" s="17">
        <v>2083</v>
      </c>
      <c r="E33" s="17">
        <f t="shared" si="0"/>
        <v>276</v>
      </c>
      <c r="F33" s="17">
        <f>4563+4991</f>
        <v>9554</v>
      </c>
      <c r="G33" s="17">
        <v>25000</v>
      </c>
      <c r="H33" s="17">
        <f t="shared" si="1"/>
        <v>-15446</v>
      </c>
    </row>
    <row r="34" spans="2:8" x14ac:dyDescent="0.2">
      <c r="B34" s="18" t="s">
        <v>65</v>
      </c>
      <c r="C34" s="17"/>
      <c r="D34" s="17">
        <v>83</v>
      </c>
      <c r="E34" s="17">
        <f t="shared" si="0"/>
        <v>-83</v>
      </c>
      <c r="F34" s="17"/>
      <c r="G34" s="17">
        <v>1000</v>
      </c>
      <c r="H34" s="17">
        <f t="shared" si="1"/>
        <v>-1000</v>
      </c>
    </row>
    <row r="35" spans="2:8" x14ac:dyDescent="0.2">
      <c r="B35" s="18" t="s">
        <v>66</v>
      </c>
      <c r="C35" s="17"/>
      <c r="D35" s="17">
        <v>250</v>
      </c>
      <c r="E35" s="17">
        <f t="shared" si="0"/>
        <v>-250</v>
      </c>
      <c r="F35" s="17"/>
      <c r="G35" s="17">
        <v>3000</v>
      </c>
      <c r="H35" s="17">
        <f t="shared" si="1"/>
        <v>-3000</v>
      </c>
    </row>
    <row r="36" spans="2:8" x14ac:dyDescent="0.2">
      <c r="B36" s="18" t="s">
        <v>67</v>
      </c>
      <c r="C36" s="17">
        <v>800</v>
      </c>
      <c r="D36" s="17">
        <v>933</v>
      </c>
      <c r="E36" s="17">
        <f t="shared" si="0"/>
        <v>-133</v>
      </c>
      <c r="F36" s="17">
        <v>4650</v>
      </c>
      <c r="G36" s="17">
        <v>11200</v>
      </c>
      <c r="H36" s="17">
        <f t="shared" si="1"/>
        <v>-6550</v>
      </c>
    </row>
    <row r="37" spans="2:8" x14ac:dyDescent="0.2">
      <c r="B37" s="18" t="s">
        <v>68</v>
      </c>
      <c r="C37" s="17">
        <v>275</v>
      </c>
      <c r="D37" s="17">
        <v>0</v>
      </c>
      <c r="E37" s="17">
        <f t="shared" si="0"/>
        <v>275</v>
      </c>
      <c r="F37" s="17">
        <v>1650</v>
      </c>
      <c r="G37" s="17">
        <v>0</v>
      </c>
      <c r="H37" s="17">
        <f t="shared" si="1"/>
        <v>1650</v>
      </c>
    </row>
    <row r="38" spans="2:8" x14ac:dyDescent="0.2">
      <c r="B38" s="18" t="s">
        <v>69</v>
      </c>
      <c r="C38" s="17">
        <v>450</v>
      </c>
      <c r="D38" s="17">
        <v>0</v>
      </c>
      <c r="E38" s="17">
        <f t="shared" si="0"/>
        <v>450</v>
      </c>
      <c r="F38" s="17">
        <v>2700</v>
      </c>
      <c r="G38" s="17">
        <v>0</v>
      </c>
      <c r="H38" s="17">
        <f t="shared" si="1"/>
        <v>2700</v>
      </c>
    </row>
    <row r="39" spans="2:8" x14ac:dyDescent="0.2">
      <c r="B39" s="18" t="s">
        <v>70</v>
      </c>
      <c r="C39" s="17">
        <v>-26</v>
      </c>
      <c r="D39" s="17">
        <v>241</v>
      </c>
      <c r="E39" s="17">
        <f t="shared" si="0"/>
        <v>-267</v>
      </c>
      <c r="F39" s="17">
        <v>1145</v>
      </c>
      <c r="G39" s="17">
        <v>2886</v>
      </c>
      <c r="H39" s="17">
        <f t="shared" si="1"/>
        <v>-1741</v>
      </c>
    </row>
    <row r="40" spans="2:8" x14ac:dyDescent="0.2">
      <c r="B40" s="18" t="s">
        <v>71</v>
      </c>
      <c r="C40" s="17">
        <v>0</v>
      </c>
      <c r="D40" s="17">
        <v>83</v>
      </c>
      <c r="E40" s="17">
        <f t="shared" si="0"/>
        <v>-83</v>
      </c>
      <c r="F40" s="17">
        <v>3766</v>
      </c>
      <c r="G40" s="17">
        <v>1000</v>
      </c>
      <c r="H40" s="17">
        <f t="shared" si="1"/>
        <v>2766</v>
      </c>
    </row>
    <row r="41" spans="2:8" x14ac:dyDescent="0.2">
      <c r="B41" s="18" t="s">
        <v>72</v>
      </c>
      <c r="C41" s="17">
        <v>194</v>
      </c>
      <c r="D41" s="17">
        <v>267</v>
      </c>
      <c r="E41" s="17">
        <f t="shared" si="0"/>
        <v>-73</v>
      </c>
      <c r="F41" s="17">
        <v>3076</v>
      </c>
      <c r="G41" s="17">
        <v>3200</v>
      </c>
      <c r="H41" s="17">
        <f t="shared" si="1"/>
        <v>-124</v>
      </c>
    </row>
    <row r="42" spans="2:8" x14ac:dyDescent="0.2">
      <c r="B42" s="18" t="s">
        <v>73</v>
      </c>
      <c r="C42" s="17">
        <v>6</v>
      </c>
      <c r="D42" s="17">
        <v>21</v>
      </c>
      <c r="E42" s="17">
        <f t="shared" si="0"/>
        <v>-15</v>
      </c>
      <c r="F42" s="17">
        <f>31</f>
        <v>31</v>
      </c>
      <c r="G42" s="17">
        <v>250</v>
      </c>
      <c r="H42" s="17">
        <f t="shared" si="1"/>
        <v>-219</v>
      </c>
    </row>
    <row r="43" spans="2:8" x14ac:dyDescent="0.2">
      <c r="B43" s="18" t="s">
        <v>74</v>
      </c>
      <c r="C43" s="17">
        <v>2124</v>
      </c>
      <c r="D43" s="17">
        <v>833</v>
      </c>
      <c r="E43" s="17">
        <f t="shared" si="0"/>
        <v>1291</v>
      </c>
      <c r="F43" s="17">
        <v>4484</v>
      </c>
      <c r="G43" s="17">
        <v>10000</v>
      </c>
      <c r="H43" s="17">
        <f t="shared" si="1"/>
        <v>-5516</v>
      </c>
    </row>
    <row r="44" spans="2:8" x14ac:dyDescent="0.2">
      <c r="B44" s="18" t="s">
        <v>75</v>
      </c>
      <c r="C44" s="17">
        <v>0</v>
      </c>
      <c r="D44" s="17">
        <v>83</v>
      </c>
      <c r="E44" s="17">
        <f t="shared" si="0"/>
        <v>-83</v>
      </c>
      <c r="F44" s="17">
        <v>0</v>
      </c>
      <c r="G44" s="17">
        <v>1000</v>
      </c>
      <c r="H44" s="17">
        <f t="shared" si="1"/>
        <v>-1000</v>
      </c>
    </row>
    <row r="45" spans="2:8" x14ac:dyDescent="0.2">
      <c r="B45" s="18" t="s">
        <v>76</v>
      </c>
      <c r="C45" s="17">
        <v>0</v>
      </c>
      <c r="D45" s="17">
        <v>0</v>
      </c>
      <c r="E45" s="17">
        <f t="shared" si="0"/>
        <v>0</v>
      </c>
      <c r="F45" s="17">
        <v>275</v>
      </c>
      <c r="G45" s="17">
        <v>0</v>
      </c>
      <c r="H45" s="17">
        <f t="shared" si="1"/>
        <v>275</v>
      </c>
    </row>
    <row r="46" spans="2:8" x14ac:dyDescent="0.2">
      <c r="B46" s="18" t="s">
        <v>77</v>
      </c>
      <c r="C46" s="17">
        <v>1530</v>
      </c>
      <c r="D46" s="17">
        <v>833</v>
      </c>
      <c r="E46" s="17">
        <f t="shared" si="0"/>
        <v>697</v>
      </c>
      <c r="F46" s="17">
        <v>2645</v>
      </c>
      <c r="G46" s="17">
        <v>10000</v>
      </c>
      <c r="H46" s="17">
        <f t="shared" si="1"/>
        <v>-7355</v>
      </c>
    </row>
    <row r="47" spans="2:8" x14ac:dyDescent="0.2">
      <c r="B47" s="18" t="s">
        <v>78</v>
      </c>
      <c r="C47" s="17">
        <v>1120</v>
      </c>
      <c r="D47" s="17">
        <v>1125</v>
      </c>
      <c r="E47" s="17">
        <f t="shared" si="0"/>
        <v>-5</v>
      </c>
      <c r="F47" s="17">
        <v>6131</v>
      </c>
      <c r="G47" s="17">
        <v>13500</v>
      </c>
      <c r="H47" s="17">
        <f t="shared" si="1"/>
        <v>-7369</v>
      </c>
    </row>
    <row r="48" spans="2:8" x14ac:dyDescent="0.2">
      <c r="B48" s="18" t="s">
        <v>79</v>
      </c>
      <c r="C48" s="17">
        <v>80</v>
      </c>
      <c r="D48" s="17">
        <v>42</v>
      </c>
      <c r="E48" s="17">
        <f t="shared" si="0"/>
        <v>38</v>
      </c>
      <c r="F48" s="17">
        <v>157</v>
      </c>
      <c r="G48" s="17">
        <v>500</v>
      </c>
      <c r="H48" s="17">
        <f t="shared" si="1"/>
        <v>-343</v>
      </c>
    </row>
    <row r="49" spans="2:8" x14ac:dyDescent="0.2">
      <c r="B49" s="18" t="s">
        <v>80</v>
      </c>
      <c r="C49" s="17">
        <v>0</v>
      </c>
      <c r="D49" s="17">
        <v>0</v>
      </c>
      <c r="E49" s="17">
        <f t="shared" si="0"/>
        <v>0</v>
      </c>
      <c r="F49" s="17">
        <v>143</v>
      </c>
      <c r="G49" s="17">
        <v>0</v>
      </c>
      <c r="H49" s="17">
        <f t="shared" si="1"/>
        <v>143</v>
      </c>
    </row>
    <row r="50" spans="2:8" x14ac:dyDescent="0.2">
      <c r="B50" s="18" t="s">
        <v>81</v>
      </c>
      <c r="C50" s="17">
        <v>0</v>
      </c>
      <c r="D50" s="17">
        <v>667</v>
      </c>
      <c r="E50" s="17">
        <f t="shared" si="0"/>
        <v>-667</v>
      </c>
      <c r="F50" s="17">
        <v>6008</v>
      </c>
      <c r="G50" s="17">
        <v>8000</v>
      </c>
      <c r="H50" s="17">
        <f t="shared" si="1"/>
        <v>-1992</v>
      </c>
    </row>
    <row r="51" spans="2:8" x14ac:dyDescent="0.2">
      <c r="B51" s="18" t="s">
        <v>82</v>
      </c>
      <c r="C51" s="17">
        <v>0</v>
      </c>
      <c r="D51" s="17">
        <v>1667</v>
      </c>
      <c r="E51" s="17">
        <f t="shared" si="0"/>
        <v>-1667</v>
      </c>
      <c r="F51" s="17">
        <v>19249</v>
      </c>
      <c r="G51" s="17">
        <v>20000</v>
      </c>
      <c r="H51" s="17">
        <f t="shared" si="1"/>
        <v>-751</v>
      </c>
    </row>
    <row r="52" spans="2:8" x14ac:dyDescent="0.2">
      <c r="B52" s="18" t="s">
        <v>83</v>
      </c>
      <c r="C52" s="17">
        <v>0</v>
      </c>
      <c r="D52" s="17">
        <v>250</v>
      </c>
      <c r="E52" s="17">
        <f t="shared" si="0"/>
        <v>-250</v>
      </c>
      <c r="F52" s="17">
        <v>97</v>
      </c>
      <c r="G52" s="17">
        <v>3000</v>
      </c>
      <c r="H52" s="17">
        <f t="shared" si="1"/>
        <v>-2903</v>
      </c>
    </row>
    <row r="53" spans="2:8" x14ac:dyDescent="0.2">
      <c r="B53" s="18" t="s">
        <v>84</v>
      </c>
      <c r="C53" s="17">
        <v>7</v>
      </c>
      <c r="D53" s="17">
        <v>450</v>
      </c>
      <c r="E53" s="17">
        <f t="shared" si="0"/>
        <v>-443</v>
      </c>
      <c r="F53" s="17">
        <v>1674</v>
      </c>
      <c r="G53" s="17">
        <v>5400</v>
      </c>
      <c r="H53" s="17">
        <f t="shared" si="1"/>
        <v>-3726</v>
      </c>
    </row>
    <row r="54" spans="2:8" x14ac:dyDescent="0.2">
      <c r="B54" s="18" t="s">
        <v>111</v>
      </c>
      <c r="C54" s="17">
        <v>7</v>
      </c>
      <c r="D54" s="17">
        <v>417</v>
      </c>
      <c r="E54" s="17">
        <f t="shared" si="0"/>
        <v>-410</v>
      </c>
      <c r="F54" s="17">
        <v>1000</v>
      </c>
      <c r="G54" s="17">
        <v>5000</v>
      </c>
      <c r="H54" s="17">
        <f t="shared" si="1"/>
        <v>-4000</v>
      </c>
    </row>
    <row r="55" spans="2:8" x14ac:dyDescent="0.2">
      <c r="B55" s="18" t="s">
        <v>85</v>
      </c>
      <c r="C55" s="17">
        <v>0</v>
      </c>
      <c r="D55" s="17">
        <v>3083</v>
      </c>
      <c r="E55" s="17">
        <f t="shared" si="0"/>
        <v>-3083</v>
      </c>
      <c r="F55" s="17">
        <v>38200</v>
      </c>
      <c r="G55" s="17">
        <v>37000</v>
      </c>
      <c r="H55" s="17">
        <f t="shared" si="1"/>
        <v>1200</v>
      </c>
    </row>
    <row r="56" spans="2:8" x14ac:dyDescent="0.2">
      <c r="B56" s="18" t="s">
        <v>86</v>
      </c>
      <c r="C56" s="17">
        <v>0</v>
      </c>
      <c r="D56" s="17">
        <v>0</v>
      </c>
      <c r="E56" s="17">
        <f t="shared" si="0"/>
        <v>0</v>
      </c>
      <c r="F56" s="17">
        <v>15000</v>
      </c>
      <c r="G56" s="17">
        <v>0</v>
      </c>
      <c r="H56" s="17">
        <f t="shared" si="1"/>
        <v>15000</v>
      </c>
    </row>
    <row r="57" spans="2:8" x14ac:dyDescent="0.2">
      <c r="B57" s="18" t="s">
        <v>122</v>
      </c>
      <c r="C57" s="17"/>
      <c r="D57" s="17">
        <v>83</v>
      </c>
      <c r="E57" s="17">
        <f t="shared" si="0"/>
        <v>-83</v>
      </c>
      <c r="F57" s="17"/>
      <c r="G57" s="17">
        <v>1000</v>
      </c>
      <c r="H57" s="17">
        <f t="shared" si="1"/>
        <v>-1000</v>
      </c>
    </row>
    <row r="58" spans="2:8" x14ac:dyDescent="0.2">
      <c r="B58" s="18" t="s">
        <v>87</v>
      </c>
      <c r="C58" s="17">
        <v>281</v>
      </c>
      <c r="D58" s="17">
        <v>2158</v>
      </c>
      <c r="E58" s="17">
        <f t="shared" si="0"/>
        <v>-1877</v>
      </c>
      <c r="F58" s="17">
        <v>16295</v>
      </c>
      <c r="G58" s="17">
        <v>25900</v>
      </c>
      <c r="H58" s="17">
        <f t="shared" si="1"/>
        <v>-9605</v>
      </c>
    </row>
    <row r="59" spans="2:8" x14ac:dyDescent="0.2">
      <c r="B59" s="18" t="s">
        <v>88</v>
      </c>
      <c r="C59" s="17">
        <v>35</v>
      </c>
      <c r="D59" s="17">
        <v>42</v>
      </c>
      <c r="E59" s="17">
        <f t="shared" si="0"/>
        <v>-7</v>
      </c>
      <c r="F59" s="17">
        <v>35</v>
      </c>
      <c r="G59" s="17">
        <v>500</v>
      </c>
      <c r="H59" s="17">
        <f t="shared" si="1"/>
        <v>-465</v>
      </c>
    </row>
    <row r="60" spans="2:8" x14ac:dyDescent="0.2">
      <c r="B60" s="18" t="s">
        <v>89</v>
      </c>
      <c r="C60" s="17">
        <v>2322</v>
      </c>
      <c r="D60" s="17">
        <v>500</v>
      </c>
      <c r="E60" s="17">
        <f t="shared" si="0"/>
        <v>1822</v>
      </c>
      <c r="F60" s="17">
        <v>3064</v>
      </c>
      <c r="G60" s="17">
        <v>6000</v>
      </c>
      <c r="H60" s="17">
        <f t="shared" si="1"/>
        <v>-2936</v>
      </c>
    </row>
    <row r="61" spans="2:8" x14ac:dyDescent="0.2">
      <c r="B61" s="18" t="s">
        <v>90</v>
      </c>
      <c r="C61" s="17"/>
      <c r="D61" s="17">
        <v>0</v>
      </c>
      <c r="E61" s="17">
        <f t="shared" si="0"/>
        <v>0</v>
      </c>
      <c r="F61" s="17"/>
      <c r="G61" s="17">
        <v>0</v>
      </c>
      <c r="H61" s="17">
        <f t="shared" si="1"/>
        <v>0</v>
      </c>
    </row>
    <row r="62" spans="2:8" x14ac:dyDescent="0.2">
      <c r="B62" s="18" t="s">
        <v>54</v>
      </c>
      <c r="C62" s="17"/>
      <c r="D62" s="17">
        <v>0</v>
      </c>
      <c r="E62" s="17">
        <f t="shared" si="0"/>
        <v>0</v>
      </c>
      <c r="F62" s="17"/>
      <c r="G62" s="17">
        <v>0</v>
      </c>
      <c r="H62" s="17">
        <f t="shared" si="1"/>
        <v>0</v>
      </c>
    </row>
    <row r="63" spans="2:8" x14ac:dyDescent="0.2">
      <c r="B63" s="18" t="s">
        <v>91</v>
      </c>
      <c r="C63" s="17"/>
      <c r="D63" s="17">
        <v>333</v>
      </c>
      <c r="E63" s="17">
        <f t="shared" si="0"/>
        <v>-333</v>
      </c>
      <c r="F63" s="17"/>
      <c r="G63" s="17">
        <v>4000</v>
      </c>
      <c r="H63" s="17">
        <f t="shared" si="1"/>
        <v>-4000</v>
      </c>
    </row>
    <row r="64" spans="2:8" ht="12" x14ac:dyDescent="0.35">
      <c r="B64" s="18" t="s">
        <v>92</v>
      </c>
      <c r="C64" s="22">
        <v>55</v>
      </c>
      <c r="D64" s="22">
        <v>0</v>
      </c>
      <c r="E64" s="22">
        <f t="shared" si="0"/>
        <v>55</v>
      </c>
      <c r="F64" s="22">
        <v>4414</v>
      </c>
      <c r="G64" s="22">
        <v>0</v>
      </c>
      <c r="H64" s="22">
        <f t="shared" si="1"/>
        <v>4414</v>
      </c>
    </row>
    <row r="65" spans="1:8" ht="12" x14ac:dyDescent="0.35">
      <c r="B65" s="19" t="s">
        <v>93</v>
      </c>
      <c r="C65" s="20">
        <f t="shared" ref="C65:H65" si="3">SUM(C31:C64)</f>
        <v>20387</v>
      </c>
      <c r="D65" s="20">
        <f t="shared" si="3"/>
        <v>29860</v>
      </c>
      <c r="E65" s="20">
        <f t="shared" si="3"/>
        <v>-9473</v>
      </c>
      <c r="F65" s="20">
        <f t="shared" si="3"/>
        <v>212567</v>
      </c>
      <c r="G65" s="20">
        <f t="shared" si="3"/>
        <v>358336</v>
      </c>
      <c r="H65" s="20">
        <f t="shared" si="3"/>
        <v>-145769</v>
      </c>
    </row>
    <row r="66" spans="1:8" x14ac:dyDescent="0.2">
      <c r="B66" s="18"/>
      <c r="C66" s="17"/>
      <c r="D66" s="17"/>
      <c r="E66" s="17"/>
      <c r="F66" s="17"/>
      <c r="G66" s="17"/>
      <c r="H66" s="17"/>
    </row>
    <row r="67" spans="1:8" ht="12" x14ac:dyDescent="0.35">
      <c r="B67" s="21" t="s">
        <v>94</v>
      </c>
      <c r="C67" s="23">
        <f t="shared" ref="C67:H67" si="4">+C29-C65</f>
        <v>-30029</v>
      </c>
      <c r="D67" s="23">
        <f t="shared" si="4"/>
        <v>1113</v>
      </c>
      <c r="E67" s="23">
        <f t="shared" si="4"/>
        <v>-31142</v>
      </c>
      <c r="F67" s="23">
        <f t="shared" si="4"/>
        <v>90802</v>
      </c>
      <c r="G67" s="23">
        <f t="shared" si="4"/>
        <v>13349</v>
      </c>
      <c r="H67" s="23">
        <f t="shared" si="4"/>
        <v>77453</v>
      </c>
    </row>
    <row r="68" spans="1:8" x14ac:dyDescent="0.2">
      <c r="B68" s="18"/>
      <c r="C68" s="17"/>
      <c r="D68" s="17"/>
      <c r="E68" s="17"/>
      <c r="F68" s="17"/>
      <c r="G68" s="17"/>
      <c r="H68" s="17"/>
    </row>
    <row r="69" spans="1:8" x14ac:dyDescent="0.2">
      <c r="B69" s="18"/>
      <c r="C69" s="17"/>
      <c r="D69" s="17"/>
      <c r="E69" s="17"/>
      <c r="F69" s="17"/>
      <c r="G69" s="17"/>
      <c r="H69" s="17"/>
    </row>
    <row r="70" spans="1:8" x14ac:dyDescent="0.2">
      <c r="B70" s="18"/>
      <c r="C70" s="17"/>
      <c r="D70" s="17"/>
      <c r="E70" s="17"/>
      <c r="F70" s="17"/>
      <c r="G70" s="17"/>
      <c r="H70" s="17"/>
    </row>
    <row r="71" spans="1:8" x14ac:dyDescent="0.2">
      <c r="B71" s="18"/>
      <c r="C71" s="17"/>
      <c r="D71" s="17"/>
      <c r="E71" s="17"/>
      <c r="F71" s="17"/>
      <c r="G71" s="17"/>
      <c r="H71" s="17"/>
    </row>
    <row r="72" spans="1:8" x14ac:dyDescent="0.2">
      <c r="B72" s="18"/>
      <c r="C72" s="17"/>
      <c r="D72" s="17"/>
      <c r="E72" s="17"/>
      <c r="F72" s="17"/>
      <c r="G72" s="17"/>
      <c r="H72" s="17"/>
    </row>
    <row r="73" spans="1:8" x14ac:dyDescent="0.2">
      <c r="B73" s="18"/>
      <c r="C73" s="17"/>
      <c r="D73" s="17"/>
      <c r="E73" s="17"/>
      <c r="F73" s="17"/>
      <c r="G73" s="17"/>
      <c r="H73" s="17"/>
    </row>
    <row r="74" spans="1:8" ht="12" x14ac:dyDescent="0.25">
      <c r="A74" s="30" t="s">
        <v>16</v>
      </c>
      <c r="B74" s="30"/>
      <c r="C74" s="30"/>
      <c r="D74" s="30"/>
      <c r="E74" s="30"/>
      <c r="F74" s="30"/>
      <c r="G74" s="30"/>
      <c r="H74" s="30"/>
    </row>
    <row r="75" spans="1:8" x14ac:dyDescent="0.2">
      <c r="B75" s="18"/>
      <c r="C75" s="17"/>
      <c r="D75" s="17"/>
      <c r="E75" s="17"/>
      <c r="F75" s="17"/>
      <c r="G75" s="17"/>
      <c r="H75" s="17"/>
    </row>
    <row r="76" spans="1:8" x14ac:dyDescent="0.2">
      <c r="B76" s="18"/>
      <c r="C76" s="17"/>
      <c r="D76" s="17"/>
      <c r="E76" s="17"/>
      <c r="F76" s="17"/>
      <c r="G76" s="17"/>
      <c r="H76" s="17"/>
    </row>
    <row r="77" spans="1:8" x14ac:dyDescent="0.2">
      <c r="B77" s="18"/>
      <c r="C77" s="17"/>
      <c r="D77" s="17"/>
      <c r="E77" s="17"/>
      <c r="F77" s="17"/>
      <c r="G77" s="17"/>
      <c r="H77" s="17"/>
    </row>
    <row r="78" spans="1:8" x14ac:dyDescent="0.2">
      <c r="B78" s="18"/>
      <c r="C78" s="17"/>
      <c r="D78" s="17"/>
      <c r="E78" s="17"/>
      <c r="F78" s="17"/>
      <c r="G78" s="17"/>
      <c r="H78" s="17"/>
    </row>
    <row r="79" spans="1:8" x14ac:dyDescent="0.2">
      <c r="B79" s="18"/>
      <c r="C79" s="17"/>
      <c r="D79" s="17"/>
      <c r="E79" s="17"/>
      <c r="F79" s="17"/>
      <c r="G79" s="17"/>
      <c r="H79" s="17"/>
    </row>
    <row r="80" spans="1:8" x14ac:dyDescent="0.2">
      <c r="B80" s="18"/>
      <c r="C80" s="17"/>
      <c r="D80" s="17"/>
      <c r="E80" s="17"/>
      <c r="F80" s="17"/>
      <c r="G80" s="17"/>
      <c r="H80" s="17"/>
    </row>
    <row r="81" spans="2:8" x14ac:dyDescent="0.2">
      <c r="B81" s="18"/>
      <c r="C81" s="17"/>
      <c r="D81" s="17"/>
      <c r="E81" s="17"/>
      <c r="F81" s="17"/>
      <c r="G81" s="17"/>
      <c r="H81" s="17"/>
    </row>
    <row r="82" spans="2:8" x14ac:dyDescent="0.2">
      <c r="B82" s="18"/>
      <c r="C82" s="17"/>
      <c r="D82" s="17"/>
      <c r="E82" s="17"/>
      <c r="F82" s="17"/>
      <c r="G82" s="17"/>
      <c r="H82" s="17"/>
    </row>
    <row r="83" spans="2:8" x14ac:dyDescent="0.2">
      <c r="C83" s="17"/>
      <c r="D83" s="17"/>
      <c r="E83" s="17"/>
      <c r="F83" s="17"/>
      <c r="G83" s="17"/>
      <c r="H83" s="17"/>
    </row>
    <row r="84" spans="2:8" x14ac:dyDescent="0.2">
      <c r="C84" s="17"/>
      <c r="D84" s="17"/>
      <c r="E84" s="17"/>
      <c r="F84" s="17"/>
      <c r="G84" s="17"/>
      <c r="H84" s="17"/>
    </row>
    <row r="85" spans="2:8" x14ac:dyDescent="0.2">
      <c r="C85" s="17"/>
      <c r="D85" s="17"/>
      <c r="E85" s="17"/>
      <c r="F85" s="17"/>
      <c r="G85" s="17"/>
      <c r="H85" s="17"/>
    </row>
    <row r="86" spans="2:8" x14ac:dyDescent="0.2">
      <c r="C86" s="17"/>
      <c r="D86" s="17"/>
      <c r="E86" s="17"/>
      <c r="F86" s="17"/>
      <c r="G86" s="17"/>
      <c r="H86" s="17"/>
    </row>
    <row r="87" spans="2:8" x14ac:dyDescent="0.2">
      <c r="C87" s="17"/>
      <c r="D87" s="17"/>
      <c r="E87" s="17"/>
      <c r="F87" s="17"/>
      <c r="G87" s="17"/>
      <c r="H87" s="17"/>
    </row>
    <row r="88" spans="2:8" x14ac:dyDescent="0.2">
      <c r="C88" s="17"/>
      <c r="D88" s="17"/>
      <c r="E88" s="17"/>
      <c r="F88" s="17"/>
      <c r="G88" s="17"/>
      <c r="H88" s="17"/>
    </row>
    <row r="89" spans="2:8" x14ac:dyDescent="0.2">
      <c r="C89" s="17"/>
      <c r="D89" s="17"/>
      <c r="E89" s="17"/>
      <c r="F89" s="17"/>
      <c r="G89" s="17"/>
      <c r="H89" s="17"/>
    </row>
    <row r="90" spans="2:8" x14ac:dyDescent="0.2">
      <c r="C90" s="17"/>
      <c r="D90" s="17"/>
      <c r="E90" s="17"/>
      <c r="F90" s="17"/>
      <c r="G90" s="17"/>
      <c r="H90" s="17"/>
    </row>
    <row r="91" spans="2:8" x14ac:dyDescent="0.2">
      <c r="C91" s="17"/>
      <c r="D91" s="17"/>
      <c r="E91" s="17"/>
      <c r="F91" s="17"/>
      <c r="G91" s="17"/>
      <c r="H91" s="17"/>
    </row>
    <row r="92" spans="2:8" x14ac:dyDescent="0.2">
      <c r="C92" s="17"/>
      <c r="D92" s="17"/>
      <c r="E92" s="17"/>
      <c r="F92" s="17"/>
      <c r="G92" s="17"/>
      <c r="H92" s="17"/>
    </row>
    <row r="93" spans="2:8" x14ac:dyDescent="0.2">
      <c r="C93" s="17"/>
      <c r="D93" s="17"/>
      <c r="E93" s="17"/>
      <c r="F93" s="17"/>
      <c r="G93" s="17"/>
      <c r="H93" s="17"/>
    </row>
    <row r="94" spans="2:8" x14ac:dyDescent="0.2">
      <c r="C94" s="17"/>
      <c r="D94" s="17"/>
      <c r="E94" s="17"/>
      <c r="F94" s="17"/>
      <c r="G94" s="17"/>
      <c r="H94" s="17"/>
    </row>
    <row r="95" spans="2:8" x14ac:dyDescent="0.2">
      <c r="C95" s="17"/>
      <c r="D95" s="17"/>
      <c r="E95" s="17"/>
      <c r="F95" s="17"/>
      <c r="G95" s="17"/>
      <c r="H95" s="17"/>
    </row>
    <row r="96" spans="2:8" x14ac:dyDescent="0.2">
      <c r="C96" s="17"/>
      <c r="D96" s="17"/>
      <c r="E96" s="17"/>
      <c r="F96" s="17"/>
      <c r="G96" s="17"/>
      <c r="H96" s="17"/>
    </row>
    <row r="97" spans="3:8" x14ac:dyDescent="0.2">
      <c r="C97" s="17"/>
      <c r="D97" s="17"/>
      <c r="E97" s="17"/>
      <c r="F97" s="17"/>
      <c r="G97" s="17"/>
      <c r="H97" s="17"/>
    </row>
    <row r="98" spans="3:8" x14ac:dyDescent="0.2">
      <c r="C98" s="17"/>
      <c r="D98" s="17"/>
      <c r="E98" s="17"/>
      <c r="F98" s="17"/>
      <c r="G98" s="17"/>
      <c r="H98" s="17"/>
    </row>
  </sheetData>
  <mergeCells count="4">
    <mergeCell ref="A2:H2"/>
    <mergeCell ref="A4:H4"/>
    <mergeCell ref="A3:H3"/>
    <mergeCell ref="A74:H74"/>
  </mergeCells>
  <phoneticPr fontId="0" type="noConversion"/>
  <pageMargins left="0.75" right="0.75" top="1" bottom="1" header="0.5" footer="0.5"/>
  <pageSetup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4"/>
  <sheetViews>
    <sheetView workbookViewId="0">
      <selection activeCell="E8" sqref="E8"/>
    </sheetView>
  </sheetViews>
  <sheetFormatPr defaultColWidth="9.109375" defaultRowHeight="10.199999999999999" x14ac:dyDescent="0.2"/>
  <cols>
    <col min="1" max="1" width="9.109375" style="14"/>
    <col min="2" max="2" width="32.33203125" style="14" customWidth="1"/>
    <col min="3" max="4" width="10.6640625" style="14" customWidth="1"/>
    <col min="5" max="5" width="11.88671875" style="14" customWidth="1"/>
    <col min="6" max="6" width="12.5546875" style="14" customWidth="1"/>
    <col min="7" max="9" width="10.6640625" style="14" customWidth="1"/>
    <col min="10" max="16384" width="9.109375" style="14"/>
  </cols>
  <sheetData>
    <row r="2" spans="1:8" x14ac:dyDescent="0.2">
      <c r="A2" s="29" t="s">
        <v>112</v>
      </c>
      <c r="B2" s="29"/>
      <c r="C2" s="29"/>
      <c r="D2" s="29"/>
      <c r="E2" s="29"/>
      <c r="F2" s="29"/>
      <c r="G2" s="29"/>
      <c r="H2" s="29"/>
    </row>
    <row r="3" spans="1:8" x14ac:dyDescent="0.2">
      <c r="A3" s="29" t="s">
        <v>95</v>
      </c>
      <c r="B3" s="29"/>
      <c r="C3" s="29"/>
      <c r="D3" s="29"/>
      <c r="E3" s="29"/>
      <c r="F3" s="29"/>
      <c r="G3" s="29"/>
      <c r="H3" s="29"/>
    </row>
    <row r="4" spans="1:8" x14ac:dyDescent="0.2">
      <c r="A4" s="29" t="str">
        <f>+'Actusl vs Budget'!A4:H4</f>
        <v>For the One and Six Months Ended December 31, 2003</v>
      </c>
      <c r="B4" s="29"/>
      <c r="C4" s="29"/>
      <c r="D4" s="29"/>
      <c r="E4" s="29"/>
      <c r="F4" s="29"/>
      <c r="G4" s="29"/>
      <c r="H4" s="29"/>
    </row>
    <row r="6" spans="1:8" x14ac:dyDescent="0.2">
      <c r="C6" s="15"/>
      <c r="D6" s="15"/>
      <c r="E6" s="15"/>
      <c r="F6" s="15" t="s">
        <v>46</v>
      </c>
      <c r="G6" s="15"/>
      <c r="H6" s="15"/>
    </row>
    <row r="7" spans="1:8" x14ac:dyDescent="0.2">
      <c r="C7" s="15" t="s">
        <v>43</v>
      </c>
      <c r="D7" s="15" t="s">
        <v>43</v>
      </c>
      <c r="E7" s="15" t="s">
        <v>43</v>
      </c>
      <c r="F7" s="15" t="s">
        <v>130</v>
      </c>
      <c r="G7" s="15" t="s">
        <v>47</v>
      </c>
      <c r="H7" s="15" t="s">
        <v>48</v>
      </c>
    </row>
    <row r="8" spans="1:8" x14ac:dyDescent="0.2">
      <c r="C8" s="13" t="s">
        <v>44</v>
      </c>
      <c r="D8" s="13" t="s">
        <v>45</v>
      </c>
      <c r="E8" s="13" t="s">
        <v>136</v>
      </c>
      <c r="F8" s="13" t="s">
        <v>44</v>
      </c>
      <c r="G8" s="13" t="s">
        <v>45</v>
      </c>
      <c r="H8" s="13" t="s">
        <v>136</v>
      </c>
    </row>
    <row r="9" spans="1:8" x14ac:dyDescent="0.2">
      <c r="B9" s="14" t="s">
        <v>50</v>
      </c>
    </row>
    <row r="10" spans="1:8" x14ac:dyDescent="0.2">
      <c r="B10" s="18" t="s">
        <v>97</v>
      </c>
      <c r="C10" s="16">
        <v>10977</v>
      </c>
      <c r="D10" s="16">
        <v>4373</v>
      </c>
      <c r="E10" s="16">
        <f>+C10-D10</f>
        <v>6604</v>
      </c>
      <c r="F10" s="16">
        <v>46080</v>
      </c>
      <c r="G10" s="16">
        <v>52475</v>
      </c>
      <c r="H10" s="16">
        <f>+F10-G10</f>
        <v>-6395</v>
      </c>
    </row>
    <row r="11" spans="1:8" x14ac:dyDescent="0.2">
      <c r="B11" s="18" t="s">
        <v>96</v>
      </c>
      <c r="C11" s="17"/>
      <c r="D11" s="17">
        <v>0</v>
      </c>
      <c r="E11" s="17">
        <f>+C11-D11</f>
        <v>0</v>
      </c>
      <c r="F11" s="17"/>
      <c r="G11" s="17">
        <v>0</v>
      </c>
      <c r="H11" s="17">
        <f>+F11-G11</f>
        <v>0</v>
      </c>
    </row>
    <row r="12" spans="1:8" x14ac:dyDescent="0.2">
      <c r="B12" s="18" t="s">
        <v>98</v>
      </c>
      <c r="C12" s="17">
        <v>1400</v>
      </c>
      <c r="D12" s="17">
        <v>917</v>
      </c>
      <c r="E12" s="17">
        <f t="shared" ref="E12:E33" si="0">+C12-D12</f>
        <v>483</v>
      </c>
      <c r="F12" s="17">
        <v>6880</v>
      </c>
      <c r="G12" s="17">
        <v>11000</v>
      </c>
      <c r="H12" s="17">
        <f t="shared" ref="H12:H33" si="1">+F12-G12</f>
        <v>-4120</v>
      </c>
    </row>
    <row r="13" spans="1:8" x14ac:dyDescent="0.2">
      <c r="B13" s="18" t="s">
        <v>131</v>
      </c>
      <c r="C13" s="17">
        <v>0</v>
      </c>
      <c r="D13" s="17">
        <v>0</v>
      </c>
      <c r="E13" s="17">
        <f t="shared" si="0"/>
        <v>0</v>
      </c>
      <c r="F13" s="17">
        <v>540</v>
      </c>
      <c r="G13" s="17">
        <v>0</v>
      </c>
      <c r="H13" s="17">
        <f t="shared" si="1"/>
        <v>540</v>
      </c>
    </row>
    <row r="14" spans="1:8" ht="12" x14ac:dyDescent="0.35">
      <c r="B14" s="18" t="s">
        <v>99</v>
      </c>
      <c r="C14" s="20">
        <v>5000</v>
      </c>
      <c r="D14" s="20">
        <v>833</v>
      </c>
      <c r="E14" s="20">
        <f t="shared" si="0"/>
        <v>4167</v>
      </c>
      <c r="F14" s="20">
        <v>11950</v>
      </c>
      <c r="G14" s="20">
        <v>10000</v>
      </c>
      <c r="H14" s="20">
        <f t="shared" si="1"/>
        <v>1950</v>
      </c>
    </row>
    <row r="15" spans="1:8" ht="12" x14ac:dyDescent="0.35">
      <c r="B15" s="19" t="s">
        <v>61</v>
      </c>
      <c r="C15" s="20">
        <f t="shared" ref="C15:H15" si="2">SUM(C10:C14)</f>
        <v>17377</v>
      </c>
      <c r="D15" s="20">
        <f t="shared" si="2"/>
        <v>6123</v>
      </c>
      <c r="E15" s="20">
        <f t="shared" si="2"/>
        <v>11254</v>
      </c>
      <c r="F15" s="20">
        <f t="shared" si="2"/>
        <v>65450</v>
      </c>
      <c r="G15" s="20">
        <f t="shared" si="2"/>
        <v>73475</v>
      </c>
      <c r="H15" s="20">
        <f t="shared" si="2"/>
        <v>-8025</v>
      </c>
    </row>
    <row r="16" spans="1:8" x14ac:dyDescent="0.2">
      <c r="B16" s="18"/>
      <c r="C16" s="17"/>
      <c r="D16" s="17"/>
      <c r="E16" s="17"/>
      <c r="F16" s="17"/>
      <c r="G16" s="17"/>
      <c r="H16" s="17"/>
    </row>
    <row r="17" spans="2:8" x14ac:dyDescent="0.2">
      <c r="B17" s="21" t="s">
        <v>62</v>
      </c>
      <c r="C17" s="17"/>
      <c r="D17" s="17"/>
      <c r="E17" s="17"/>
      <c r="F17" s="17"/>
      <c r="G17" s="17"/>
      <c r="H17" s="17"/>
    </row>
    <row r="18" spans="2:8" x14ac:dyDescent="0.2">
      <c r="B18" s="18" t="s">
        <v>100</v>
      </c>
      <c r="C18" s="17">
        <v>3359</v>
      </c>
      <c r="D18" s="17">
        <v>142</v>
      </c>
      <c r="E18" s="17">
        <f t="shared" si="0"/>
        <v>3217</v>
      </c>
      <c r="F18" s="17">
        <v>3502</v>
      </c>
      <c r="G18" s="17">
        <v>1700</v>
      </c>
      <c r="H18" s="17">
        <f t="shared" si="1"/>
        <v>1802</v>
      </c>
    </row>
    <row r="19" spans="2:8" x14ac:dyDescent="0.2">
      <c r="B19" s="18" t="s">
        <v>135</v>
      </c>
      <c r="C19" s="17">
        <v>5811</v>
      </c>
      <c r="D19" s="17">
        <v>0</v>
      </c>
      <c r="E19" s="17">
        <f t="shared" si="0"/>
        <v>5811</v>
      </c>
      <c r="F19" s="17">
        <v>25621</v>
      </c>
      <c r="G19" s="17">
        <v>0</v>
      </c>
      <c r="H19" s="17">
        <f t="shared" si="1"/>
        <v>25621</v>
      </c>
    </row>
    <row r="20" spans="2:8" x14ac:dyDescent="0.2">
      <c r="B20" s="18" t="s">
        <v>124</v>
      </c>
      <c r="C20" s="17">
        <v>1429</v>
      </c>
      <c r="D20" s="17">
        <v>167</v>
      </c>
      <c r="E20" s="17">
        <f t="shared" si="0"/>
        <v>1262</v>
      </c>
      <c r="F20" s="17">
        <v>2014</v>
      </c>
      <c r="G20" s="17">
        <v>2000</v>
      </c>
      <c r="H20" s="17">
        <f t="shared" si="1"/>
        <v>14</v>
      </c>
    </row>
    <row r="21" spans="2:8" x14ac:dyDescent="0.2">
      <c r="B21" s="18" t="s">
        <v>101</v>
      </c>
      <c r="C21" s="17"/>
      <c r="D21" s="17">
        <v>83</v>
      </c>
      <c r="E21" s="17">
        <f t="shared" si="0"/>
        <v>-83</v>
      </c>
      <c r="F21" s="17"/>
      <c r="G21" s="17">
        <v>1000</v>
      </c>
      <c r="H21" s="17">
        <f t="shared" si="1"/>
        <v>-1000</v>
      </c>
    </row>
    <row r="22" spans="2:8" x14ac:dyDescent="0.2">
      <c r="B22" s="18" t="s">
        <v>102</v>
      </c>
      <c r="C22" s="17">
        <v>950</v>
      </c>
      <c r="D22" s="17">
        <v>150</v>
      </c>
      <c r="E22" s="17">
        <f t="shared" si="0"/>
        <v>800</v>
      </c>
      <c r="F22" s="17">
        <v>950</v>
      </c>
      <c r="G22" s="17">
        <v>1800</v>
      </c>
      <c r="H22" s="17">
        <f t="shared" si="1"/>
        <v>-850</v>
      </c>
    </row>
    <row r="23" spans="2:8" x14ac:dyDescent="0.2">
      <c r="B23" s="18" t="s">
        <v>103</v>
      </c>
      <c r="C23" s="17">
        <v>1539</v>
      </c>
      <c r="D23" s="17">
        <v>1667</v>
      </c>
      <c r="E23" s="17">
        <f t="shared" si="0"/>
        <v>-128</v>
      </c>
      <c r="F23" s="17">
        <v>1539</v>
      </c>
      <c r="G23" s="17">
        <v>20000</v>
      </c>
      <c r="H23" s="17">
        <f t="shared" si="1"/>
        <v>-18461</v>
      </c>
    </row>
    <row r="24" spans="2:8" x14ac:dyDescent="0.2">
      <c r="B24" s="18" t="s">
        <v>104</v>
      </c>
      <c r="C24" s="17">
        <v>311</v>
      </c>
      <c r="D24" s="17">
        <v>104</v>
      </c>
      <c r="E24" s="17">
        <f t="shared" si="0"/>
        <v>207</v>
      </c>
      <c r="F24" s="17">
        <v>311</v>
      </c>
      <c r="G24" s="17">
        <v>1250</v>
      </c>
      <c r="H24" s="17">
        <f t="shared" si="1"/>
        <v>-939</v>
      </c>
    </row>
    <row r="25" spans="2:8" x14ac:dyDescent="0.2">
      <c r="B25" s="18" t="s">
        <v>105</v>
      </c>
      <c r="C25" s="17"/>
      <c r="D25" s="17">
        <v>125</v>
      </c>
      <c r="E25" s="17">
        <f t="shared" si="0"/>
        <v>-125</v>
      </c>
      <c r="F25" s="17"/>
      <c r="G25" s="17">
        <v>1500</v>
      </c>
      <c r="H25" s="17">
        <f t="shared" si="1"/>
        <v>-1500</v>
      </c>
    </row>
    <row r="26" spans="2:8" x14ac:dyDescent="0.2">
      <c r="B26" s="18" t="s">
        <v>106</v>
      </c>
      <c r="C26" s="17">
        <v>450</v>
      </c>
      <c r="D26" s="17">
        <v>300</v>
      </c>
      <c r="E26" s="17">
        <f t="shared" si="0"/>
        <v>150</v>
      </c>
      <c r="F26" s="17">
        <v>450</v>
      </c>
      <c r="G26" s="17">
        <v>3600</v>
      </c>
      <c r="H26" s="17">
        <f t="shared" si="1"/>
        <v>-3150</v>
      </c>
    </row>
    <row r="27" spans="2:8" x14ac:dyDescent="0.2">
      <c r="B27" s="18" t="s">
        <v>107</v>
      </c>
      <c r="C27" s="17">
        <v>2500</v>
      </c>
      <c r="D27" s="17">
        <v>0</v>
      </c>
      <c r="E27" s="17">
        <f t="shared" si="0"/>
        <v>2500</v>
      </c>
      <c r="F27" s="17">
        <v>3663</v>
      </c>
      <c r="G27" s="17">
        <v>0</v>
      </c>
      <c r="H27" s="17">
        <f t="shared" si="1"/>
        <v>3663</v>
      </c>
    </row>
    <row r="28" spans="2:8" x14ac:dyDescent="0.2">
      <c r="B28" s="18" t="s">
        <v>131</v>
      </c>
      <c r="C28" s="17">
        <v>5600</v>
      </c>
      <c r="D28" s="17">
        <v>0</v>
      </c>
      <c r="E28" s="17">
        <f t="shared" si="0"/>
        <v>5600</v>
      </c>
      <c r="F28" s="17">
        <v>5600</v>
      </c>
      <c r="G28" s="17">
        <v>0</v>
      </c>
      <c r="H28" s="17">
        <f t="shared" si="1"/>
        <v>5600</v>
      </c>
    </row>
    <row r="29" spans="2:8" x14ac:dyDescent="0.2">
      <c r="B29" s="18" t="s">
        <v>132</v>
      </c>
      <c r="C29" s="17">
        <v>3445</v>
      </c>
      <c r="D29" s="17">
        <v>0</v>
      </c>
      <c r="E29" s="17">
        <f t="shared" si="0"/>
        <v>3445</v>
      </c>
      <c r="F29" s="17">
        <v>3445</v>
      </c>
      <c r="G29" s="17">
        <v>0</v>
      </c>
      <c r="H29" s="17">
        <f t="shared" si="1"/>
        <v>3445</v>
      </c>
    </row>
    <row r="30" spans="2:8" x14ac:dyDescent="0.2">
      <c r="B30" s="18" t="s">
        <v>109</v>
      </c>
      <c r="C30" s="17">
        <v>8132</v>
      </c>
      <c r="D30" s="17">
        <v>583</v>
      </c>
      <c r="E30" s="17">
        <f t="shared" si="0"/>
        <v>7549</v>
      </c>
      <c r="F30" s="17">
        <v>8486</v>
      </c>
      <c r="G30" s="17">
        <v>7000</v>
      </c>
      <c r="H30" s="17">
        <f t="shared" si="1"/>
        <v>1486</v>
      </c>
    </row>
    <row r="31" spans="2:8" x14ac:dyDescent="0.2">
      <c r="B31" s="18" t="s">
        <v>108</v>
      </c>
      <c r="C31" s="17">
        <v>2007</v>
      </c>
      <c r="D31" s="17">
        <v>917</v>
      </c>
      <c r="E31" s="17">
        <f t="shared" si="0"/>
        <v>1090</v>
      </c>
      <c r="F31" s="17">
        <v>2007</v>
      </c>
      <c r="G31" s="17">
        <v>11000</v>
      </c>
      <c r="H31" s="17">
        <f t="shared" si="1"/>
        <v>-8993</v>
      </c>
    </row>
    <row r="32" spans="2:8" x14ac:dyDescent="0.2">
      <c r="B32" s="18" t="s">
        <v>125</v>
      </c>
      <c r="C32" s="17">
        <v>1793</v>
      </c>
      <c r="D32" s="17">
        <v>250</v>
      </c>
      <c r="E32" s="17">
        <f t="shared" si="0"/>
        <v>1543</v>
      </c>
      <c r="F32" s="17">
        <v>1793</v>
      </c>
      <c r="G32" s="17">
        <v>3000</v>
      </c>
      <c r="H32" s="17">
        <f t="shared" si="1"/>
        <v>-1207</v>
      </c>
    </row>
    <row r="33" spans="2:8" ht="12" x14ac:dyDescent="0.35">
      <c r="B33" s="18" t="s">
        <v>110</v>
      </c>
      <c r="C33" s="22">
        <v>0</v>
      </c>
      <c r="D33" s="22">
        <v>125</v>
      </c>
      <c r="E33" s="22">
        <f t="shared" si="0"/>
        <v>-125</v>
      </c>
      <c r="F33" s="22">
        <v>0</v>
      </c>
      <c r="G33" s="22">
        <v>1500</v>
      </c>
      <c r="H33" s="22">
        <f t="shared" si="1"/>
        <v>-1500</v>
      </c>
    </row>
    <row r="34" spans="2:8" ht="12" x14ac:dyDescent="0.35">
      <c r="B34" s="19" t="s">
        <v>93</v>
      </c>
      <c r="C34" s="20">
        <f t="shared" ref="C34:H34" si="3">SUM(C17:C33)</f>
        <v>37326</v>
      </c>
      <c r="D34" s="20">
        <f t="shared" si="3"/>
        <v>4613</v>
      </c>
      <c r="E34" s="20">
        <f t="shared" si="3"/>
        <v>32713</v>
      </c>
      <c r="F34" s="20">
        <f t="shared" si="3"/>
        <v>59381</v>
      </c>
      <c r="G34" s="20">
        <f t="shared" si="3"/>
        <v>55350</v>
      </c>
      <c r="H34" s="20">
        <f t="shared" si="3"/>
        <v>4031</v>
      </c>
    </row>
    <row r="35" spans="2:8" x14ac:dyDescent="0.2">
      <c r="B35" s="18"/>
      <c r="C35" s="17"/>
      <c r="D35" s="17"/>
      <c r="E35" s="17"/>
      <c r="F35" s="17"/>
      <c r="G35" s="17"/>
      <c r="H35" s="17"/>
    </row>
    <row r="36" spans="2:8" ht="12" x14ac:dyDescent="0.35">
      <c r="B36" s="21" t="s">
        <v>94</v>
      </c>
      <c r="C36" s="23">
        <f t="shared" ref="C36:H36" si="4">+C15-C34</f>
        <v>-19949</v>
      </c>
      <c r="D36" s="23">
        <f t="shared" si="4"/>
        <v>1510</v>
      </c>
      <c r="E36" s="23">
        <f t="shared" si="4"/>
        <v>-21459</v>
      </c>
      <c r="F36" s="23">
        <f t="shared" si="4"/>
        <v>6069</v>
      </c>
      <c r="G36" s="23">
        <f t="shared" si="4"/>
        <v>18125</v>
      </c>
      <c r="H36" s="23">
        <f t="shared" si="4"/>
        <v>-12056</v>
      </c>
    </row>
    <row r="37" spans="2:8" x14ac:dyDescent="0.2">
      <c r="B37" s="18"/>
      <c r="C37" s="17"/>
      <c r="D37" s="17"/>
      <c r="E37" s="17"/>
      <c r="F37" s="17"/>
      <c r="G37" s="17"/>
      <c r="H37" s="17"/>
    </row>
    <row r="38" spans="2:8" x14ac:dyDescent="0.2">
      <c r="B38" s="18"/>
      <c r="C38" s="17"/>
      <c r="D38" s="17"/>
      <c r="E38" s="17"/>
      <c r="F38" s="17"/>
      <c r="G38" s="17"/>
      <c r="H38" s="17"/>
    </row>
    <row r="39" spans="2:8" x14ac:dyDescent="0.2">
      <c r="B39" s="18"/>
      <c r="C39" s="17"/>
      <c r="D39" s="17"/>
      <c r="E39" s="17"/>
      <c r="F39" s="17"/>
      <c r="G39" s="17"/>
      <c r="H39" s="17"/>
    </row>
    <row r="40" spans="2:8" x14ac:dyDescent="0.2">
      <c r="B40" s="18"/>
      <c r="C40" s="17"/>
      <c r="D40" s="17"/>
      <c r="E40" s="17"/>
      <c r="F40" s="17"/>
      <c r="G40" s="17"/>
      <c r="H40" s="17"/>
    </row>
    <row r="41" spans="2:8" x14ac:dyDescent="0.2">
      <c r="B41" s="18"/>
      <c r="C41" s="17"/>
      <c r="D41" s="17"/>
      <c r="E41" s="17"/>
      <c r="F41" s="17"/>
      <c r="G41" s="17"/>
      <c r="H41" s="17"/>
    </row>
    <row r="42" spans="2:8" x14ac:dyDescent="0.2">
      <c r="B42" s="18"/>
      <c r="C42" s="17"/>
      <c r="D42" s="17"/>
      <c r="E42" s="17"/>
      <c r="F42" s="17"/>
      <c r="G42" s="17"/>
      <c r="H42" s="17"/>
    </row>
    <row r="43" spans="2:8" x14ac:dyDescent="0.2">
      <c r="B43" s="18"/>
      <c r="C43" s="17"/>
      <c r="D43" s="17"/>
      <c r="E43" s="17"/>
      <c r="F43" s="17"/>
      <c r="G43" s="17"/>
      <c r="H43" s="17"/>
    </row>
    <row r="44" spans="2:8" x14ac:dyDescent="0.2">
      <c r="B44" s="18"/>
      <c r="C44" s="17"/>
      <c r="D44" s="17"/>
      <c r="E44" s="17"/>
      <c r="F44" s="17"/>
      <c r="G44" s="17"/>
      <c r="H44" s="17"/>
    </row>
    <row r="45" spans="2:8" x14ac:dyDescent="0.2">
      <c r="B45" s="18"/>
      <c r="C45" s="17"/>
      <c r="D45" s="17"/>
      <c r="E45" s="17"/>
      <c r="F45" s="17"/>
      <c r="G45" s="17"/>
      <c r="H45" s="17"/>
    </row>
    <row r="46" spans="2:8" x14ac:dyDescent="0.2">
      <c r="B46" s="18"/>
      <c r="C46" s="17"/>
      <c r="D46" s="17"/>
      <c r="E46" s="17"/>
      <c r="F46" s="17"/>
      <c r="G46" s="17"/>
      <c r="H46" s="17"/>
    </row>
    <row r="47" spans="2:8" x14ac:dyDescent="0.2">
      <c r="B47" s="18"/>
      <c r="C47" s="17"/>
      <c r="D47" s="17"/>
      <c r="E47" s="17"/>
      <c r="F47" s="17"/>
      <c r="G47" s="17"/>
      <c r="H47" s="17"/>
    </row>
    <row r="48" spans="2:8" x14ac:dyDescent="0.2">
      <c r="B48" s="18"/>
      <c r="C48" s="17"/>
      <c r="D48" s="17"/>
      <c r="E48" s="17"/>
      <c r="F48" s="17"/>
      <c r="G48" s="17"/>
      <c r="H48" s="17"/>
    </row>
    <row r="49" spans="2:8" x14ac:dyDescent="0.2">
      <c r="B49" s="18"/>
      <c r="C49" s="17"/>
      <c r="D49" s="17"/>
      <c r="E49" s="17"/>
      <c r="F49" s="17"/>
      <c r="G49" s="17"/>
      <c r="H49" s="17"/>
    </row>
    <row r="50" spans="2:8" x14ac:dyDescent="0.2">
      <c r="B50" s="18"/>
      <c r="C50" s="17"/>
      <c r="D50" s="17"/>
      <c r="E50" s="17"/>
      <c r="F50" s="17"/>
      <c r="G50" s="17"/>
      <c r="H50" s="17"/>
    </row>
    <row r="51" spans="2:8" x14ac:dyDescent="0.2">
      <c r="B51" s="18"/>
      <c r="C51" s="17"/>
      <c r="D51" s="17"/>
      <c r="E51" s="17"/>
      <c r="F51" s="17"/>
      <c r="G51" s="17"/>
      <c r="H51" s="17"/>
    </row>
    <row r="52" spans="2:8" x14ac:dyDescent="0.2">
      <c r="B52" s="18"/>
      <c r="C52" s="17"/>
      <c r="D52" s="17"/>
      <c r="E52" s="17"/>
      <c r="F52" s="17"/>
      <c r="G52" s="17"/>
      <c r="H52" s="17"/>
    </row>
    <row r="53" spans="2:8" x14ac:dyDescent="0.2">
      <c r="B53" s="18"/>
      <c r="C53" s="17"/>
      <c r="D53" s="17"/>
      <c r="E53" s="17"/>
      <c r="F53" s="17"/>
      <c r="G53" s="17"/>
      <c r="H53" s="17"/>
    </row>
    <row r="54" spans="2:8" x14ac:dyDescent="0.2">
      <c r="B54" s="18"/>
      <c r="C54" s="17"/>
      <c r="D54" s="17"/>
      <c r="E54" s="17"/>
      <c r="F54" s="17"/>
      <c r="G54" s="17"/>
      <c r="H54" s="17"/>
    </row>
    <row r="55" spans="2:8" x14ac:dyDescent="0.2">
      <c r="B55" s="18"/>
      <c r="C55" s="17"/>
      <c r="D55" s="17"/>
      <c r="E55" s="17"/>
      <c r="F55" s="17"/>
      <c r="G55" s="17"/>
      <c r="H55" s="17"/>
    </row>
    <row r="56" spans="2:8" x14ac:dyDescent="0.2">
      <c r="B56" s="18"/>
      <c r="C56" s="17"/>
      <c r="D56" s="17"/>
      <c r="E56" s="17"/>
      <c r="F56" s="17"/>
      <c r="G56" s="17"/>
      <c r="H56" s="17"/>
    </row>
    <row r="57" spans="2:8" x14ac:dyDescent="0.2">
      <c r="B57" s="18"/>
      <c r="C57" s="17"/>
      <c r="D57" s="17"/>
      <c r="E57" s="17"/>
      <c r="F57" s="17"/>
      <c r="G57" s="17"/>
      <c r="H57" s="17"/>
    </row>
    <row r="58" spans="2:8" x14ac:dyDescent="0.2">
      <c r="B58" s="18"/>
      <c r="C58" s="17"/>
      <c r="D58" s="17"/>
      <c r="E58" s="17"/>
      <c r="F58" s="17"/>
      <c r="G58" s="17"/>
      <c r="H58" s="17"/>
    </row>
    <row r="59" spans="2:8" x14ac:dyDescent="0.2">
      <c r="B59" s="18"/>
      <c r="C59" s="17"/>
      <c r="D59" s="17"/>
      <c r="E59" s="17"/>
      <c r="F59" s="17"/>
      <c r="G59" s="17"/>
      <c r="H59" s="17"/>
    </row>
    <row r="60" spans="2:8" x14ac:dyDescent="0.2">
      <c r="B60" s="18"/>
      <c r="C60" s="17"/>
      <c r="D60" s="17"/>
      <c r="E60" s="17"/>
      <c r="F60" s="17"/>
      <c r="G60" s="17"/>
      <c r="H60" s="17"/>
    </row>
    <row r="61" spans="2:8" x14ac:dyDescent="0.2">
      <c r="B61" s="18"/>
      <c r="C61" s="17"/>
      <c r="D61" s="17"/>
      <c r="E61" s="17"/>
      <c r="F61" s="17"/>
      <c r="G61" s="17"/>
      <c r="H61" s="17"/>
    </row>
    <row r="62" spans="2:8" x14ac:dyDescent="0.2">
      <c r="B62" s="18"/>
      <c r="C62" s="17"/>
      <c r="D62" s="17"/>
      <c r="E62" s="17"/>
      <c r="F62" s="17"/>
      <c r="G62" s="17"/>
      <c r="H62" s="17"/>
    </row>
    <row r="63" spans="2:8" x14ac:dyDescent="0.2">
      <c r="B63" s="18"/>
      <c r="C63" s="17"/>
      <c r="D63" s="17"/>
      <c r="E63" s="17"/>
      <c r="F63" s="17"/>
      <c r="G63" s="17"/>
      <c r="H63" s="17"/>
    </row>
    <row r="64" spans="2:8" x14ac:dyDescent="0.2">
      <c r="B64" s="18"/>
      <c r="C64" s="17"/>
      <c r="D64" s="17"/>
      <c r="E64" s="17"/>
      <c r="F64" s="17"/>
      <c r="G64" s="17"/>
      <c r="H64" s="17"/>
    </row>
    <row r="65" spans="1:8" x14ac:dyDescent="0.2">
      <c r="B65" s="18"/>
      <c r="C65" s="17"/>
      <c r="D65" s="17"/>
      <c r="E65" s="17"/>
      <c r="F65" s="17"/>
      <c r="G65" s="17"/>
      <c r="H65" s="17"/>
    </row>
    <row r="66" spans="1:8" x14ac:dyDescent="0.2">
      <c r="B66" s="18"/>
      <c r="C66" s="17"/>
      <c r="D66" s="17"/>
      <c r="E66" s="17"/>
      <c r="F66" s="17"/>
      <c r="G66" s="17"/>
      <c r="H66" s="17"/>
    </row>
    <row r="67" spans="1:8" x14ac:dyDescent="0.2">
      <c r="B67" s="18"/>
      <c r="C67" s="17"/>
      <c r="D67" s="17"/>
      <c r="E67" s="17"/>
      <c r="F67" s="17"/>
      <c r="G67" s="17"/>
      <c r="H67" s="17"/>
    </row>
    <row r="68" spans="1:8" x14ac:dyDescent="0.2">
      <c r="B68" s="18"/>
      <c r="C68" s="17"/>
      <c r="D68" s="17"/>
      <c r="E68" s="17"/>
      <c r="F68" s="17"/>
      <c r="G68" s="17"/>
      <c r="H68" s="17"/>
    </row>
    <row r="69" spans="1:8" x14ac:dyDescent="0.2">
      <c r="B69" s="18"/>
      <c r="C69" s="17"/>
      <c r="D69" s="17"/>
      <c r="E69" s="17"/>
      <c r="F69" s="17"/>
      <c r="G69" s="17"/>
      <c r="H69" s="17"/>
    </row>
    <row r="70" spans="1:8" ht="12" x14ac:dyDescent="0.25">
      <c r="A70" s="30" t="s">
        <v>16</v>
      </c>
      <c r="B70" s="30"/>
      <c r="C70" s="30"/>
      <c r="D70" s="30"/>
      <c r="E70" s="30"/>
      <c r="F70" s="30"/>
      <c r="G70" s="30"/>
      <c r="H70" s="30"/>
    </row>
    <row r="71" spans="1:8" x14ac:dyDescent="0.2">
      <c r="B71" s="18"/>
      <c r="C71" s="17"/>
      <c r="D71" s="17"/>
      <c r="E71" s="17"/>
      <c r="F71" s="17"/>
      <c r="G71" s="17"/>
      <c r="H71" s="17"/>
    </row>
    <row r="72" spans="1:8" x14ac:dyDescent="0.2">
      <c r="B72" s="18"/>
      <c r="C72" s="17"/>
      <c r="D72" s="17"/>
      <c r="E72" s="17"/>
      <c r="F72" s="17"/>
      <c r="G72" s="17"/>
      <c r="H72" s="17"/>
    </row>
    <row r="73" spans="1:8" x14ac:dyDescent="0.2">
      <c r="B73" s="18"/>
      <c r="C73" s="17"/>
      <c r="D73" s="17"/>
      <c r="E73" s="17"/>
      <c r="F73" s="17"/>
      <c r="G73" s="17"/>
      <c r="H73" s="17"/>
    </row>
    <row r="74" spans="1:8" x14ac:dyDescent="0.2">
      <c r="B74" s="18"/>
      <c r="C74" s="17"/>
      <c r="D74" s="17"/>
      <c r="E74" s="17"/>
      <c r="F74" s="17"/>
      <c r="G74" s="17"/>
      <c r="H74" s="17"/>
    </row>
    <row r="75" spans="1:8" x14ac:dyDescent="0.2">
      <c r="B75" s="18"/>
      <c r="C75" s="17"/>
      <c r="D75" s="17"/>
      <c r="E75" s="17"/>
      <c r="F75" s="17"/>
      <c r="G75" s="17"/>
      <c r="H75" s="17"/>
    </row>
    <row r="76" spans="1:8" x14ac:dyDescent="0.2">
      <c r="B76" s="18"/>
      <c r="C76" s="17"/>
      <c r="D76" s="17"/>
      <c r="E76" s="17"/>
      <c r="F76" s="17"/>
      <c r="G76" s="17"/>
      <c r="H76" s="17"/>
    </row>
    <row r="77" spans="1:8" x14ac:dyDescent="0.2">
      <c r="B77" s="18"/>
      <c r="C77" s="17"/>
      <c r="D77" s="17"/>
      <c r="E77" s="17"/>
      <c r="F77" s="17"/>
      <c r="G77" s="17"/>
      <c r="H77" s="17"/>
    </row>
    <row r="78" spans="1:8" x14ac:dyDescent="0.2">
      <c r="B78" s="18"/>
      <c r="C78" s="17"/>
      <c r="D78" s="17"/>
      <c r="E78" s="17"/>
      <c r="F78" s="17"/>
      <c r="G78" s="17"/>
      <c r="H78" s="17"/>
    </row>
    <row r="79" spans="1:8" x14ac:dyDescent="0.2">
      <c r="C79" s="17"/>
      <c r="D79" s="17"/>
      <c r="E79" s="17"/>
      <c r="F79" s="17"/>
      <c r="G79" s="17"/>
      <c r="H79" s="17"/>
    </row>
    <row r="80" spans="1:8" x14ac:dyDescent="0.2">
      <c r="C80" s="17"/>
      <c r="D80" s="17"/>
      <c r="E80" s="17"/>
      <c r="F80" s="17"/>
      <c r="G80" s="17"/>
      <c r="H80" s="17"/>
    </row>
    <row r="81" spans="3:8" x14ac:dyDescent="0.2">
      <c r="C81" s="17"/>
      <c r="D81" s="17"/>
      <c r="E81" s="17"/>
      <c r="F81" s="17"/>
      <c r="G81" s="17"/>
      <c r="H81" s="17"/>
    </row>
    <row r="82" spans="3:8" x14ac:dyDescent="0.2">
      <c r="C82" s="17"/>
      <c r="D82" s="17"/>
      <c r="E82" s="17"/>
      <c r="F82" s="17"/>
      <c r="G82" s="17"/>
      <c r="H82" s="17"/>
    </row>
    <row r="83" spans="3:8" x14ac:dyDescent="0.2">
      <c r="C83" s="17"/>
      <c r="D83" s="17"/>
      <c r="E83" s="17"/>
      <c r="F83" s="17"/>
      <c r="G83" s="17"/>
      <c r="H83" s="17"/>
    </row>
    <row r="84" spans="3:8" x14ac:dyDescent="0.2">
      <c r="C84" s="17"/>
      <c r="D84" s="17"/>
      <c r="E84" s="17"/>
      <c r="F84" s="17"/>
      <c r="G84" s="17"/>
      <c r="H84" s="17"/>
    </row>
    <row r="85" spans="3:8" x14ac:dyDescent="0.2">
      <c r="C85" s="17"/>
      <c r="D85" s="17"/>
      <c r="E85" s="17"/>
      <c r="F85" s="17"/>
      <c r="G85" s="17"/>
      <c r="H85" s="17"/>
    </row>
    <row r="86" spans="3:8" x14ac:dyDescent="0.2">
      <c r="C86" s="17"/>
      <c r="D86" s="17"/>
      <c r="E86" s="17"/>
      <c r="F86" s="17"/>
      <c r="G86" s="17"/>
      <c r="H86" s="17"/>
    </row>
    <row r="87" spans="3:8" x14ac:dyDescent="0.2">
      <c r="C87" s="17"/>
      <c r="D87" s="17"/>
      <c r="E87" s="17"/>
      <c r="F87" s="17"/>
      <c r="G87" s="17"/>
      <c r="H87" s="17"/>
    </row>
    <row r="88" spans="3:8" x14ac:dyDescent="0.2">
      <c r="C88" s="17"/>
      <c r="D88" s="17"/>
      <c r="E88" s="17"/>
      <c r="F88" s="17"/>
      <c r="G88" s="17"/>
      <c r="H88" s="17"/>
    </row>
    <row r="89" spans="3:8" x14ac:dyDescent="0.2">
      <c r="C89" s="17"/>
      <c r="D89" s="17"/>
      <c r="E89" s="17"/>
      <c r="F89" s="17"/>
      <c r="G89" s="17"/>
      <c r="H89" s="17"/>
    </row>
    <row r="90" spans="3:8" x14ac:dyDescent="0.2">
      <c r="C90" s="17"/>
      <c r="D90" s="17"/>
      <c r="E90" s="17"/>
      <c r="F90" s="17"/>
      <c r="G90" s="17"/>
      <c r="H90" s="17"/>
    </row>
    <row r="91" spans="3:8" x14ac:dyDescent="0.2">
      <c r="C91" s="17"/>
      <c r="D91" s="17"/>
      <c r="E91" s="17"/>
      <c r="F91" s="17"/>
      <c r="G91" s="17"/>
      <c r="H91" s="17"/>
    </row>
    <row r="92" spans="3:8" x14ac:dyDescent="0.2">
      <c r="C92" s="17"/>
      <c r="D92" s="17"/>
      <c r="E92" s="17"/>
      <c r="F92" s="17"/>
      <c r="G92" s="17"/>
      <c r="H92" s="17"/>
    </row>
    <row r="93" spans="3:8" x14ac:dyDescent="0.2">
      <c r="C93" s="17"/>
      <c r="D93" s="17"/>
      <c r="E93" s="17"/>
      <c r="F93" s="17"/>
      <c r="G93" s="17"/>
      <c r="H93" s="17"/>
    </row>
    <row r="94" spans="3:8" x14ac:dyDescent="0.2">
      <c r="C94" s="17"/>
      <c r="D94" s="17"/>
      <c r="E94" s="17"/>
      <c r="F94" s="17"/>
      <c r="G94" s="17"/>
      <c r="H94" s="17"/>
    </row>
  </sheetData>
  <mergeCells count="4">
    <mergeCell ref="A2:H2"/>
    <mergeCell ref="A3:H3"/>
    <mergeCell ref="A4:H4"/>
    <mergeCell ref="A70:H70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Actusl vs Budget</vt:lpstr>
      <vt:lpstr>Convention</vt:lpstr>
    </vt:vector>
  </TitlesOfParts>
  <Company>Stephen D. Schnettler, CPA, PLLC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Schnettler</dc:creator>
  <cp:lastModifiedBy>Aniket Gupta</cp:lastModifiedBy>
  <cp:lastPrinted>2004-01-20T18:37:08Z</cp:lastPrinted>
  <dcterms:created xsi:type="dcterms:W3CDTF">2003-09-03T17:14:29Z</dcterms:created>
  <dcterms:modified xsi:type="dcterms:W3CDTF">2024-02-03T22:13:57Z</dcterms:modified>
</cp:coreProperties>
</file>