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6D6DD566-953E-496C-BA81-AD23CB3CE310}" xr6:coauthVersionLast="47" xr6:coauthVersionMax="47" xr10:uidLastSave="{00000000-0000-0000-0000-000000000000}"/>
  <bookViews>
    <workbookView xWindow="3348" yWindow="3348" windowWidth="17280" windowHeight="8880"/>
  </bookViews>
  <sheets>
    <sheet name="DETAILED" sheetId="1" r:id="rId1"/>
    <sheet name="CONDENSED" sheetId="2" r:id="rId2"/>
    <sheet name="GOVTEQUITY" sheetId="4" r:id="rId3"/>
    <sheet name="CASH FLOW" sheetId="5" r:id="rId4"/>
    <sheet name="Sheet3" sheetId="3" r:id="rId5"/>
  </sheets>
  <definedNames>
    <definedName name="_xlnm.Print_Titles" localSheetId="0">DETAILED!$1:$6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5" l="1"/>
  <c r="F18" i="5" s="1"/>
  <c r="F29" i="5" s="1"/>
  <c r="F33" i="5" s="1"/>
  <c r="D16" i="5"/>
  <c r="D21" i="5"/>
  <c r="D22" i="5"/>
  <c r="F27" i="5"/>
  <c r="F31" i="5"/>
  <c r="C12" i="2"/>
  <c r="E13" i="2"/>
  <c r="E15" i="2"/>
  <c r="E9" i="1"/>
  <c r="E18" i="1" s="1"/>
  <c r="E52" i="1" s="1"/>
  <c r="E54" i="1" s="1"/>
  <c r="E96" i="1" s="1"/>
  <c r="C52" i="1"/>
  <c r="C54" i="1"/>
  <c r="E94" i="1" s="1"/>
  <c r="C59" i="1"/>
  <c r="C11" i="4"/>
  <c r="C12" i="4"/>
  <c r="E12" i="4"/>
  <c r="E16" i="4" s="1"/>
</calcChain>
</file>

<file path=xl/sharedStrings.xml><?xml version="1.0" encoding="utf-8"?>
<sst xmlns="http://schemas.openxmlformats.org/spreadsheetml/2006/main" count="131" uniqueCount="124">
  <si>
    <t>PHILIPPINE OVERSEAS EMPLOYMENT ADMINISTRATION</t>
  </si>
  <si>
    <t>DETAILED STATEMENT OF INCOME AND EXPENSES</t>
  </si>
  <si>
    <t>FOR THE FISCAL YEAR ENDED DECEMBER 31, 2002</t>
  </si>
  <si>
    <t>Income</t>
  </si>
  <si>
    <t>Subsidy Income from National Government</t>
  </si>
  <si>
    <t>Less: Reversion of Unused Notice of Cash Allocation</t>
  </si>
  <si>
    <t>Income from Government Services</t>
  </si>
  <si>
    <t>Rent Income</t>
  </si>
  <si>
    <t>Dividend Income</t>
  </si>
  <si>
    <t>Interest Income</t>
  </si>
  <si>
    <t>Miscellaneous Operating and Service Income</t>
  </si>
  <si>
    <t>Fines and Penalties</t>
  </si>
  <si>
    <t>License Fees</t>
  </si>
  <si>
    <t xml:space="preserve">     Total Income</t>
  </si>
  <si>
    <t>Less Expenses:</t>
  </si>
  <si>
    <t>Salaries and Wages - Regular Pay</t>
  </si>
  <si>
    <t>Salaries and Wages - Casual</t>
  </si>
  <si>
    <t>Personnel Economic Relief Allowance (PERA)</t>
  </si>
  <si>
    <t>Additional Compensation (ADCOM)</t>
  </si>
  <si>
    <t>Representation Allowance</t>
  </si>
  <si>
    <t>Transportation Allowance</t>
  </si>
  <si>
    <t>Clothing Allowance</t>
  </si>
  <si>
    <t>Honoraria</t>
  </si>
  <si>
    <t>Overtime and Night Pay</t>
  </si>
  <si>
    <t>Christmas Bonus</t>
  </si>
  <si>
    <t>Cash Gift</t>
  </si>
  <si>
    <t>Productivity Incentive Bonus</t>
  </si>
  <si>
    <t>Other Bonuses and Allowances</t>
  </si>
  <si>
    <t>Life and Retirement Insurance Contributions</t>
  </si>
  <si>
    <t>PAG-IBIG Contribution</t>
  </si>
  <si>
    <t>PHILHEALTH Contribution</t>
  </si>
  <si>
    <t>ECC Contribution</t>
  </si>
  <si>
    <t>Pension and Retirement Benefits</t>
  </si>
  <si>
    <t>Terminal Leave Benefits</t>
  </si>
  <si>
    <t>Other Personnel Benefits</t>
  </si>
  <si>
    <t>Travelling Expenses - Local</t>
  </si>
  <si>
    <t>Travelling Expenses - Foreign</t>
  </si>
  <si>
    <t>Training and Seminar Expenses</t>
  </si>
  <si>
    <t>Water</t>
  </si>
  <si>
    <t>Electricity</t>
  </si>
  <si>
    <t>Cooking Gas</t>
  </si>
  <si>
    <t>Telephone / Telegraph and Internet</t>
  </si>
  <si>
    <t>Postages and Deliveries</t>
  </si>
  <si>
    <t>Subscription Expenses</t>
  </si>
  <si>
    <t>Advertising Expenses</t>
  </si>
  <si>
    <t>Rent Expense</t>
  </si>
  <si>
    <t>Insurance Expense</t>
  </si>
  <si>
    <t>Fidelity Bond Premiums</t>
  </si>
  <si>
    <t>Printing and Binding Expenses</t>
  </si>
  <si>
    <t>Accountable Forms Expenses</t>
  </si>
  <si>
    <t>Office Supplies Expenses</t>
  </si>
  <si>
    <t>Medical, Dental and Laboratory Supplies Expenses</t>
  </si>
  <si>
    <t>Spare Parts Expenses</t>
  </si>
  <si>
    <t>Gasoline, Oil and Lubricants Expenses</t>
  </si>
  <si>
    <t>Auditing Services</t>
  </si>
  <si>
    <t>Consultancy Services</t>
  </si>
  <si>
    <t>General Services</t>
  </si>
  <si>
    <t>Security and Janitorial Services</t>
  </si>
  <si>
    <t>Taxes, Duties and Licenses</t>
  </si>
  <si>
    <t>Buildings Maintenance</t>
  </si>
  <si>
    <t>Other Machineries Maintenance</t>
  </si>
  <si>
    <t>IT Equipment Maintenance</t>
  </si>
  <si>
    <t>Telegraph, Telephone, Cable, TV and Radio</t>
  </si>
  <si>
    <t xml:space="preserve">    Equipment Maintenance</t>
  </si>
  <si>
    <t>Artesian Wells, Reservoir, Pumping Station &amp;</t>
  </si>
  <si>
    <t xml:space="preserve">    Conduits Maintenance</t>
  </si>
  <si>
    <t>Motor Vehicle Maintenance</t>
  </si>
  <si>
    <t>Office Equpment Maintenance</t>
  </si>
  <si>
    <t>Other Equipment Maintenance</t>
  </si>
  <si>
    <t>Furniture and Fixtures Maintenance</t>
  </si>
  <si>
    <t>Other Repairs and Maintenance</t>
  </si>
  <si>
    <t>Awards and Indemnities</t>
  </si>
  <si>
    <t>Representation Expenses</t>
  </si>
  <si>
    <t>Extraordinary and Miscellaneous Expenses</t>
  </si>
  <si>
    <t>Depreciation - Buildings</t>
  </si>
  <si>
    <t>Depreciation - IT Equipment and Software</t>
  </si>
  <si>
    <t>Depreciation - Motor Vehicles</t>
  </si>
  <si>
    <t>Depreciation - Office Equipment</t>
  </si>
  <si>
    <t>Depreciation - Furniture and Fixtures</t>
  </si>
  <si>
    <t>Depreciation - Other Property, Plant &amp; Equipment</t>
  </si>
  <si>
    <t>Depreciation - Books</t>
  </si>
  <si>
    <t>Bad Debts</t>
  </si>
  <si>
    <t>Other Expenses</t>
  </si>
  <si>
    <t>Bank Charges</t>
  </si>
  <si>
    <t>Sub-totals</t>
  </si>
  <si>
    <t>Balance forwarded</t>
  </si>
  <si>
    <t>Excess of Income Over Expenses</t>
  </si>
  <si>
    <t>CONDENSED STATEMENT OF INCOME AND EXPENSES</t>
  </si>
  <si>
    <t>Personal Services</t>
  </si>
  <si>
    <t>Maintenance and Other Operating Expenses</t>
  </si>
  <si>
    <t>Financial Expenses</t>
  </si>
  <si>
    <t>STATEMENT OF GOVERNMENT EQUITY</t>
  </si>
  <si>
    <t>AS OF DECEMBER 31, 2002</t>
  </si>
  <si>
    <t>Government Equity, beginning</t>
  </si>
  <si>
    <t>Retained Operating Surplus</t>
  </si>
  <si>
    <t>Current Operations</t>
  </si>
  <si>
    <t>Adjustment of Prior Years</t>
  </si>
  <si>
    <t>Property, Plant and Equipment - Public Infra.</t>
  </si>
  <si>
    <t>Government Equity, End</t>
  </si>
  <si>
    <t>DEPARTMENT OF LABOR AND EMPLOYMENT</t>
  </si>
  <si>
    <t>STATEMENT OF CASH FLOWS</t>
  </si>
  <si>
    <t>FISCAL YEAR ENDED DECEMBER 31, 2002</t>
  </si>
  <si>
    <t>Cash Flow from Operating Activities:</t>
  </si>
  <si>
    <t>Cash Inflows:</t>
  </si>
  <si>
    <t>Receipt of Notice of Cash Allocation (NCA)</t>
  </si>
  <si>
    <t>Collection of Receivables</t>
  </si>
  <si>
    <t xml:space="preserve">Receipt of Refunds of cash advances and </t>
  </si>
  <si>
    <t xml:space="preserve">      overpayment of expenses</t>
  </si>
  <si>
    <t>Receipt of inter-agency cash transfers</t>
  </si>
  <si>
    <t>Cash receipt of grants and donations</t>
  </si>
  <si>
    <t>Receipt of Cash dividends</t>
  </si>
  <si>
    <t xml:space="preserve">     Total Cash Inflows</t>
  </si>
  <si>
    <t>Cash Outflows:</t>
  </si>
  <si>
    <t>Cash payment of operating expenses</t>
  </si>
  <si>
    <t>Cash payment of payables incurred in operations</t>
  </si>
  <si>
    <t>Cash purchase of inventories</t>
  </si>
  <si>
    <t>Granting of cash advances / petty cash fund</t>
  </si>
  <si>
    <t>Remittance of GSIS/PAG-IBIG/PHILHEALTH Payable</t>
  </si>
  <si>
    <t>Reversion of Unused NCA</t>
  </si>
  <si>
    <t xml:space="preserve">     Total Cash Outflows</t>
  </si>
  <si>
    <t>Cash Provided by Operating Activities</t>
  </si>
  <si>
    <t>Add:  Cash Balance, Beginning January 1, 2002</t>
  </si>
  <si>
    <t>Cash Balance, Ending December 31, 2002</t>
  </si>
  <si>
    <t>Trust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</si>
</sst>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3" fontId="0" fillId="0" borderId="0" xfId="0" applyNumberFormat="1"/>
    <xf numFmtId="43" fontId="0" fillId="0" borderId="1" xfId="0" applyNumberFormat="1" applyBorder="1"/>
    <xf numFmtId="43" fontId="0" fillId="0" borderId="2" xfId="0" applyNumberFormat="1" applyBorder="1"/>
    <xf numFmtId="0" fontId="0" fillId="0" borderId="0" xfId="0" applyBorder="1"/>
    <xf numFmtId="43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workbookViewId="0">
      <selection activeCell="C16" sqref="C16"/>
    </sheetView>
  </sheetViews>
  <sheetFormatPr defaultRowHeight="13.2" x14ac:dyDescent="0.25"/>
  <cols>
    <col min="1" max="1" width="4.6640625" customWidth="1"/>
    <col min="2" max="2" width="45.6640625" customWidth="1"/>
    <col min="3" max="3" width="16.6640625" customWidth="1"/>
    <col min="4" max="4" width="3.6640625" customWidth="1"/>
    <col min="5" max="5" width="16.6640625" customWidth="1"/>
  </cols>
  <sheetData>
    <row r="1" spans="1:5" x14ac:dyDescent="0.25">
      <c r="A1" s="6" t="s">
        <v>0</v>
      </c>
      <c r="B1" s="6"/>
      <c r="C1" s="6"/>
      <c r="D1" s="6"/>
      <c r="E1" s="6"/>
    </row>
    <row r="2" spans="1:5" x14ac:dyDescent="0.25">
      <c r="A2" s="6" t="s">
        <v>1</v>
      </c>
      <c r="B2" s="6"/>
      <c r="C2" s="6"/>
      <c r="D2" s="6"/>
      <c r="E2" s="6"/>
    </row>
    <row r="3" spans="1:5" x14ac:dyDescent="0.25">
      <c r="A3" s="6" t="s">
        <v>2</v>
      </c>
      <c r="B3" s="6"/>
      <c r="C3" s="6"/>
      <c r="D3" s="6"/>
      <c r="E3" s="6"/>
    </row>
    <row r="7" spans="1:5" x14ac:dyDescent="0.25">
      <c r="A7" t="s">
        <v>3</v>
      </c>
    </row>
    <row r="8" spans="1:5" x14ac:dyDescent="0.25">
      <c r="B8" t="s">
        <v>4</v>
      </c>
      <c r="C8" s="1">
        <v>165525765.11000001</v>
      </c>
      <c r="E8" s="1"/>
    </row>
    <row r="9" spans="1:5" x14ac:dyDescent="0.25">
      <c r="B9" t="s">
        <v>5</v>
      </c>
      <c r="C9" s="2">
        <v>6980844.1900000004</v>
      </c>
      <c r="E9" s="1">
        <f>+C8-C9</f>
        <v>158544920.92000002</v>
      </c>
    </row>
    <row r="10" spans="1:5" x14ac:dyDescent="0.25">
      <c r="B10" t="s">
        <v>6</v>
      </c>
      <c r="C10" s="1"/>
      <c r="E10" s="1">
        <v>237226929.59</v>
      </c>
    </row>
    <row r="11" spans="1:5" x14ac:dyDescent="0.25">
      <c r="B11" t="s">
        <v>7</v>
      </c>
      <c r="C11" s="1"/>
      <c r="E11" s="1">
        <v>423900</v>
      </c>
    </row>
    <row r="12" spans="1:5" x14ac:dyDescent="0.25">
      <c r="B12" t="s">
        <v>8</v>
      </c>
      <c r="C12" s="1"/>
      <c r="E12" s="1">
        <v>600</v>
      </c>
    </row>
    <row r="13" spans="1:5" x14ac:dyDescent="0.25">
      <c r="B13" t="s">
        <v>9</v>
      </c>
      <c r="C13" s="1"/>
      <c r="E13" s="1">
        <v>67950.19</v>
      </c>
    </row>
    <row r="14" spans="1:5" x14ac:dyDescent="0.25">
      <c r="B14" t="s">
        <v>10</v>
      </c>
      <c r="C14" s="1"/>
      <c r="E14" s="1">
        <v>547516.64</v>
      </c>
    </row>
    <row r="15" spans="1:5" x14ac:dyDescent="0.25">
      <c r="B15" t="s">
        <v>11</v>
      </c>
      <c r="C15" s="1"/>
      <c r="E15" s="1">
        <v>13664787.99</v>
      </c>
    </row>
    <row r="16" spans="1:5" x14ac:dyDescent="0.25">
      <c r="B16" t="s">
        <v>12</v>
      </c>
      <c r="C16" s="1"/>
      <c r="E16" s="2">
        <v>31870000</v>
      </c>
    </row>
    <row r="17" spans="1:5" x14ac:dyDescent="0.25">
      <c r="C17" s="1"/>
      <c r="E17" s="1"/>
    </row>
    <row r="18" spans="1:5" x14ac:dyDescent="0.25">
      <c r="B18" t="s">
        <v>13</v>
      </c>
      <c r="C18" s="1"/>
      <c r="E18" s="1">
        <f>SUM(E9:E16)</f>
        <v>442346605.32999998</v>
      </c>
    </row>
    <row r="19" spans="1:5" x14ac:dyDescent="0.25">
      <c r="C19" s="1"/>
      <c r="E19" s="1"/>
    </row>
    <row r="20" spans="1:5" x14ac:dyDescent="0.25">
      <c r="A20" t="s">
        <v>14</v>
      </c>
      <c r="C20" s="1"/>
      <c r="E20" s="1"/>
    </row>
    <row r="21" spans="1:5" x14ac:dyDescent="0.25">
      <c r="B21" t="s">
        <v>15</v>
      </c>
      <c r="C21" s="1">
        <v>78166098.909999996</v>
      </c>
      <c r="E21" s="1"/>
    </row>
    <row r="22" spans="1:5" x14ac:dyDescent="0.25">
      <c r="B22" t="s">
        <v>16</v>
      </c>
      <c r="C22" s="1">
        <v>1822193.01</v>
      </c>
      <c r="E22" s="1"/>
    </row>
    <row r="23" spans="1:5" x14ac:dyDescent="0.25">
      <c r="B23" t="s">
        <v>17</v>
      </c>
      <c r="C23" s="1">
        <v>2569449.9900000002</v>
      </c>
      <c r="E23" s="1"/>
    </row>
    <row r="24" spans="1:5" x14ac:dyDescent="0.25">
      <c r="B24" t="s">
        <v>18</v>
      </c>
      <c r="C24" s="1">
        <v>2569449.92</v>
      </c>
      <c r="E24" s="1"/>
    </row>
    <row r="25" spans="1:5" x14ac:dyDescent="0.25">
      <c r="B25" t="s">
        <v>19</v>
      </c>
      <c r="C25" s="1">
        <v>2020246.45</v>
      </c>
      <c r="E25" s="1"/>
    </row>
    <row r="26" spans="1:5" x14ac:dyDescent="0.25">
      <c r="B26" t="s">
        <v>20</v>
      </c>
      <c r="C26" s="1">
        <v>1864619.49</v>
      </c>
      <c r="E26" s="1"/>
    </row>
    <row r="27" spans="1:5" x14ac:dyDescent="0.25">
      <c r="B27" t="s">
        <v>21</v>
      </c>
      <c r="C27" s="1">
        <v>1860000</v>
      </c>
      <c r="E27" s="1"/>
    </row>
    <row r="28" spans="1:5" x14ac:dyDescent="0.25">
      <c r="B28" t="s">
        <v>22</v>
      </c>
      <c r="C28" s="1">
        <v>20000</v>
      </c>
      <c r="E28" s="1"/>
    </row>
    <row r="29" spans="1:5" x14ac:dyDescent="0.25">
      <c r="B29" t="s">
        <v>23</v>
      </c>
      <c r="C29" s="1">
        <v>875629.67</v>
      </c>
      <c r="E29" s="1"/>
    </row>
    <row r="30" spans="1:5" x14ac:dyDescent="0.25">
      <c r="B30" t="s">
        <v>24</v>
      </c>
      <c r="C30" s="1">
        <v>7523150.1699999999</v>
      </c>
      <c r="E30" s="1"/>
    </row>
    <row r="31" spans="1:5" x14ac:dyDescent="0.25">
      <c r="B31" t="s">
        <v>25</v>
      </c>
      <c r="C31" s="1">
        <v>3095500</v>
      </c>
      <c r="E31" s="1"/>
    </row>
    <row r="32" spans="1:5" x14ac:dyDescent="0.25">
      <c r="B32" t="s">
        <v>26</v>
      </c>
      <c r="C32" s="1">
        <v>858750</v>
      </c>
      <c r="E32" s="1"/>
    </row>
    <row r="33" spans="2:5" x14ac:dyDescent="0.25">
      <c r="B33" t="s">
        <v>27</v>
      </c>
      <c r="C33" s="1">
        <v>4146625</v>
      </c>
      <c r="E33" s="1"/>
    </row>
    <row r="34" spans="2:5" x14ac:dyDescent="0.25">
      <c r="B34" t="s">
        <v>28</v>
      </c>
      <c r="C34" s="1">
        <v>8883728.4199999999</v>
      </c>
      <c r="E34" s="1"/>
    </row>
    <row r="35" spans="2:5" x14ac:dyDescent="0.25">
      <c r="B35" t="s">
        <v>29</v>
      </c>
      <c r="C35" s="1">
        <v>433000</v>
      </c>
      <c r="E35" s="1"/>
    </row>
    <row r="36" spans="2:5" x14ac:dyDescent="0.25">
      <c r="B36" t="s">
        <v>30</v>
      </c>
      <c r="C36" s="1">
        <v>373579.35</v>
      </c>
      <c r="E36" s="1"/>
    </row>
    <row r="37" spans="2:5" x14ac:dyDescent="0.25">
      <c r="B37" t="s">
        <v>31</v>
      </c>
      <c r="C37" s="1">
        <v>70080</v>
      </c>
      <c r="E37" s="1"/>
    </row>
    <row r="38" spans="2:5" x14ac:dyDescent="0.25">
      <c r="B38" t="s">
        <v>32</v>
      </c>
      <c r="C38" s="1">
        <v>581453.52</v>
      </c>
      <c r="E38" s="1"/>
    </row>
    <row r="39" spans="2:5" x14ac:dyDescent="0.25">
      <c r="B39" t="s">
        <v>33</v>
      </c>
      <c r="C39" s="1">
        <v>1023265.82</v>
      </c>
      <c r="E39" s="1"/>
    </row>
    <row r="40" spans="2:5" x14ac:dyDescent="0.25">
      <c r="B40" t="s">
        <v>34</v>
      </c>
      <c r="C40" s="1">
        <v>1321149.52</v>
      </c>
      <c r="E40" s="1"/>
    </row>
    <row r="41" spans="2:5" x14ac:dyDescent="0.25">
      <c r="B41" t="s">
        <v>35</v>
      </c>
      <c r="C41" s="1">
        <v>894924.04</v>
      </c>
      <c r="E41" s="1"/>
    </row>
    <row r="42" spans="2:5" x14ac:dyDescent="0.25">
      <c r="B42" t="s">
        <v>36</v>
      </c>
      <c r="C42" s="1">
        <v>577592.73</v>
      </c>
      <c r="E42" s="1"/>
    </row>
    <row r="43" spans="2:5" x14ac:dyDescent="0.25">
      <c r="B43" t="s">
        <v>37</v>
      </c>
      <c r="C43" s="1">
        <v>468570.52</v>
      </c>
      <c r="E43" s="1"/>
    </row>
    <row r="44" spans="2:5" x14ac:dyDescent="0.25">
      <c r="B44" t="s">
        <v>38</v>
      </c>
      <c r="C44" s="1">
        <v>196838.89</v>
      </c>
      <c r="E44" s="1"/>
    </row>
    <row r="45" spans="2:5" x14ac:dyDescent="0.25">
      <c r="B45" t="s">
        <v>39</v>
      </c>
      <c r="C45" s="1">
        <v>10245283.33</v>
      </c>
      <c r="E45" s="1"/>
    </row>
    <row r="46" spans="2:5" x14ac:dyDescent="0.25">
      <c r="B46" t="s">
        <v>40</v>
      </c>
      <c r="C46" s="1">
        <v>500</v>
      </c>
      <c r="E46" s="1"/>
    </row>
    <row r="47" spans="2:5" x14ac:dyDescent="0.25">
      <c r="B47" t="s">
        <v>41</v>
      </c>
      <c r="C47" s="1">
        <v>3826673.33</v>
      </c>
      <c r="E47" s="1"/>
    </row>
    <row r="48" spans="2:5" x14ac:dyDescent="0.25">
      <c r="B48" t="s">
        <v>42</v>
      </c>
      <c r="C48" s="1">
        <v>3328732.48</v>
      </c>
      <c r="E48" s="1"/>
    </row>
    <row r="49" spans="2:5" x14ac:dyDescent="0.25">
      <c r="B49" t="s">
        <v>43</v>
      </c>
      <c r="C49" s="1">
        <v>186670.02</v>
      </c>
      <c r="E49" s="1"/>
    </row>
    <row r="50" spans="2:5" x14ac:dyDescent="0.25">
      <c r="B50" t="s">
        <v>44</v>
      </c>
      <c r="C50" s="2">
        <v>831136.05</v>
      </c>
      <c r="E50" s="2"/>
    </row>
    <row r="51" spans="2:5" x14ac:dyDescent="0.25">
      <c r="C51" s="1"/>
      <c r="E51" s="1"/>
    </row>
    <row r="52" spans="2:5" x14ac:dyDescent="0.25">
      <c r="B52" t="s">
        <v>84</v>
      </c>
      <c r="C52" s="2">
        <f>SUM(C21:C51)</f>
        <v>140634890.63</v>
      </c>
      <c r="E52" s="2">
        <f>SUM(E18:E50)</f>
        <v>442346605.32999998</v>
      </c>
    </row>
    <row r="53" spans="2:5" x14ac:dyDescent="0.25">
      <c r="C53" s="1"/>
      <c r="E53" s="1"/>
    </row>
    <row r="54" spans="2:5" x14ac:dyDescent="0.25">
      <c r="B54" t="s">
        <v>85</v>
      </c>
      <c r="C54" s="1">
        <f>+C52</f>
        <v>140634890.63</v>
      </c>
      <c r="E54" s="1">
        <f>+E52</f>
        <v>442346605.32999998</v>
      </c>
    </row>
    <row r="55" spans="2:5" x14ac:dyDescent="0.25">
      <c r="C55" s="1"/>
      <c r="E55" s="1"/>
    </row>
    <row r="56" spans="2:5" x14ac:dyDescent="0.25">
      <c r="B56" t="s">
        <v>45</v>
      </c>
      <c r="C56" s="1">
        <v>2800081.79</v>
      </c>
      <c r="E56" s="1"/>
    </row>
    <row r="57" spans="2:5" x14ac:dyDescent="0.25">
      <c r="B57" t="s">
        <v>46</v>
      </c>
      <c r="C57" s="1">
        <v>450262.28</v>
      </c>
      <c r="E57" s="1"/>
    </row>
    <row r="58" spans="2:5" x14ac:dyDescent="0.25">
      <c r="B58" t="s">
        <v>47</v>
      </c>
      <c r="C58" s="1">
        <v>271468.78999999998</v>
      </c>
      <c r="E58" s="1"/>
    </row>
    <row r="59" spans="2:5" x14ac:dyDescent="0.25">
      <c r="B59" t="s">
        <v>48</v>
      </c>
      <c r="C59" s="1">
        <f>1195873.58+37485.6</f>
        <v>1233359.1800000002</v>
      </c>
      <c r="E59" s="1"/>
    </row>
    <row r="60" spans="2:5" x14ac:dyDescent="0.25">
      <c r="B60" t="s">
        <v>49</v>
      </c>
      <c r="C60" s="1">
        <v>349849.9</v>
      </c>
      <c r="E60" s="1"/>
    </row>
    <row r="61" spans="2:5" x14ac:dyDescent="0.25">
      <c r="B61" t="s">
        <v>50</v>
      </c>
      <c r="C61" s="1">
        <v>7461848.5700000003</v>
      </c>
      <c r="E61" s="1"/>
    </row>
    <row r="62" spans="2:5" x14ac:dyDescent="0.25">
      <c r="B62" t="s">
        <v>51</v>
      </c>
      <c r="C62" s="1">
        <v>2152</v>
      </c>
      <c r="E62" s="1"/>
    </row>
    <row r="63" spans="2:5" x14ac:dyDescent="0.25">
      <c r="B63" t="s">
        <v>52</v>
      </c>
      <c r="C63" s="1">
        <v>10196</v>
      </c>
      <c r="E63" s="1"/>
    </row>
    <row r="64" spans="2:5" x14ac:dyDescent="0.25">
      <c r="B64" t="s">
        <v>53</v>
      </c>
      <c r="C64" s="1">
        <v>585031.5</v>
      </c>
      <c r="E64" s="1"/>
    </row>
    <row r="65" spans="2:5" x14ac:dyDescent="0.25">
      <c r="B65" t="s">
        <v>54</v>
      </c>
      <c r="C65" s="1">
        <v>12191</v>
      </c>
      <c r="E65" s="1"/>
    </row>
    <row r="66" spans="2:5" x14ac:dyDescent="0.25">
      <c r="B66" t="s">
        <v>55</v>
      </c>
      <c r="C66" s="1">
        <v>1034600</v>
      </c>
      <c r="E66" s="1"/>
    </row>
    <row r="67" spans="2:5" x14ac:dyDescent="0.25">
      <c r="B67" t="s">
        <v>56</v>
      </c>
      <c r="C67" s="1">
        <v>3582737.13</v>
      </c>
      <c r="E67" s="1"/>
    </row>
    <row r="68" spans="2:5" x14ac:dyDescent="0.25">
      <c r="B68" t="s">
        <v>57</v>
      </c>
      <c r="C68" s="1">
        <v>7855570.5599999996</v>
      </c>
      <c r="E68" s="1"/>
    </row>
    <row r="69" spans="2:5" x14ac:dyDescent="0.25">
      <c r="B69" t="s">
        <v>58</v>
      </c>
      <c r="C69" s="1">
        <v>1080</v>
      </c>
      <c r="E69" s="1"/>
    </row>
    <row r="70" spans="2:5" x14ac:dyDescent="0.25">
      <c r="B70" t="s">
        <v>59</v>
      </c>
      <c r="C70" s="1">
        <v>1573430.91</v>
      </c>
      <c r="E70" s="1"/>
    </row>
    <row r="71" spans="2:5" x14ac:dyDescent="0.25">
      <c r="B71" t="s">
        <v>60</v>
      </c>
      <c r="C71" s="1">
        <v>1850</v>
      </c>
      <c r="E71" s="1"/>
    </row>
    <row r="72" spans="2:5" x14ac:dyDescent="0.25">
      <c r="B72" t="s">
        <v>61</v>
      </c>
      <c r="C72" s="1">
        <v>56725</v>
      </c>
    </row>
    <row r="73" spans="2:5" x14ac:dyDescent="0.25">
      <c r="B73" t="s">
        <v>62</v>
      </c>
    </row>
    <row r="74" spans="2:5" x14ac:dyDescent="0.25">
      <c r="B74" t="s">
        <v>63</v>
      </c>
      <c r="C74" s="1">
        <v>915</v>
      </c>
    </row>
    <row r="75" spans="2:5" x14ac:dyDescent="0.25">
      <c r="B75" t="s">
        <v>64</v>
      </c>
    </row>
    <row r="76" spans="2:5" x14ac:dyDescent="0.25">
      <c r="B76" t="s">
        <v>65</v>
      </c>
      <c r="C76" s="1">
        <v>26000</v>
      </c>
    </row>
    <row r="77" spans="2:5" x14ac:dyDescent="0.25">
      <c r="B77" t="s">
        <v>66</v>
      </c>
      <c r="C77" s="1">
        <v>409092.51</v>
      </c>
    </row>
    <row r="78" spans="2:5" x14ac:dyDescent="0.25">
      <c r="B78" t="s">
        <v>67</v>
      </c>
      <c r="C78" s="1">
        <v>61080.2</v>
      </c>
    </row>
    <row r="79" spans="2:5" x14ac:dyDescent="0.25">
      <c r="B79" t="s">
        <v>68</v>
      </c>
      <c r="C79" s="1">
        <v>19071</v>
      </c>
    </row>
    <row r="80" spans="2:5" x14ac:dyDescent="0.25">
      <c r="B80" t="s">
        <v>69</v>
      </c>
      <c r="C80" s="1">
        <v>155414.75</v>
      </c>
    </row>
    <row r="81" spans="1:5" x14ac:dyDescent="0.25">
      <c r="B81" t="s">
        <v>70</v>
      </c>
      <c r="C81" s="1">
        <v>704392.68</v>
      </c>
    </row>
    <row r="82" spans="1:5" x14ac:dyDescent="0.25">
      <c r="B82" t="s">
        <v>71</v>
      </c>
      <c r="C82" s="1">
        <v>400</v>
      </c>
    </row>
    <row r="83" spans="1:5" x14ac:dyDescent="0.25">
      <c r="B83" t="s">
        <v>72</v>
      </c>
      <c r="C83" s="1">
        <v>538307.81000000006</v>
      </c>
    </row>
    <row r="84" spans="1:5" x14ac:dyDescent="0.25">
      <c r="B84" t="s">
        <v>73</v>
      </c>
      <c r="C84" s="1">
        <v>613501.66</v>
      </c>
    </row>
    <row r="85" spans="1:5" x14ac:dyDescent="0.25">
      <c r="B85" t="s">
        <v>74</v>
      </c>
      <c r="C85" s="1">
        <v>31246120.27</v>
      </c>
    </row>
    <row r="86" spans="1:5" x14ac:dyDescent="0.25">
      <c r="B86" t="s">
        <v>75</v>
      </c>
      <c r="C86" s="1">
        <v>33418767.23</v>
      </c>
    </row>
    <row r="87" spans="1:5" x14ac:dyDescent="0.25">
      <c r="B87" t="s">
        <v>76</v>
      </c>
      <c r="C87" s="1">
        <v>3052953.4</v>
      </c>
    </row>
    <row r="88" spans="1:5" x14ac:dyDescent="0.25">
      <c r="B88" t="s">
        <v>77</v>
      </c>
      <c r="C88" s="1">
        <v>3911683.64</v>
      </c>
    </row>
    <row r="89" spans="1:5" x14ac:dyDescent="0.25">
      <c r="B89" t="s">
        <v>78</v>
      </c>
      <c r="C89" s="1">
        <v>8047264.4199999999</v>
      </c>
    </row>
    <row r="90" spans="1:5" x14ac:dyDescent="0.25">
      <c r="B90" t="s">
        <v>79</v>
      </c>
      <c r="C90" s="1">
        <v>2529529.08</v>
      </c>
    </row>
    <row r="91" spans="1:5" x14ac:dyDescent="0.25">
      <c r="B91" t="s">
        <v>80</v>
      </c>
      <c r="C91" s="1">
        <v>1258.8800000000001</v>
      </c>
    </row>
    <row r="92" spans="1:5" x14ac:dyDescent="0.25">
      <c r="B92" t="s">
        <v>81</v>
      </c>
      <c r="C92" s="1">
        <v>526745.19999999995</v>
      </c>
    </row>
    <row r="93" spans="1:5" x14ac:dyDescent="0.25">
      <c r="B93" t="s">
        <v>82</v>
      </c>
      <c r="C93" s="1">
        <v>5263457.43</v>
      </c>
      <c r="E93" s="1"/>
    </row>
    <row r="94" spans="1:5" x14ac:dyDescent="0.25">
      <c r="B94" t="s">
        <v>83</v>
      </c>
      <c r="C94" s="2">
        <v>420</v>
      </c>
      <c r="E94" s="2">
        <f>SUM(C54:C94)</f>
        <v>258443700.39999995</v>
      </c>
    </row>
    <row r="95" spans="1:5" x14ac:dyDescent="0.25">
      <c r="C95" s="1"/>
    </row>
    <row r="96" spans="1:5" ht="13.8" thickBot="1" x14ac:dyDescent="0.3">
      <c r="A96" t="s">
        <v>86</v>
      </c>
      <c r="C96" s="1"/>
      <c r="E96" s="3">
        <f>+E54-E94</f>
        <v>183902904.93000004</v>
      </c>
    </row>
    <row r="97" spans="3:5" ht="13.8" thickTop="1" x14ac:dyDescent="0.25">
      <c r="C97" s="1"/>
    </row>
    <row r="98" spans="3:5" x14ac:dyDescent="0.25">
      <c r="C98" s="1"/>
      <c r="E98" s="1"/>
    </row>
    <row r="99" spans="3:5" x14ac:dyDescent="0.25">
      <c r="C99" s="1"/>
    </row>
    <row r="100" spans="3:5" x14ac:dyDescent="0.25">
      <c r="C100" s="1"/>
    </row>
    <row r="101" spans="3:5" x14ac:dyDescent="0.25">
      <c r="C101" s="1"/>
    </row>
    <row r="102" spans="3:5" x14ac:dyDescent="0.25">
      <c r="C102" s="1"/>
    </row>
    <row r="103" spans="3:5" x14ac:dyDescent="0.25">
      <c r="C103" s="1"/>
    </row>
    <row r="104" spans="3:5" x14ac:dyDescent="0.25">
      <c r="C104" s="1"/>
    </row>
    <row r="105" spans="3:5" x14ac:dyDescent="0.25">
      <c r="C105" s="1"/>
    </row>
    <row r="106" spans="3:5" x14ac:dyDescent="0.25">
      <c r="C106" s="1"/>
    </row>
    <row r="107" spans="3:5" x14ac:dyDescent="0.25">
      <c r="C107" s="1"/>
    </row>
    <row r="108" spans="3:5" x14ac:dyDescent="0.25">
      <c r="C108" s="1"/>
    </row>
    <row r="109" spans="3:5" x14ac:dyDescent="0.25">
      <c r="C109" s="1"/>
    </row>
    <row r="110" spans="3:5" x14ac:dyDescent="0.25">
      <c r="C110" s="1"/>
    </row>
    <row r="111" spans="3:5" x14ac:dyDescent="0.25">
      <c r="C111" s="1"/>
    </row>
  </sheetData>
  <mergeCells count="3">
    <mergeCell ref="A1:E1"/>
    <mergeCell ref="A2:E2"/>
    <mergeCell ref="A3:E3"/>
  </mergeCells>
  <phoneticPr fontId="0" type="noConversion"/>
  <pageMargins left="0.75" right="0.75" top="1" bottom="0.5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13" sqref="C13"/>
    </sheetView>
  </sheetViews>
  <sheetFormatPr defaultRowHeight="13.2" x14ac:dyDescent="0.25"/>
  <cols>
    <col min="1" max="1" width="4.6640625" customWidth="1"/>
    <col min="2" max="2" width="45.6640625" customWidth="1"/>
    <col min="3" max="3" width="16.6640625" customWidth="1"/>
    <col min="4" max="4" width="3.6640625" customWidth="1"/>
    <col min="5" max="5" width="16.6640625" customWidth="1"/>
  </cols>
  <sheetData>
    <row r="1" spans="1:5" x14ac:dyDescent="0.25">
      <c r="A1" s="6" t="s">
        <v>0</v>
      </c>
      <c r="B1" s="6"/>
      <c r="C1" s="6"/>
      <c r="D1" s="6"/>
      <c r="E1" s="6"/>
    </row>
    <row r="2" spans="1:5" x14ac:dyDescent="0.25">
      <c r="A2" s="6" t="s">
        <v>87</v>
      </c>
      <c r="B2" s="6"/>
      <c r="C2" s="6"/>
      <c r="D2" s="6"/>
      <c r="E2" s="6"/>
    </row>
    <row r="3" spans="1:5" x14ac:dyDescent="0.25">
      <c r="A3" s="6" t="s">
        <v>2</v>
      </c>
      <c r="B3" s="6"/>
      <c r="C3" s="6"/>
      <c r="D3" s="6"/>
      <c r="E3" s="6"/>
    </row>
    <row r="7" spans="1:5" x14ac:dyDescent="0.25">
      <c r="A7" t="s">
        <v>3</v>
      </c>
      <c r="C7" s="1"/>
      <c r="E7" s="1">
        <v>442346605.32999998</v>
      </c>
    </row>
    <row r="8" spans="1:5" x14ac:dyDescent="0.25">
      <c r="C8" s="1"/>
      <c r="E8" s="1"/>
    </row>
    <row r="9" spans="1:5" x14ac:dyDescent="0.25">
      <c r="A9" t="s">
        <v>14</v>
      </c>
      <c r="C9" s="1"/>
      <c r="E9" s="1"/>
    </row>
    <row r="10" spans="1:5" x14ac:dyDescent="0.25">
      <c r="C10" s="1"/>
      <c r="E10" s="1"/>
    </row>
    <row r="11" spans="1:5" x14ac:dyDescent="0.25">
      <c r="B11" t="s">
        <v>88</v>
      </c>
      <c r="C11" s="1">
        <v>120077969.23999999</v>
      </c>
      <c r="E11" s="1"/>
    </row>
    <row r="12" spans="1:5" x14ac:dyDescent="0.25">
      <c r="B12" t="s">
        <v>89</v>
      </c>
      <c r="C12" s="1">
        <f>138365731.16-420</f>
        <v>138365311.16</v>
      </c>
      <c r="E12" s="1"/>
    </row>
    <row r="13" spans="1:5" x14ac:dyDescent="0.25">
      <c r="B13" t="s">
        <v>90</v>
      </c>
      <c r="C13" s="2">
        <v>420</v>
      </c>
      <c r="E13" s="2">
        <f>SUM(C10:C13)</f>
        <v>258443700.39999998</v>
      </c>
    </row>
    <row r="14" spans="1:5" x14ac:dyDescent="0.25">
      <c r="C14" s="1"/>
      <c r="E14" s="1"/>
    </row>
    <row r="15" spans="1:5" ht="13.8" thickBot="1" x14ac:dyDescent="0.3">
      <c r="A15" t="s">
        <v>86</v>
      </c>
      <c r="C15" s="1"/>
      <c r="E15" s="3">
        <f>+E7-E13</f>
        <v>183902904.93000001</v>
      </c>
    </row>
    <row r="16" spans="1:5" ht="13.8" thickTop="1" x14ac:dyDescent="0.25">
      <c r="C16" s="1"/>
      <c r="E16" s="1"/>
    </row>
    <row r="17" spans="3:5" x14ac:dyDescent="0.25">
      <c r="C17" s="1"/>
      <c r="E17" s="1"/>
    </row>
    <row r="18" spans="3:5" x14ac:dyDescent="0.25">
      <c r="C18" s="1"/>
      <c r="E18" s="1"/>
    </row>
    <row r="19" spans="3:5" x14ac:dyDescent="0.25">
      <c r="C19" s="1"/>
      <c r="E19" s="1"/>
    </row>
    <row r="20" spans="3:5" x14ac:dyDescent="0.25">
      <c r="C20" s="1"/>
      <c r="E20" s="1"/>
    </row>
    <row r="21" spans="3:5" x14ac:dyDescent="0.25">
      <c r="C21" s="1"/>
      <c r="E21" s="1"/>
    </row>
    <row r="22" spans="3:5" x14ac:dyDescent="0.25">
      <c r="C22" s="1"/>
      <c r="E22" s="1"/>
    </row>
    <row r="23" spans="3:5" x14ac:dyDescent="0.25">
      <c r="C23" s="1"/>
      <c r="E23" s="1"/>
    </row>
    <row r="24" spans="3:5" x14ac:dyDescent="0.25">
      <c r="C24" s="1"/>
      <c r="E24" s="1"/>
    </row>
    <row r="25" spans="3:5" x14ac:dyDescent="0.25">
      <c r="C25" s="1"/>
      <c r="E25" s="1"/>
    </row>
    <row r="26" spans="3:5" x14ac:dyDescent="0.25">
      <c r="C26" s="1"/>
      <c r="E26" s="1"/>
    </row>
    <row r="27" spans="3:5" x14ac:dyDescent="0.25">
      <c r="C27" s="1"/>
      <c r="E27" s="1"/>
    </row>
    <row r="28" spans="3:5" x14ac:dyDescent="0.25">
      <c r="E28" s="1"/>
    </row>
    <row r="29" spans="3:5" x14ac:dyDescent="0.25">
      <c r="E29" s="1"/>
    </row>
    <row r="30" spans="3:5" x14ac:dyDescent="0.25">
      <c r="E30" s="1"/>
    </row>
    <row r="31" spans="3:5" x14ac:dyDescent="0.25">
      <c r="E31" s="1"/>
    </row>
    <row r="32" spans="3:5" x14ac:dyDescent="0.25">
      <c r="E32" s="1"/>
    </row>
    <row r="33" spans="5:5" x14ac:dyDescent="0.25">
      <c r="E33" s="1"/>
    </row>
    <row r="34" spans="5:5" x14ac:dyDescent="0.25">
      <c r="E34" s="1"/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9" sqref="B9"/>
    </sheetView>
  </sheetViews>
  <sheetFormatPr defaultRowHeight="13.2" x14ac:dyDescent="0.25"/>
  <cols>
    <col min="1" max="1" width="4.6640625" customWidth="1"/>
    <col min="2" max="2" width="45.6640625" customWidth="1"/>
    <col min="3" max="3" width="16.6640625" customWidth="1"/>
    <col min="4" max="4" width="3.6640625" customWidth="1"/>
    <col min="5" max="5" width="16.6640625" customWidth="1"/>
  </cols>
  <sheetData>
    <row r="1" spans="1:5" x14ac:dyDescent="0.25">
      <c r="A1" s="6" t="s">
        <v>0</v>
      </c>
      <c r="B1" s="6"/>
      <c r="C1" s="6"/>
      <c r="D1" s="6"/>
      <c r="E1" s="6"/>
    </row>
    <row r="2" spans="1:5" x14ac:dyDescent="0.25">
      <c r="A2" s="6" t="s">
        <v>91</v>
      </c>
      <c r="B2" s="6"/>
      <c r="C2" s="6"/>
      <c r="D2" s="6"/>
      <c r="E2" s="6"/>
    </row>
    <row r="3" spans="1:5" x14ac:dyDescent="0.25">
      <c r="A3" s="6" t="s">
        <v>92</v>
      </c>
      <c r="B3" s="6"/>
      <c r="C3" s="6"/>
      <c r="D3" s="6"/>
      <c r="E3" s="6"/>
    </row>
    <row r="7" spans="1:5" x14ac:dyDescent="0.25">
      <c r="A7" t="s">
        <v>93</v>
      </c>
      <c r="C7" s="1"/>
      <c r="E7" s="1">
        <v>0</v>
      </c>
    </row>
    <row r="8" spans="1:5" x14ac:dyDescent="0.25">
      <c r="C8" s="1"/>
      <c r="E8" s="1"/>
    </row>
    <row r="9" spans="1:5" x14ac:dyDescent="0.25">
      <c r="A9" t="s">
        <v>94</v>
      </c>
      <c r="C9" s="1"/>
      <c r="E9" s="1"/>
    </row>
    <row r="10" spans="1:5" x14ac:dyDescent="0.25">
      <c r="C10" s="1"/>
      <c r="E10" s="1"/>
    </row>
    <row r="11" spans="1:5" x14ac:dyDescent="0.25">
      <c r="B11" t="s">
        <v>95</v>
      </c>
      <c r="C11" s="1">
        <f>11458516.95+10494921.83+123893690.24+68161656.87-2500764.62-10387693.92-123444706.67-175776.95-20300-74116.6+11668143.92-283801684.41+2678789.56+183826772.13</f>
        <v>-8222551.6700000167</v>
      </c>
      <c r="E11" s="1"/>
    </row>
    <row r="12" spans="1:5" x14ac:dyDescent="0.25">
      <c r="B12" t="s">
        <v>96</v>
      </c>
      <c r="C12" s="1">
        <f>313162.09-1838244.33+183707550.18+139191.88+4400+31272.9+6111+1500+57.83+13077.2-10529.6-99572.9+110102.5-20746.03+415001.33+3837166.81-235726.95</f>
        <v>186373773.91000003</v>
      </c>
      <c r="E12" s="5">
        <f>SUM(C11:C12)</f>
        <v>178151222.24000001</v>
      </c>
    </row>
    <row r="13" spans="1:5" x14ac:dyDescent="0.25">
      <c r="C13" s="1"/>
      <c r="E13" s="1"/>
    </row>
    <row r="14" spans="1:5" x14ac:dyDescent="0.25">
      <c r="A14" t="s">
        <v>97</v>
      </c>
      <c r="C14" s="1"/>
      <c r="E14" s="2">
        <v>0</v>
      </c>
    </row>
    <row r="15" spans="1:5" x14ac:dyDescent="0.25">
      <c r="C15" s="1"/>
      <c r="E15" s="1"/>
    </row>
    <row r="16" spans="1:5" ht="13.8" thickBot="1" x14ac:dyDescent="0.3">
      <c r="A16" t="s">
        <v>98</v>
      </c>
      <c r="E16" s="3">
        <f>SUM(E7:E14)</f>
        <v>178151222.24000001</v>
      </c>
    </row>
    <row r="17" spans="3:3" ht="13.8" thickTop="1" x14ac:dyDescent="0.25"/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topLeftCell="A18" workbookViewId="0">
      <selection activeCell="G36" sqref="G36"/>
    </sheetView>
  </sheetViews>
  <sheetFormatPr defaultRowHeight="13.2" x14ac:dyDescent="0.25"/>
  <cols>
    <col min="1" max="2" width="4.6640625" customWidth="1"/>
    <col min="3" max="3" width="45.88671875" customWidth="1"/>
    <col min="4" max="4" width="15.6640625" customWidth="1"/>
    <col min="5" max="5" width="3.6640625" customWidth="1"/>
    <col min="6" max="6" width="16.6640625" customWidth="1"/>
  </cols>
  <sheetData>
    <row r="1" spans="1:6" x14ac:dyDescent="0.25">
      <c r="B1" s="6" t="s">
        <v>99</v>
      </c>
      <c r="C1" s="6"/>
      <c r="D1" s="6"/>
      <c r="E1" s="6"/>
      <c r="F1" s="6"/>
    </row>
    <row r="2" spans="1:6" x14ac:dyDescent="0.25">
      <c r="B2" s="6" t="s">
        <v>0</v>
      </c>
      <c r="C2" s="6"/>
      <c r="D2" s="6"/>
      <c r="E2" s="6"/>
      <c r="F2" s="6"/>
    </row>
    <row r="3" spans="1:6" x14ac:dyDescent="0.25">
      <c r="B3" s="6" t="s">
        <v>100</v>
      </c>
      <c r="C3" s="6"/>
      <c r="D3" s="6"/>
      <c r="E3" s="6"/>
      <c r="F3" s="6"/>
    </row>
    <row r="4" spans="1:6" x14ac:dyDescent="0.25">
      <c r="B4" s="6" t="s">
        <v>101</v>
      </c>
      <c r="C4" s="6"/>
      <c r="D4" s="6"/>
      <c r="E4" s="6"/>
      <c r="F4" s="6"/>
    </row>
    <row r="7" spans="1:6" x14ac:dyDescent="0.25">
      <c r="A7" t="s">
        <v>102</v>
      </c>
    </row>
    <row r="8" spans="1:6" x14ac:dyDescent="0.25">
      <c r="D8" s="1"/>
      <c r="F8" s="1"/>
    </row>
    <row r="9" spans="1:6" x14ac:dyDescent="0.25">
      <c r="B9" t="s">
        <v>103</v>
      </c>
      <c r="D9" s="1"/>
      <c r="F9" s="1"/>
    </row>
    <row r="10" spans="1:6" x14ac:dyDescent="0.25">
      <c r="C10" t="s">
        <v>104</v>
      </c>
      <c r="D10" s="1">
        <v>247010265</v>
      </c>
      <c r="F10" s="1"/>
    </row>
    <row r="11" spans="1:6" x14ac:dyDescent="0.25">
      <c r="C11" t="s">
        <v>105</v>
      </c>
      <c r="D11" s="1">
        <v>3598500</v>
      </c>
      <c r="F11" s="1"/>
    </row>
    <row r="12" spans="1:6" x14ac:dyDescent="0.25">
      <c r="C12" t="s">
        <v>106</v>
      </c>
      <c r="D12" s="1"/>
      <c r="F12" s="1"/>
    </row>
    <row r="13" spans="1:6" x14ac:dyDescent="0.25">
      <c r="C13" t="s">
        <v>107</v>
      </c>
      <c r="D13" s="1">
        <v>1366128.71</v>
      </c>
      <c r="F13" s="1"/>
    </row>
    <row r="14" spans="1:6" x14ac:dyDescent="0.25">
      <c r="C14" t="s">
        <v>108</v>
      </c>
      <c r="D14" s="1">
        <v>2591350</v>
      </c>
      <c r="F14" s="1"/>
    </row>
    <row r="15" spans="1:6" x14ac:dyDescent="0.25">
      <c r="C15" t="s">
        <v>109</v>
      </c>
      <c r="D15" s="1">
        <f>100000+360000+100000+100</f>
        <v>560100</v>
      </c>
      <c r="F15" s="1"/>
    </row>
    <row r="16" spans="1:6" x14ac:dyDescent="0.25">
      <c r="C16" t="s">
        <v>123</v>
      </c>
      <c r="D16" s="1">
        <f>30024636.31+410486.83+2058400-560100</f>
        <v>31933423.139999997</v>
      </c>
      <c r="F16" s="1"/>
    </row>
    <row r="17" spans="1:6" x14ac:dyDescent="0.25">
      <c r="C17" t="s">
        <v>110</v>
      </c>
      <c r="D17" s="2">
        <v>600</v>
      </c>
      <c r="F17" s="1"/>
    </row>
    <row r="18" spans="1:6" x14ac:dyDescent="0.25">
      <c r="C18" t="s">
        <v>111</v>
      </c>
      <c r="D18" s="1"/>
      <c r="F18" s="1">
        <f>SUM(D10:D17)</f>
        <v>287060366.85000002</v>
      </c>
    </row>
    <row r="19" spans="1:6" x14ac:dyDescent="0.25">
      <c r="D19" s="1"/>
      <c r="F19" s="1"/>
    </row>
    <row r="20" spans="1:6" x14ac:dyDescent="0.25">
      <c r="B20" t="s">
        <v>112</v>
      </c>
      <c r="D20" s="1"/>
      <c r="F20" s="1"/>
    </row>
    <row r="21" spans="1:6" x14ac:dyDescent="0.25">
      <c r="C21" t="s">
        <v>113</v>
      </c>
      <c r="D21" s="1">
        <f>128839270.88+29173723.33+15379769.06</f>
        <v>173392763.26999998</v>
      </c>
      <c r="F21" s="1"/>
    </row>
    <row r="22" spans="1:6" x14ac:dyDescent="0.25">
      <c r="C22" t="s">
        <v>114</v>
      </c>
      <c r="D22" s="1">
        <f>224765.17+2488574.29+1490180.46+7335130.64+1097997.69+2710135.92</f>
        <v>15346784.169999998</v>
      </c>
      <c r="F22" s="1"/>
    </row>
    <row r="23" spans="1:6" x14ac:dyDescent="0.25">
      <c r="C23" t="s">
        <v>115</v>
      </c>
      <c r="D23" s="1">
        <v>5456491.2199999997</v>
      </c>
      <c r="F23" s="1"/>
    </row>
    <row r="24" spans="1:6" x14ac:dyDescent="0.25">
      <c r="C24" t="s">
        <v>116</v>
      </c>
      <c r="D24" s="1">
        <v>23327700.98</v>
      </c>
      <c r="F24" s="1"/>
    </row>
    <row r="25" spans="1:6" x14ac:dyDescent="0.25">
      <c r="C25" t="s">
        <v>117</v>
      </c>
      <c r="D25" s="1">
        <v>27933461.399999999</v>
      </c>
      <c r="F25" s="1"/>
    </row>
    <row r="26" spans="1:6" x14ac:dyDescent="0.25">
      <c r="C26" t="s">
        <v>118</v>
      </c>
      <c r="D26" s="2">
        <v>6980844.1900000004</v>
      </c>
      <c r="F26" s="1"/>
    </row>
    <row r="27" spans="1:6" x14ac:dyDescent="0.25">
      <c r="C27" t="s">
        <v>119</v>
      </c>
      <c r="D27" s="1"/>
      <c r="F27" s="2">
        <f>SUM(D21:D26)</f>
        <v>252438045.22999996</v>
      </c>
    </row>
    <row r="28" spans="1:6" x14ac:dyDescent="0.25">
      <c r="D28" s="1"/>
      <c r="F28" s="1"/>
    </row>
    <row r="29" spans="1:6" x14ac:dyDescent="0.25">
      <c r="A29" t="s">
        <v>120</v>
      </c>
      <c r="D29" s="1"/>
      <c r="F29" s="1">
        <f>+F18-F27</f>
        <v>34622321.620000064</v>
      </c>
    </row>
    <row r="30" spans="1:6" x14ac:dyDescent="0.25">
      <c r="D30" s="1"/>
      <c r="F30" s="1"/>
    </row>
    <row r="31" spans="1:6" x14ac:dyDescent="0.25">
      <c r="A31" t="s">
        <v>121</v>
      </c>
      <c r="D31" s="1"/>
      <c r="F31" s="2">
        <f>5462233.13+1131548.05+5827984.23+1119812.33</f>
        <v>13541577.74</v>
      </c>
    </row>
    <row r="32" spans="1:6" x14ac:dyDescent="0.25">
      <c r="D32" s="1"/>
      <c r="F32" s="1"/>
    </row>
    <row r="33" spans="1:6" ht="13.8" thickBot="1" x14ac:dyDescent="0.3">
      <c r="A33" t="s">
        <v>122</v>
      </c>
      <c r="D33" s="1"/>
      <c r="F33" s="3">
        <f>+F29-F31</f>
        <v>21080743.880000062</v>
      </c>
    </row>
    <row r="34" spans="1:6" ht="13.8" thickTop="1" x14ac:dyDescent="0.25">
      <c r="D34" s="1"/>
      <c r="F34" s="1"/>
    </row>
    <row r="35" spans="1:6" x14ac:dyDescent="0.25">
      <c r="D35" s="1"/>
      <c r="F35" s="1"/>
    </row>
    <row r="36" spans="1:6" x14ac:dyDescent="0.25">
      <c r="D36" s="1"/>
      <c r="F36" s="1"/>
    </row>
    <row r="37" spans="1:6" x14ac:dyDescent="0.25">
      <c r="D37" s="1"/>
      <c r="F37" s="1"/>
    </row>
    <row r="38" spans="1:6" x14ac:dyDescent="0.25">
      <c r="D38" s="1"/>
      <c r="F38" s="1"/>
    </row>
    <row r="39" spans="1:6" x14ac:dyDescent="0.25">
      <c r="D39" s="1"/>
      <c r="F39" s="1"/>
    </row>
    <row r="40" spans="1:6" x14ac:dyDescent="0.25">
      <c r="D40" s="1"/>
      <c r="F40" s="1"/>
    </row>
    <row r="41" spans="1:6" x14ac:dyDescent="0.25">
      <c r="D41" s="1"/>
      <c r="F41" s="1"/>
    </row>
    <row r="42" spans="1:6" x14ac:dyDescent="0.25">
      <c r="D42" s="1"/>
      <c r="F42" s="1"/>
    </row>
    <row r="43" spans="1:6" x14ac:dyDescent="0.25">
      <c r="D43" s="1"/>
      <c r="F43" s="1"/>
    </row>
    <row r="44" spans="1:6" x14ac:dyDescent="0.25">
      <c r="D44" s="1"/>
      <c r="F44" s="1"/>
    </row>
    <row r="45" spans="1:6" x14ac:dyDescent="0.25">
      <c r="D45" s="1"/>
      <c r="F45" s="1"/>
    </row>
    <row r="46" spans="1:6" x14ac:dyDescent="0.25">
      <c r="D46" s="1"/>
      <c r="F46" s="1"/>
    </row>
    <row r="47" spans="1:6" x14ac:dyDescent="0.25">
      <c r="D47" s="1"/>
      <c r="F47" s="1"/>
    </row>
    <row r="48" spans="1:6" x14ac:dyDescent="0.25">
      <c r="D48" s="1"/>
      <c r="F48" s="1"/>
    </row>
    <row r="49" spans="4:6" x14ac:dyDescent="0.25">
      <c r="D49" s="1"/>
      <c r="F49" s="1"/>
    </row>
    <row r="50" spans="4:6" x14ac:dyDescent="0.25">
      <c r="D50" s="1"/>
      <c r="F50" s="1"/>
    </row>
    <row r="51" spans="4:6" x14ac:dyDescent="0.25">
      <c r="D51" s="1"/>
      <c r="F51" s="1"/>
    </row>
    <row r="52" spans="4:6" x14ac:dyDescent="0.25">
      <c r="D52" s="1"/>
      <c r="F52" s="1"/>
    </row>
    <row r="53" spans="4:6" x14ac:dyDescent="0.25">
      <c r="D53" s="1"/>
      <c r="F53" s="1"/>
    </row>
    <row r="54" spans="4:6" x14ac:dyDescent="0.25">
      <c r="D54" s="1"/>
      <c r="F54" s="1"/>
    </row>
    <row r="55" spans="4:6" x14ac:dyDescent="0.25">
      <c r="D55" s="1"/>
      <c r="F55" s="1"/>
    </row>
    <row r="56" spans="4:6" x14ac:dyDescent="0.25">
      <c r="D56" s="1"/>
      <c r="F56" s="1"/>
    </row>
    <row r="57" spans="4:6" x14ac:dyDescent="0.25">
      <c r="D57" s="1"/>
      <c r="F57" s="1"/>
    </row>
    <row r="58" spans="4:6" x14ac:dyDescent="0.25">
      <c r="D58" s="1"/>
      <c r="F58" s="1"/>
    </row>
    <row r="59" spans="4:6" x14ac:dyDescent="0.25">
      <c r="D59" s="1"/>
      <c r="F59" s="1"/>
    </row>
    <row r="60" spans="4:6" x14ac:dyDescent="0.25">
      <c r="D60" s="1"/>
      <c r="F60" s="1"/>
    </row>
    <row r="61" spans="4:6" x14ac:dyDescent="0.25">
      <c r="D61" s="1"/>
      <c r="F61" s="1"/>
    </row>
    <row r="62" spans="4:6" x14ac:dyDescent="0.25">
      <c r="D62" s="1"/>
      <c r="F62" s="1"/>
    </row>
    <row r="63" spans="4:6" x14ac:dyDescent="0.25">
      <c r="D63" s="1"/>
      <c r="F63" s="1"/>
    </row>
    <row r="64" spans="4:6" x14ac:dyDescent="0.25">
      <c r="D64" s="1"/>
      <c r="F64" s="1"/>
    </row>
    <row r="65" spans="4:6" x14ac:dyDescent="0.25">
      <c r="D65" s="1"/>
      <c r="F65" s="1"/>
    </row>
    <row r="66" spans="4:6" x14ac:dyDescent="0.25">
      <c r="D66" s="1"/>
      <c r="F66" s="1"/>
    </row>
    <row r="67" spans="4:6" x14ac:dyDescent="0.25">
      <c r="D67" s="1"/>
      <c r="F67" s="1"/>
    </row>
    <row r="68" spans="4:6" x14ac:dyDescent="0.25">
      <c r="D68" s="1"/>
      <c r="F68" s="1"/>
    </row>
    <row r="69" spans="4:6" x14ac:dyDescent="0.25">
      <c r="D69" s="1"/>
      <c r="F69" s="1"/>
    </row>
    <row r="70" spans="4:6" x14ac:dyDescent="0.25">
      <c r="D70" s="1"/>
      <c r="F70" s="1"/>
    </row>
    <row r="71" spans="4:6" x14ac:dyDescent="0.25">
      <c r="D71" s="1"/>
      <c r="F71" s="1"/>
    </row>
    <row r="72" spans="4:6" x14ac:dyDescent="0.25">
      <c r="D72" s="1"/>
      <c r="F72" s="1"/>
    </row>
    <row r="73" spans="4:6" x14ac:dyDescent="0.25">
      <c r="D73" s="1"/>
      <c r="F73" s="1"/>
    </row>
    <row r="74" spans="4:6" x14ac:dyDescent="0.25">
      <c r="D74" s="1"/>
      <c r="F74" s="1"/>
    </row>
    <row r="75" spans="4:6" x14ac:dyDescent="0.25">
      <c r="D75" s="1"/>
      <c r="F75" s="1"/>
    </row>
    <row r="76" spans="4:6" x14ac:dyDescent="0.25">
      <c r="D76" s="1"/>
      <c r="F76" s="1"/>
    </row>
    <row r="77" spans="4:6" x14ac:dyDescent="0.25">
      <c r="F77" s="1"/>
    </row>
    <row r="78" spans="4:6" x14ac:dyDescent="0.25">
      <c r="F78" s="1"/>
    </row>
    <row r="79" spans="4:6" x14ac:dyDescent="0.25">
      <c r="F79" s="1"/>
    </row>
    <row r="80" spans="4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</sheetData>
  <mergeCells count="4">
    <mergeCell ref="B2:F2"/>
    <mergeCell ref="B3:F3"/>
    <mergeCell ref="B4:F4"/>
    <mergeCell ref="B1:F1"/>
  </mergeCells>
  <phoneticPr fontId="0" type="noConversion"/>
  <pageMargins left="0.75" right="0.5" top="1.25" bottom="1" header="0.5" footer="0.5"/>
  <pageSetup orientation="portrait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6"/>
    </sheetView>
  </sheetViews>
  <sheetFormatPr defaultRowHeight="13.2" x14ac:dyDescent="0.25"/>
  <sheetData>
    <row r="1" spans="1:5" x14ac:dyDescent="0.25">
      <c r="A1" s="7"/>
      <c r="B1" s="7"/>
      <c r="C1" s="7"/>
      <c r="D1" s="7"/>
      <c r="E1" s="7"/>
    </row>
    <row r="2" spans="1:5" x14ac:dyDescent="0.25">
      <c r="A2" s="7"/>
      <c r="B2" s="7"/>
      <c r="C2" s="7"/>
      <c r="D2" s="7"/>
      <c r="E2" s="7"/>
    </row>
    <row r="3" spans="1:5" x14ac:dyDescent="0.25">
      <c r="A3" s="7"/>
      <c r="B3" s="7"/>
      <c r="C3" s="7"/>
      <c r="D3" s="7"/>
      <c r="E3" s="7"/>
    </row>
    <row r="4" spans="1:5" x14ac:dyDescent="0.25">
      <c r="A4" s="4"/>
      <c r="B4" s="4"/>
      <c r="C4" s="4"/>
      <c r="D4" s="4"/>
      <c r="E4" s="4"/>
    </row>
    <row r="5" spans="1:5" x14ac:dyDescent="0.25">
      <c r="A5" s="4"/>
      <c r="B5" s="4"/>
      <c r="C5" s="4"/>
      <c r="D5" s="4"/>
      <c r="E5" s="4"/>
    </row>
    <row r="6" spans="1:5" x14ac:dyDescent="0.25">
      <c r="A6" s="4"/>
      <c r="B6" s="4"/>
      <c r="C6" s="4"/>
      <c r="D6" s="4"/>
      <c r="E6" s="4"/>
    </row>
    <row r="7" spans="1:5" x14ac:dyDescent="0.25">
      <c r="A7" s="4"/>
      <c r="B7" s="4"/>
      <c r="C7" s="5"/>
      <c r="D7" s="4"/>
      <c r="E7" s="5"/>
    </row>
    <row r="8" spans="1:5" x14ac:dyDescent="0.25">
      <c r="A8" s="4"/>
      <c r="B8" s="4"/>
      <c r="C8" s="5"/>
      <c r="D8" s="4"/>
      <c r="E8" s="5"/>
    </row>
    <row r="9" spans="1:5" x14ac:dyDescent="0.25">
      <c r="A9" s="4"/>
      <c r="B9" s="4"/>
      <c r="C9" s="5"/>
      <c r="D9" s="4"/>
      <c r="E9" s="5"/>
    </row>
    <row r="10" spans="1:5" x14ac:dyDescent="0.25">
      <c r="A10" s="4"/>
      <c r="B10" s="4"/>
      <c r="C10" s="5"/>
      <c r="D10" s="4"/>
      <c r="E10" s="5"/>
    </row>
    <row r="11" spans="1:5" x14ac:dyDescent="0.25">
      <c r="A11" s="4"/>
      <c r="B11" s="4"/>
      <c r="C11" s="5"/>
      <c r="D11" s="4"/>
      <c r="E11" s="5"/>
    </row>
    <row r="12" spans="1:5" x14ac:dyDescent="0.25">
      <c r="A12" s="4"/>
      <c r="B12" s="4"/>
      <c r="C12" s="5"/>
      <c r="D12" s="4"/>
      <c r="E12" s="5"/>
    </row>
    <row r="13" spans="1:5" x14ac:dyDescent="0.25">
      <c r="A13" s="4"/>
      <c r="B13" s="4"/>
      <c r="C13" s="5"/>
      <c r="D13" s="4"/>
      <c r="E13" s="5"/>
    </row>
    <row r="14" spans="1:5" x14ac:dyDescent="0.25">
      <c r="A14" s="4"/>
      <c r="B14" s="4"/>
      <c r="C14" s="5"/>
      <c r="D14" s="4"/>
      <c r="E14" s="5"/>
    </row>
    <row r="15" spans="1:5" x14ac:dyDescent="0.25">
      <c r="A15" s="4"/>
      <c r="B15" s="4"/>
      <c r="C15" s="5"/>
      <c r="D15" s="4"/>
      <c r="E15" s="5"/>
    </row>
    <row r="16" spans="1:5" x14ac:dyDescent="0.25">
      <c r="A16" s="4"/>
      <c r="B16" s="4"/>
      <c r="C16" s="5"/>
      <c r="D16" s="4"/>
      <c r="E16" s="5"/>
    </row>
    <row r="17" spans="3:5" x14ac:dyDescent="0.25">
      <c r="C17" s="1"/>
      <c r="E17" s="1"/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DETAILED</vt:lpstr>
      <vt:lpstr>CONDENSED</vt:lpstr>
      <vt:lpstr>GOVTEQUITY</vt:lpstr>
      <vt:lpstr>CASH FLOW</vt:lpstr>
      <vt:lpstr>Sheet3</vt:lpstr>
      <vt:lpstr>DETAILED!Print_Titles</vt:lpstr>
    </vt:vector>
  </TitlesOfParts>
  <Company>Adalia Family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</dc:creator>
  <cp:lastModifiedBy>Aniket Gupta</cp:lastModifiedBy>
  <cp:lastPrinted>2003-02-26T03:08:35Z</cp:lastPrinted>
  <dcterms:created xsi:type="dcterms:W3CDTF">2003-02-02T13:33:50Z</dcterms:created>
  <dcterms:modified xsi:type="dcterms:W3CDTF">2024-02-03T22:14:36Z</dcterms:modified>
</cp:coreProperties>
</file>