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5E26CD3-4EF4-4845-8220-8F5C715036ED}" xr6:coauthVersionLast="47" xr6:coauthVersionMax="47" xr10:uidLastSave="{00000000-0000-0000-0000-000000000000}"/>
  <bookViews>
    <workbookView xWindow="3348" yWindow="3348" windowWidth="17280" windowHeight="8880" tabRatio="646"/>
  </bookViews>
  <sheets>
    <sheet name="balance" sheetId="14" r:id="rId1"/>
  </sheets>
  <definedNames>
    <definedName name="_xlnm.Print_Area" localSheetId="0">balance!$A$1:$F$45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4" l="1"/>
  <c r="B28" i="14" s="1"/>
  <c r="B40" i="14" s="1"/>
  <c r="B31" i="14"/>
  <c r="B38" i="14"/>
  <c r="F27" i="14"/>
  <c r="B25" i="14"/>
  <c r="B39" i="14"/>
  <c r="B30" i="14"/>
  <c r="B36" i="14"/>
  <c r="E33" i="14"/>
  <c r="E39" i="14" s="1"/>
  <c r="E40" i="14" s="1"/>
  <c r="E41" i="14" s="1"/>
  <c r="B19" i="14"/>
  <c r="B18" i="14"/>
  <c r="B20" i="14" s="1"/>
  <c r="B21" i="14" s="1"/>
  <c r="C24" i="14"/>
  <c r="C25" i="14"/>
  <c r="C27" i="14"/>
  <c r="C28" i="14"/>
  <c r="C30" i="14"/>
  <c r="C32" i="14"/>
  <c r="C36" i="14"/>
  <c r="C38" i="14"/>
  <c r="C39" i="14" s="1"/>
  <c r="B32" i="14"/>
  <c r="E19" i="14"/>
  <c r="E21" i="14"/>
  <c r="E30" i="14" s="1"/>
  <c r="E26" i="14"/>
  <c r="E23" i="14"/>
  <c r="E29" i="14"/>
  <c r="F17" i="14"/>
  <c r="F20" i="14"/>
  <c r="F19" i="14"/>
  <c r="F21" i="14"/>
  <c r="F23" i="14"/>
  <c r="F29" i="14" s="1"/>
  <c r="F26" i="14"/>
  <c r="F36" i="14"/>
  <c r="F37" i="14"/>
  <c r="F39" i="14"/>
  <c r="F40" i="14"/>
  <c r="C18" i="14"/>
  <c r="C20" i="14" s="1"/>
  <c r="C21" i="14" s="1"/>
  <c r="C19" i="14"/>
  <c r="C40" i="14" l="1"/>
  <c r="C41" i="14" s="1"/>
  <c r="B41" i="14"/>
  <c r="F30" i="14"/>
  <c r="F41" i="14" s="1"/>
</calcChain>
</file>

<file path=xl/sharedStrings.xml><?xml version="1.0" encoding="utf-8"?>
<sst xmlns="http://schemas.openxmlformats.org/spreadsheetml/2006/main" count="72" uniqueCount="62">
  <si>
    <t>а</t>
  </si>
  <si>
    <t>Текуща година</t>
  </si>
  <si>
    <t>Приложение № 1</t>
  </si>
  <si>
    <t>НСС 5</t>
  </si>
  <si>
    <t xml:space="preserve">                  СЧЕТОВОДЕН БАЛАНС</t>
  </si>
  <si>
    <t>АКТИВ</t>
  </si>
  <si>
    <t>ПАСИВ</t>
  </si>
  <si>
    <t>РАЗДЕЛИ, ГРУПИ, СТАТИИ</t>
  </si>
  <si>
    <t>СУМА (лева)</t>
  </si>
  <si>
    <t>Предходна година</t>
  </si>
  <si>
    <t>А. Дълготрайни (дългосрочни активи)</t>
  </si>
  <si>
    <t>А. Собствен капитал</t>
  </si>
  <si>
    <t>I. Основен капитал</t>
  </si>
  <si>
    <t>1. Капиталови ценни книжа</t>
  </si>
  <si>
    <t>II. Резерви</t>
  </si>
  <si>
    <t>в т.ч. значително участие</t>
  </si>
  <si>
    <t>2. Дългови ценни книжа</t>
  </si>
  <si>
    <t>Общи резерви</t>
  </si>
  <si>
    <t>ОБЩО ЗА ГРУПА II:</t>
  </si>
  <si>
    <t>III. Финансов резултат</t>
  </si>
  <si>
    <t>неразпределена печалба</t>
  </si>
  <si>
    <t>ОБЩО ЗА ГРУПА I:</t>
  </si>
  <si>
    <t>непокрита загуба</t>
  </si>
  <si>
    <t>2. От текущия период в т.ч.:</t>
  </si>
  <si>
    <t>1. Дълготрайни материални активи</t>
  </si>
  <si>
    <t>печалба</t>
  </si>
  <si>
    <t>2. Дълготрайни нематериални активи</t>
  </si>
  <si>
    <t>загуба</t>
  </si>
  <si>
    <t>ОБЩО ЗА ГРУПА III:</t>
  </si>
  <si>
    <t>ОБЩО ЗА РАЗДЕЛ А:</t>
  </si>
  <si>
    <t>Б. Краткотрайни (краткосрочни) активи</t>
  </si>
  <si>
    <t>I. Парични средства</t>
  </si>
  <si>
    <t>1. Парични средства в брой</t>
  </si>
  <si>
    <t>2. Парични средства в разплащателни сметки</t>
  </si>
  <si>
    <t>3. Блокирани парични средства</t>
  </si>
  <si>
    <t>4. Други парични средства</t>
  </si>
  <si>
    <t>ОБЩО ЗА РАЗДЕЛ Б:</t>
  </si>
  <si>
    <t>I. Краткосрочни задължения</t>
  </si>
  <si>
    <t>СУМА НА АКТИВА:</t>
  </si>
  <si>
    <t>СУМА НА ПАСИВА:</t>
  </si>
  <si>
    <t xml:space="preserve">                          Ръководител:………………...                                                           </t>
  </si>
  <si>
    <t xml:space="preserve">Съставител:………………….. </t>
  </si>
  <si>
    <t xml:space="preserve"> - държавни ценни книжа</t>
  </si>
  <si>
    <t xml:space="preserve"> - облигации</t>
  </si>
  <si>
    <t xml:space="preserve"> - компенсаторни ценни книжа</t>
  </si>
  <si>
    <t>Целеви рeзерви в т.ч.:</t>
  </si>
  <si>
    <t>1. От предходни години в т.ч.:</t>
  </si>
  <si>
    <t>на ИД "НАДЕЖДА" АД</t>
  </si>
  <si>
    <t>Текуща
година</t>
  </si>
  <si>
    <t>1. Краткосрочни вземания</t>
  </si>
  <si>
    <t>I. Дългосрочни нефинансови активи</t>
  </si>
  <si>
    <t>II. Краткосрочни финансови активи</t>
  </si>
  <si>
    <t>III. Краткосрочни нефинансови активи</t>
  </si>
  <si>
    <t>Б. Краткосрочни пасиви</t>
  </si>
  <si>
    <t>1. Задължения за ценни книжа</t>
  </si>
  <si>
    <t>2. Задължения към доставчици</t>
  </si>
  <si>
    <t>3. Задължения към персонала</t>
  </si>
  <si>
    <t>4. Данъчни задължения</t>
  </si>
  <si>
    <t>5. Задължения към осигурителни предприятия</t>
  </si>
  <si>
    <t>6. Други</t>
  </si>
  <si>
    <t>към 29.02.2004 г.</t>
  </si>
  <si>
    <t>15.3.2004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</si>
</sst>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-* #,##0.00\ _л_в_-;\-* #,##0.00\ _л_в_-;_-* &quot;-&quot;??\ _л_в_-;_-@_-"/>
  </numFmts>
  <fonts count="5">
    <font>
      <sz val="10"/>
      <name val="Arial"/>
      <charset val="204"/>
    </font>
    <font>
      <sz val="8"/>
      <name val="Arial"/>
      <charset val="204"/>
    </font>
    <font>
      <b/>
      <sz val="10"/>
      <name val="TmsCyr"/>
      <family val="1"/>
      <charset val="204"/>
    </font>
    <font>
      <sz val="10"/>
      <name val="TmsCyr"/>
      <family val="1"/>
      <charset val="204"/>
    </font>
    <font>
      <b/>
      <sz val="10"/>
      <name val="TmsCy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43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43" fontId="2" fillId="0" borderId="7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 wrapText="1"/>
    </xf>
    <xf numFmtId="43" fontId="3" fillId="0" borderId="7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43" fontId="4" fillId="0" borderId="2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43" fontId="3" fillId="0" borderId="2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0" xfId="0" quotePrefix="1"/>
    <xf numFmtId="0" fontId="0" fillId="0" borderId="0" xfId="0" applyAlignment="1">
      <alignment horizontal="left" vertical="center" wrapText="1"/>
    </xf>
    <xf numFmtId="43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71" fontId="0" fillId="0" borderId="0" xfId="0" applyNumberFormat="1"/>
    <xf numFmtId="0" fontId="0" fillId="0" borderId="0" xfId="0" applyFill="1" applyAlignment="1">
      <alignment horizontal="left" vertical="center" wrapText="1"/>
    </xf>
    <xf numFmtId="171" fontId="0" fillId="0" borderId="0" xfId="0" applyNumberForma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67"/>
  <sheetViews>
    <sheetView tabSelected="1" topLeftCell="A19" zoomScaleNormal="100" zoomScaleSheetLayoutView="75" workbookViewId="0">
      <pane xSplit="17304" topLeftCell="K1"/>
      <selection activeCell="B25" sqref="B25"/>
      <selection pane="topRight" activeCell="K8" sqref="K8"/>
    </sheetView>
  </sheetViews>
  <sheetFormatPr defaultRowHeight="13.2"/>
  <cols>
    <col min="1" max="1" width="45.109375" customWidth="1"/>
    <col min="2" max="2" width="15.88671875" customWidth="1"/>
    <col min="3" max="3" width="14" customWidth="1"/>
    <col min="4" max="4" width="43.88671875" customWidth="1"/>
    <col min="5" max="5" width="15" customWidth="1"/>
    <col min="6" max="6" width="14.44140625" style="2" customWidth="1"/>
    <col min="7" max="7" width="12.88671875" bestFit="1" customWidth="1"/>
  </cols>
  <sheetData>
    <row r="1" spans="1:6">
      <c r="A1" s="5"/>
      <c r="B1" s="5"/>
      <c r="C1" s="5"/>
      <c r="D1" s="5"/>
      <c r="E1" s="5"/>
      <c r="F1" s="1"/>
    </row>
    <row r="2" spans="1:6">
      <c r="A2" s="5"/>
      <c r="B2" s="5"/>
      <c r="C2" s="5"/>
      <c r="D2" s="5"/>
      <c r="E2" s="29" t="s">
        <v>2</v>
      </c>
      <c r="F2" s="29"/>
    </row>
    <row r="3" spans="1:6">
      <c r="A3" s="5"/>
      <c r="B3" s="5"/>
      <c r="C3" s="5"/>
      <c r="D3" s="5"/>
      <c r="E3" s="5"/>
      <c r="F3" s="1" t="s">
        <v>3</v>
      </c>
    </row>
    <row r="4" spans="1:6">
      <c r="A4" s="5"/>
      <c r="B4" s="5"/>
      <c r="C4" s="5"/>
      <c r="D4" s="5"/>
      <c r="E4" s="5"/>
      <c r="F4" s="1"/>
    </row>
    <row r="5" spans="1:6">
      <c r="A5" s="5"/>
      <c r="B5" s="5"/>
      <c r="C5" s="5"/>
      <c r="D5" s="5"/>
      <c r="E5" s="5"/>
      <c r="F5" s="1"/>
    </row>
    <row r="6" spans="1:6">
      <c r="A6" s="5"/>
      <c r="B6" s="5"/>
      <c r="C6" s="5"/>
      <c r="D6" s="5"/>
      <c r="E6" s="5"/>
      <c r="F6" s="1"/>
    </row>
    <row r="7" spans="1:6" ht="12.75" customHeight="1">
      <c r="A7" s="5"/>
      <c r="B7" s="30" t="s">
        <v>4</v>
      </c>
      <c r="C7" s="30"/>
      <c r="D7" s="30"/>
      <c r="E7" s="5"/>
      <c r="F7" s="1"/>
    </row>
    <row r="8" spans="1:6" ht="12.75" customHeight="1">
      <c r="A8" s="5"/>
      <c r="B8" s="30" t="s">
        <v>47</v>
      </c>
      <c r="C8" s="30"/>
      <c r="D8" s="30"/>
      <c r="E8" s="30"/>
      <c r="F8" s="1"/>
    </row>
    <row r="9" spans="1:6" ht="12.75" customHeight="1">
      <c r="A9" s="5"/>
      <c r="B9" s="31" t="s">
        <v>60</v>
      </c>
      <c r="C9" s="31"/>
      <c r="D9" s="31"/>
      <c r="E9" s="5"/>
      <c r="F9" s="1"/>
    </row>
    <row r="10" spans="1:6">
      <c r="A10" s="5"/>
      <c r="B10" s="5"/>
      <c r="C10" s="5"/>
      <c r="D10" s="5"/>
      <c r="E10" s="5"/>
      <c r="F10" s="1"/>
    </row>
    <row r="11" spans="1:6" ht="13.8" thickBot="1">
      <c r="A11" s="5"/>
      <c r="B11" s="5"/>
      <c r="C11" s="5"/>
      <c r="D11" s="5"/>
      <c r="E11" s="5"/>
      <c r="F11" s="1"/>
    </row>
    <row r="12" spans="1:6" ht="13.8" thickBot="1">
      <c r="A12" s="32" t="s">
        <v>5</v>
      </c>
      <c r="B12" s="33"/>
      <c r="C12" s="34"/>
      <c r="D12" s="32" t="s">
        <v>6</v>
      </c>
      <c r="E12" s="33"/>
      <c r="F12" s="34"/>
    </row>
    <row r="13" spans="1:6" ht="26.25" customHeight="1" thickBot="1">
      <c r="A13" s="35" t="s">
        <v>7</v>
      </c>
      <c r="B13" s="37" t="s">
        <v>8</v>
      </c>
      <c r="C13" s="38"/>
      <c r="D13" s="35" t="s">
        <v>7</v>
      </c>
      <c r="E13" s="37" t="s">
        <v>8</v>
      </c>
      <c r="F13" s="38"/>
    </row>
    <row r="14" spans="1:6" ht="27" thickBot="1">
      <c r="A14" s="36"/>
      <c r="B14" s="6" t="s">
        <v>48</v>
      </c>
      <c r="C14" s="3" t="s">
        <v>9</v>
      </c>
      <c r="D14" s="36"/>
      <c r="E14" s="6" t="s">
        <v>1</v>
      </c>
      <c r="F14" s="3" t="s">
        <v>9</v>
      </c>
    </row>
    <row r="15" spans="1:6" s="10" customFormat="1" ht="13.8" thickBot="1">
      <c r="A15" s="7" t="s">
        <v>0</v>
      </c>
      <c r="B15" s="8">
        <v>1</v>
      </c>
      <c r="C15" s="8">
        <v>2</v>
      </c>
      <c r="D15" s="9" t="s">
        <v>0</v>
      </c>
      <c r="E15" s="8">
        <v>1</v>
      </c>
      <c r="F15" s="8">
        <v>2</v>
      </c>
    </row>
    <row r="16" spans="1:6">
      <c r="A16" s="11" t="s">
        <v>10</v>
      </c>
      <c r="B16" s="12"/>
      <c r="C16" s="12"/>
      <c r="D16" s="13" t="s">
        <v>11</v>
      </c>
      <c r="E16" s="14"/>
      <c r="F16" s="14"/>
    </row>
    <row r="17" spans="1:8">
      <c r="A17" s="15" t="s">
        <v>50</v>
      </c>
      <c r="B17" s="19"/>
      <c r="C17" s="19"/>
      <c r="D17" s="16" t="s">
        <v>12</v>
      </c>
      <c r="E17" s="17">
        <v>1655508</v>
      </c>
      <c r="F17" s="17">
        <f>1655508</f>
        <v>1655508</v>
      </c>
    </row>
    <row r="18" spans="1:8">
      <c r="A18" s="18" t="s">
        <v>24</v>
      </c>
      <c r="B18" s="19">
        <f>11066.97+37179.62+6303.15+1281.61-15977.89</f>
        <v>39853.460000000006</v>
      </c>
      <c r="C18" s="19">
        <f>11066.97+37179.62+6303.15+1281.61-15711.13</f>
        <v>40120.220000000008</v>
      </c>
      <c r="D18" s="16" t="s">
        <v>14</v>
      </c>
      <c r="E18" s="19"/>
      <c r="F18" s="19"/>
    </row>
    <row r="19" spans="1:8">
      <c r="A19" s="18" t="s">
        <v>26</v>
      </c>
      <c r="B19" s="19">
        <f>77332.91+10891.93-62570.75</f>
        <v>25654.089999999997</v>
      </c>
      <c r="C19" s="19">
        <f>77332.91+10891.93-62058.31</f>
        <v>26166.53</v>
      </c>
      <c r="D19" s="20" t="s">
        <v>45</v>
      </c>
      <c r="E19" s="4">
        <f>SUM(E20:E20)</f>
        <v>852303.4</v>
      </c>
      <c r="F19" s="4">
        <f>SUM(F20:F20)</f>
        <v>852303.4</v>
      </c>
      <c r="H19" s="21"/>
    </row>
    <row r="20" spans="1:8">
      <c r="A20" s="15" t="s">
        <v>21</v>
      </c>
      <c r="B20" s="17">
        <f>B18+B19</f>
        <v>65507.55</v>
      </c>
      <c r="C20" s="17">
        <f>C18+C19</f>
        <v>66286.75</v>
      </c>
      <c r="D20" s="20" t="s">
        <v>17</v>
      </c>
      <c r="E20" s="4">
        <v>852303.4</v>
      </c>
      <c r="F20" s="4">
        <f>852303.4</f>
        <v>852303.4</v>
      </c>
    </row>
    <row r="21" spans="1:8">
      <c r="A21" s="15" t="s">
        <v>29</v>
      </c>
      <c r="B21" s="17">
        <f>B20</f>
        <v>65507.55</v>
      </c>
      <c r="C21" s="17">
        <f>C20</f>
        <v>66286.75</v>
      </c>
      <c r="D21" s="16" t="s">
        <v>18</v>
      </c>
      <c r="E21" s="17">
        <f>E19</f>
        <v>852303.4</v>
      </c>
      <c r="F21" s="17">
        <f>F19</f>
        <v>852303.4</v>
      </c>
    </row>
    <row r="22" spans="1:8">
      <c r="A22" s="15" t="s">
        <v>30</v>
      </c>
      <c r="B22" s="19"/>
      <c r="C22" s="19"/>
      <c r="D22" s="16" t="s">
        <v>19</v>
      </c>
      <c r="E22" s="19"/>
      <c r="F22" s="19"/>
    </row>
    <row r="23" spans="1:8">
      <c r="A23" s="15" t="s">
        <v>31</v>
      </c>
      <c r="B23" s="19"/>
      <c r="C23" s="19"/>
      <c r="D23" s="20" t="s">
        <v>46</v>
      </c>
      <c r="E23" s="4">
        <f>E24+E25</f>
        <v>-160042.38</v>
      </c>
      <c r="F23" s="4">
        <f>F24+F25</f>
        <v>-442077.28</v>
      </c>
    </row>
    <row r="24" spans="1:8">
      <c r="A24" s="18" t="s">
        <v>32</v>
      </c>
      <c r="B24" s="19">
        <f>1383.89+3.4</f>
        <v>1387.2900000000002</v>
      </c>
      <c r="C24" s="19">
        <f>2503.76+1285.3</f>
        <v>3789.0600000000004</v>
      </c>
      <c r="D24" s="20" t="s">
        <v>20</v>
      </c>
      <c r="E24" s="4">
        <v>282034.90000000002</v>
      </c>
      <c r="F24" s="4">
        <v>0</v>
      </c>
    </row>
    <row r="25" spans="1:8">
      <c r="A25" s="18" t="s">
        <v>33</v>
      </c>
      <c r="B25" s="19">
        <f>383305.74+27641.32-900</f>
        <v>410047.06</v>
      </c>
      <c r="C25" s="19">
        <f>6249.48+13412.42-900</f>
        <v>18761.900000000001</v>
      </c>
      <c r="D25" s="20" t="s">
        <v>22</v>
      </c>
      <c r="E25" s="4">
        <v>-442077.28</v>
      </c>
      <c r="F25" s="4">
        <v>-442077.28</v>
      </c>
    </row>
    <row r="26" spans="1:8">
      <c r="A26" s="18" t="s">
        <v>34</v>
      </c>
      <c r="B26" s="19">
        <v>900</v>
      </c>
      <c r="C26" s="19">
        <v>900</v>
      </c>
      <c r="D26" s="20" t="s">
        <v>23</v>
      </c>
      <c r="E26" s="19">
        <f>E27+E28</f>
        <v>155346.03</v>
      </c>
      <c r="F26" s="19">
        <f>F27+F28</f>
        <v>282034.90000000002</v>
      </c>
    </row>
    <row r="27" spans="1:8">
      <c r="A27" s="18" t="s">
        <v>35</v>
      </c>
      <c r="B27" s="19">
        <v>412893.61</v>
      </c>
      <c r="C27" s="19">
        <f>408694.97+2816.65</f>
        <v>411511.62</v>
      </c>
      <c r="D27" s="20" t="s">
        <v>25</v>
      </c>
      <c r="E27" s="19">
        <v>155346.03</v>
      </c>
      <c r="F27" s="19">
        <f>E24</f>
        <v>282034.90000000002</v>
      </c>
    </row>
    <row r="28" spans="1:8">
      <c r="A28" s="15" t="s">
        <v>21</v>
      </c>
      <c r="B28" s="17">
        <f>SUM(B23:B27)</f>
        <v>825227.96</v>
      </c>
      <c r="C28" s="17">
        <f>SUM(C23:C27)</f>
        <v>434962.58</v>
      </c>
      <c r="D28" s="20" t="s">
        <v>27</v>
      </c>
      <c r="E28" s="19">
        <v>0</v>
      </c>
      <c r="F28" s="19">
        <v>0</v>
      </c>
    </row>
    <row r="29" spans="1:8">
      <c r="A29" s="15" t="s">
        <v>51</v>
      </c>
      <c r="B29" s="19"/>
      <c r="C29" s="19"/>
      <c r="D29" s="16" t="s">
        <v>28</v>
      </c>
      <c r="E29" s="17">
        <f>E23+E26</f>
        <v>-4696.3500000000058</v>
      </c>
      <c r="F29" s="17">
        <f>F23+F26</f>
        <v>-160042.38</v>
      </c>
    </row>
    <row r="30" spans="1:8">
      <c r="A30" s="18" t="s">
        <v>13</v>
      </c>
      <c r="B30" s="19">
        <f>B31</f>
        <v>970173.67</v>
      </c>
      <c r="C30" s="19">
        <f>C31</f>
        <v>1381759.5</v>
      </c>
      <c r="D30" s="16" t="s">
        <v>29</v>
      </c>
      <c r="E30" s="17">
        <f>E17+E21+E29</f>
        <v>2503115.0499999998</v>
      </c>
      <c r="F30" s="17">
        <f>F17+F21+F29</f>
        <v>2347769.02</v>
      </c>
      <c r="G30" s="25"/>
    </row>
    <row r="31" spans="1:8">
      <c r="A31" s="18" t="s">
        <v>15</v>
      </c>
      <c r="B31" s="19">
        <f>970173.67</f>
        <v>970173.67</v>
      </c>
      <c r="C31" s="19">
        <v>1381759.5</v>
      </c>
      <c r="D31" s="16" t="s">
        <v>53</v>
      </c>
      <c r="E31" s="19"/>
      <c r="F31" s="19"/>
    </row>
    <row r="32" spans="1:8">
      <c r="A32" s="18" t="s">
        <v>16</v>
      </c>
      <c r="B32" s="19">
        <f>SUM(B33:B35)</f>
        <v>629789.63</v>
      </c>
      <c r="C32" s="19">
        <f>SUM(C33:C35)</f>
        <v>464121.64999999997</v>
      </c>
      <c r="D32" s="16" t="s">
        <v>37</v>
      </c>
      <c r="E32" s="19"/>
      <c r="F32" s="19"/>
    </row>
    <row r="33" spans="1:6" s="10" customFormat="1">
      <c r="A33" s="18" t="s">
        <v>42</v>
      </c>
      <c r="B33" s="19">
        <v>270807.27</v>
      </c>
      <c r="C33" s="19">
        <v>268140.28999999998</v>
      </c>
      <c r="D33" s="20" t="s">
        <v>54</v>
      </c>
      <c r="E33" s="19">
        <f>5016.8</f>
        <v>5016.8</v>
      </c>
      <c r="F33" s="19">
        <v>0</v>
      </c>
    </row>
    <row r="34" spans="1:6">
      <c r="A34" s="18" t="s">
        <v>44</v>
      </c>
      <c r="B34" s="19">
        <v>159430.01</v>
      </c>
      <c r="C34" s="19">
        <v>2.31</v>
      </c>
      <c r="D34" s="20" t="s">
        <v>55</v>
      </c>
      <c r="E34" s="19">
        <v>3564.46</v>
      </c>
      <c r="F34" s="19">
        <v>0</v>
      </c>
    </row>
    <row r="35" spans="1:6">
      <c r="A35" s="18" t="s">
        <v>43</v>
      </c>
      <c r="B35" s="19">
        <v>199552.35</v>
      </c>
      <c r="C35" s="19">
        <v>195979.05</v>
      </c>
      <c r="D35" s="20" t="s">
        <v>56</v>
      </c>
      <c r="E35" s="19">
        <v>900</v>
      </c>
      <c r="F35" s="19">
        <v>900</v>
      </c>
    </row>
    <row r="36" spans="1:6">
      <c r="A36" s="15" t="s">
        <v>18</v>
      </c>
      <c r="B36" s="17">
        <f>B30+B32</f>
        <v>1599963.3</v>
      </c>
      <c r="C36" s="17">
        <f>C30+C32</f>
        <v>1845881.15</v>
      </c>
      <c r="D36" s="20" t="s">
        <v>57</v>
      </c>
      <c r="E36" s="19">
        <v>188.03</v>
      </c>
      <c r="F36" s="19">
        <f>455.97</f>
        <v>455.97</v>
      </c>
    </row>
    <row r="37" spans="1:6">
      <c r="A37" s="15" t="s">
        <v>52</v>
      </c>
      <c r="B37" s="19"/>
      <c r="C37" s="19"/>
      <c r="D37" s="20" t="s">
        <v>58</v>
      </c>
      <c r="E37" s="19">
        <v>0.01</v>
      </c>
      <c r="F37" s="19">
        <f>781.03</f>
        <v>781.03</v>
      </c>
    </row>
    <row r="38" spans="1:6">
      <c r="A38" s="18" t="s">
        <v>49</v>
      </c>
      <c r="B38" s="19">
        <f>19551.67+2348.87+185</f>
        <v>22085.539999999997</v>
      </c>
      <c r="C38" s="19">
        <f>2348.87+426.67</f>
        <v>2775.54</v>
      </c>
      <c r="D38" s="20" t="s">
        <v>59</v>
      </c>
      <c r="E38" s="19"/>
      <c r="F38" s="19">
        <v>0</v>
      </c>
    </row>
    <row r="39" spans="1:6">
      <c r="A39" s="15" t="s">
        <v>28</v>
      </c>
      <c r="B39" s="17">
        <f>SUM(B38:B38)</f>
        <v>22085.539999999997</v>
      </c>
      <c r="C39" s="17">
        <f>SUM(C38:C38)</f>
        <v>2775.54</v>
      </c>
      <c r="D39" s="16" t="s">
        <v>21</v>
      </c>
      <c r="E39" s="17">
        <f>SUM(E32:E38)</f>
        <v>9669.3000000000011</v>
      </c>
      <c r="F39" s="17">
        <f>SUM(F32:F38)</f>
        <v>2137</v>
      </c>
    </row>
    <row r="40" spans="1:6">
      <c r="A40" s="15" t="s">
        <v>36</v>
      </c>
      <c r="B40" s="17">
        <f>B28+B36+B39</f>
        <v>2447276.7999999998</v>
      </c>
      <c r="C40" s="17">
        <f>C28+C36+C39</f>
        <v>2283619.27</v>
      </c>
      <c r="D40" s="16" t="s">
        <v>36</v>
      </c>
      <c r="E40" s="17">
        <f>E39</f>
        <v>9669.3000000000011</v>
      </c>
      <c r="F40" s="17">
        <f>F39</f>
        <v>2137</v>
      </c>
    </row>
    <row r="41" spans="1:6">
      <c r="A41" s="15" t="s">
        <v>38</v>
      </c>
      <c r="B41" s="17">
        <f>B21+B40</f>
        <v>2512784.3499999996</v>
      </c>
      <c r="C41" s="17">
        <f>C21+C40</f>
        <v>2349906.02</v>
      </c>
      <c r="D41" s="16" t="s">
        <v>39</v>
      </c>
      <c r="E41" s="17">
        <f>E40+E30</f>
        <v>2512784.3499999996</v>
      </c>
      <c r="F41" s="17">
        <f>F30+F40</f>
        <v>2349906.02</v>
      </c>
    </row>
    <row r="42" spans="1:6">
      <c r="A42" s="22"/>
      <c r="B42" s="22"/>
      <c r="C42" s="22"/>
      <c r="D42" s="22"/>
      <c r="E42" s="22"/>
      <c r="F42" s="26"/>
    </row>
    <row r="43" spans="1:6">
      <c r="A43" s="22"/>
      <c r="B43" s="27"/>
      <c r="C43" s="22"/>
      <c r="D43" s="22"/>
      <c r="E43" s="23"/>
      <c r="F43" s="26"/>
    </row>
    <row r="44" spans="1:6">
      <c r="A44" s="22"/>
      <c r="B44" s="27"/>
      <c r="C44" s="22"/>
      <c r="D44" s="22"/>
      <c r="E44" s="23"/>
      <c r="F44" s="26"/>
    </row>
    <row r="45" spans="1:6">
      <c r="A45" s="28" t="s">
        <v>61</v>
      </c>
      <c r="B45" s="24" t="s">
        <v>41</v>
      </c>
      <c r="C45" s="24"/>
      <c r="D45" s="5" t="s">
        <v>40</v>
      </c>
      <c r="E45" s="22"/>
      <c r="F45" s="26"/>
    </row>
    <row r="46" spans="1:6">
      <c r="A46" s="22"/>
      <c r="B46" s="22"/>
      <c r="C46" s="22"/>
      <c r="D46" s="22"/>
      <c r="E46" s="27"/>
      <c r="F46" s="26"/>
    </row>
    <row r="47" spans="1:6">
      <c r="A47" s="22"/>
      <c r="B47" s="22"/>
      <c r="C47" s="22"/>
      <c r="D47" s="22"/>
      <c r="E47" s="22"/>
      <c r="F47" s="26"/>
    </row>
    <row r="48" spans="1:6">
      <c r="A48" s="22"/>
      <c r="B48" s="27"/>
      <c r="C48" s="22"/>
      <c r="D48" s="22"/>
      <c r="E48" s="22"/>
      <c r="F48" s="26"/>
    </row>
    <row r="49" spans="1:6">
      <c r="A49" s="22"/>
      <c r="B49" s="27"/>
      <c r="C49" s="22"/>
      <c r="D49" s="22"/>
      <c r="E49" s="22"/>
      <c r="F49" s="26"/>
    </row>
    <row r="50" spans="1:6">
      <c r="A50" s="22"/>
      <c r="B50" s="27"/>
      <c r="C50" s="22"/>
      <c r="D50" s="22"/>
      <c r="E50" s="22"/>
      <c r="F50" s="26"/>
    </row>
    <row r="51" spans="1:6">
      <c r="A51" s="22"/>
      <c r="B51" s="23"/>
      <c r="C51" s="22"/>
      <c r="D51" s="22"/>
      <c r="E51" s="22"/>
      <c r="F51" s="26"/>
    </row>
    <row r="52" spans="1:6">
      <c r="A52" s="22"/>
      <c r="B52" s="27"/>
      <c r="C52" s="22"/>
      <c r="D52" s="22"/>
      <c r="E52" s="22"/>
      <c r="F52" s="26"/>
    </row>
    <row r="53" spans="1:6">
      <c r="A53" s="22"/>
      <c r="B53" s="22"/>
      <c r="C53" s="22"/>
      <c r="D53" s="22"/>
      <c r="E53" s="22"/>
      <c r="F53" s="26"/>
    </row>
    <row r="54" spans="1:6">
      <c r="A54" s="22"/>
      <c r="B54" s="22"/>
      <c r="C54" s="22"/>
      <c r="D54" s="22"/>
      <c r="E54" s="22"/>
      <c r="F54" s="26"/>
    </row>
    <row r="55" spans="1:6">
      <c r="A55" s="22"/>
      <c r="B55" s="22"/>
      <c r="C55" s="22"/>
      <c r="D55" s="22"/>
      <c r="E55" s="22"/>
      <c r="F55" s="26"/>
    </row>
    <row r="56" spans="1:6">
      <c r="A56" s="22"/>
      <c r="B56" s="22"/>
      <c r="C56" s="22"/>
      <c r="D56" s="22"/>
      <c r="E56" s="22"/>
      <c r="F56" s="26"/>
    </row>
    <row r="57" spans="1:6">
      <c r="A57" s="22"/>
      <c r="B57" s="22"/>
      <c r="C57" s="22"/>
      <c r="D57" s="22"/>
      <c r="E57" s="22"/>
      <c r="F57" s="26"/>
    </row>
    <row r="58" spans="1:6">
      <c r="A58" s="22"/>
      <c r="B58" s="22"/>
      <c r="C58" s="22"/>
      <c r="D58" s="22"/>
      <c r="E58" s="22"/>
      <c r="F58" s="26"/>
    </row>
    <row r="67" spans="1:6" s="10" customFormat="1">
      <c r="A67"/>
      <c r="B67"/>
      <c r="C67"/>
      <c r="D67"/>
      <c r="E67"/>
      <c r="F67" s="2"/>
    </row>
  </sheetData>
  <mergeCells count="10">
    <mergeCell ref="A13:A14"/>
    <mergeCell ref="B13:C13"/>
    <mergeCell ref="D13:D14"/>
    <mergeCell ref="E13:F13"/>
    <mergeCell ref="E2:F2"/>
    <mergeCell ref="B7:D7"/>
    <mergeCell ref="B9:D9"/>
    <mergeCell ref="B8:E8"/>
    <mergeCell ref="A12:C12"/>
    <mergeCell ref="D12:F12"/>
  </mergeCells>
  <phoneticPr fontId="1" type="noConversion"/>
  <pageMargins left="0.75" right="0.75" top="1" bottom="1" header="0.5" footer="0.5"/>
  <pageSetup paperSize="9" scale="75" orientation="landscape" horizontalDpi="300" verticalDpi="300" r:id="rId1"/>
  <headerFooter alignWithMargins="0"/>
  <rowBreaks count="2" manualBreakCount="2">
    <brk id="48" max="5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</vt:lpstr>
      <vt:lpstr>balance!Print_Area</vt:lpstr>
    </vt:vector>
  </TitlesOfParts>
  <Company>ID NADEVDA 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 NAS-5</dc:title>
  <dc:creator>l.kirilova</dc:creator>
  <cp:lastModifiedBy>Aniket Gupta</cp:lastModifiedBy>
  <cp:lastPrinted>2004-03-11T07:55:01Z</cp:lastPrinted>
  <dcterms:created xsi:type="dcterms:W3CDTF">2002-05-14T11:41:46Z</dcterms:created>
  <dcterms:modified xsi:type="dcterms:W3CDTF">2024-02-03T22:14:44Z</dcterms:modified>
</cp:coreProperties>
</file>