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mc:AlternateContent xmlns:mc="http://schemas.openxmlformats.org/markup-compatibility/2006">
    <mc:Choice Requires="x15">
      <x15ac:absPath xmlns:x15ac="http://schemas.microsoft.com/office/spreadsheetml/2010/11/ac" url="C:\Users\anike\OneDrive\Documents\UCSD\ERSP\Script\spreadsheets\financial\original\"/>
    </mc:Choice>
  </mc:AlternateContent>
  <xr:revisionPtr revIDLastSave="0" documentId="8_{7F7DF948-7C28-4355-A39F-1D7A6EC9B99A}" xr6:coauthVersionLast="47" xr6:coauthVersionMax="47" xr10:uidLastSave="{00000000-0000-0000-0000-000000000000}"/>
  <bookViews>
    <workbookView xWindow="3348" yWindow="3348" windowWidth="17280" windowHeight="8880" tabRatio="668"/>
  </bookViews>
  <sheets>
    <sheet name="Welcome!" sheetId="12" r:id="rId1"/>
    <sheet name="Required Funds" sheetId="1" r:id="rId2"/>
    <sheet name="Sources of Capital" sheetId="2" r:id="rId3"/>
    <sheet name="Monthly Budget" sheetId="3" r:id="rId4"/>
    <sheet name="Gross Margins" sheetId="4" r:id="rId5"/>
    <sheet name="Sales Forecast" sheetId="5" r:id="rId6"/>
    <sheet name="Cash Receipts and Disbursements" sheetId="6" r:id="rId7"/>
    <sheet name="Current Balance Sheet" sheetId="7" r:id="rId8"/>
    <sheet name="Income Statement" sheetId="8" r:id="rId9"/>
    <sheet name="Cash Flow Statement" sheetId="9" r:id="rId10"/>
    <sheet name="Balance Sheet" sheetId="10" r:id="rId11"/>
    <sheet name="Break-Even" sheetId="11" r:id="rId12"/>
    <sheet name="Financial Diagnostics" sheetId="13"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 i="10" l="1"/>
  <c r="D9" i="10"/>
  <c r="D10" i="10"/>
  <c r="F10" i="10"/>
  <c r="D11" i="10"/>
  <c r="F11" i="10" s="1"/>
  <c r="D12" i="10"/>
  <c r="F12" i="10" s="1"/>
  <c r="D16" i="10"/>
  <c r="F16" i="10"/>
  <c r="D17" i="10"/>
  <c r="D18" i="10"/>
  <c r="F18" i="10" s="1"/>
  <c r="D19" i="10"/>
  <c r="F19" i="10"/>
  <c r="D20" i="10"/>
  <c r="F20" i="10"/>
  <c r="D21" i="10"/>
  <c r="F21" i="10" s="1"/>
  <c r="D24" i="10"/>
  <c r="D32" i="10"/>
  <c r="F32" i="10" s="1"/>
  <c r="D33" i="10"/>
  <c r="D34" i="10"/>
  <c r="D35" i="10"/>
  <c r="D36" i="10"/>
  <c r="D39" i="10"/>
  <c r="F39" i="10" s="1"/>
  <c r="D40" i="10"/>
  <c r="F4" i="9"/>
  <c r="N4" i="9"/>
  <c r="C7" i="9"/>
  <c r="C22" i="9"/>
  <c r="D22" i="9"/>
  <c r="E22" i="9"/>
  <c r="F22" i="9"/>
  <c r="G22" i="9"/>
  <c r="H22" i="9"/>
  <c r="O22" i="9" s="1"/>
  <c r="I22" i="9"/>
  <c r="J22" i="9"/>
  <c r="K22" i="9"/>
  <c r="L22" i="9"/>
  <c r="M22" i="9"/>
  <c r="N22" i="9"/>
  <c r="B10" i="6"/>
  <c r="A19" i="6"/>
  <c r="A20" i="6"/>
  <c r="A21" i="6"/>
  <c r="A22" i="6"/>
  <c r="A23" i="6"/>
  <c r="A24" i="6"/>
  <c r="A25" i="6"/>
  <c r="A26" i="6"/>
  <c r="A27" i="6"/>
  <c r="A28" i="6"/>
  <c r="A29" i="6"/>
  <c r="A30" i="6"/>
  <c r="B31" i="6"/>
  <c r="B21" i="7"/>
  <c r="B31" i="7"/>
  <c r="B41" i="7" s="1"/>
  <c r="B44" i="7" s="1"/>
  <c r="B39" i="7"/>
  <c r="C11" i="13"/>
  <c r="C12" i="13"/>
  <c r="E12" i="13" s="1"/>
  <c r="C16" i="13"/>
  <c r="E16" i="13"/>
  <c r="C17" i="13"/>
  <c r="E17" i="13" s="1"/>
  <c r="C19" i="13"/>
  <c r="E19" i="13" s="1"/>
  <c r="C20" i="13"/>
  <c r="E20" i="13" s="1"/>
  <c r="C13" i="4"/>
  <c r="D13" i="4"/>
  <c r="C15" i="4"/>
  <c r="D15" i="4"/>
  <c r="C25" i="4"/>
  <c r="C37" i="4"/>
  <c r="D37" i="4"/>
  <c r="C39" i="4"/>
  <c r="D39" i="4"/>
  <c r="C4" i="8"/>
  <c r="C4" i="9" s="1"/>
  <c r="D4" i="8"/>
  <c r="D4" i="9" s="1"/>
  <c r="E4" i="8"/>
  <c r="E4" i="9" s="1"/>
  <c r="F4" i="8"/>
  <c r="G4" i="8"/>
  <c r="G4" i="9" s="1"/>
  <c r="H4" i="8"/>
  <c r="H4" i="9" s="1"/>
  <c r="I4" i="8"/>
  <c r="I4" i="9" s="1"/>
  <c r="J4" i="8"/>
  <c r="J4" i="9" s="1"/>
  <c r="K4" i="8"/>
  <c r="K4" i="9" s="1"/>
  <c r="L4" i="8"/>
  <c r="L4" i="9" s="1"/>
  <c r="M4" i="8"/>
  <c r="M4" i="9" s="1"/>
  <c r="N4" i="8"/>
  <c r="B8" i="8"/>
  <c r="B14" i="8" s="1"/>
  <c r="C8" i="8"/>
  <c r="D8" i="8"/>
  <c r="E8" i="8"/>
  <c r="E11" i="8" s="1"/>
  <c r="F8" i="8"/>
  <c r="G8" i="8"/>
  <c r="G11" i="8" s="1"/>
  <c r="H8" i="8"/>
  <c r="I8" i="8"/>
  <c r="J8" i="8"/>
  <c r="J14" i="8" s="1"/>
  <c r="K8" i="8"/>
  <c r="L8" i="8"/>
  <c r="L14" i="8" s="1"/>
  <c r="M8" i="8"/>
  <c r="M11" i="8" s="1"/>
  <c r="N8" i="8"/>
  <c r="B9" i="8"/>
  <c r="C9" i="8"/>
  <c r="D9" i="8"/>
  <c r="E9" i="8"/>
  <c r="F9" i="8"/>
  <c r="G9" i="8"/>
  <c r="H9" i="8"/>
  <c r="I9" i="8"/>
  <c r="J9" i="8"/>
  <c r="K9" i="8"/>
  <c r="L9" i="8"/>
  <c r="M9" i="8"/>
  <c r="N9" i="8"/>
  <c r="B10" i="8"/>
  <c r="B16" i="8" s="1"/>
  <c r="C10" i="8"/>
  <c r="D10" i="8"/>
  <c r="E10" i="8"/>
  <c r="F10" i="8"/>
  <c r="F16" i="8" s="1"/>
  <c r="G10" i="8"/>
  <c r="H10" i="8"/>
  <c r="H16" i="8" s="1"/>
  <c r="I10" i="8"/>
  <c r="I11" i="8" s="1"/>
  <c r="I11" i="9" s="1"/>
  <c r="J10" i="8"/>
  <c r="J16" i="8" s="1"/>
  <c r="K10" i="8"/>
  <c r="L10" i="8"/>
  <c r="M10" i="8"/>
  <c r="N10" i="8"/>
  <c r="N16" i="8" s="1"/>
  <c r="C11" i="8"/>
  <c r="D11" i="8"/>
  <c r="K11" i="8"/>
  <c r="L11" i="8"/>
  <c r="C14" i="8"/>
  <c r="F14" i="8"/>
  <c r="G14" i="8"/>
  <c r="H14" i="8"/>
  <c r="I14" i="8"/>
  <c r="K14" i="8"/>
  <c r="N14" i="8"/>
  <c r="B15" i="8"/>
  <c r="C16" i="8"/>
  <c r="O16" i="8" s="1"/>
  <c r="D16" i="8"/>
  <c r="E16" i="8"/>
  <c r="G16" i="8"/>
  <c r="I16" i="8"/>
  <c r="K16" i="8"/>
  <c r="L16" i="8"/>
  <c r="M16" i="8"/>
  <c r="B22" i="8"/>
  <c r="C22" i="8"/>
  <c r="D22" i="8" s="1"/>
  <c r="E22" i="8" s="1"/>
  <c r="B23" i="8"/>
  <c r="C23" i="8"/>
  <c r="D23" i="8" s="1"/>
  <c r="E23" i="8" s="1"/>
  <c r="F23" i="8" s="1"/>
  <c r="G23" i="8" s="1"/>
  <c r="H23" i="8" s="1"/>
  <c r="I23" i="8" s="1"/>
  <c r="J23" i="8" s="1"/>
  <c r="K23" i="8" s="1"/>
  <c r="L23" i="8" s="1"/>
  <c r="M23" i="8" s="1"/>
  <c r="N23" i="8" s="1"/>
  <c r="B25" i="8"/>
  <c r="C25" i="8"/>
  <c r="D25" i="8"/>
  <c r="E25" i="8" s="1"/>
  <c r="F25" i="8" s="1"/>
  <c r="B26" i="8"/>
  <c r="C26" i="8"/>
  <c r="D26" i="8" s="1"/>
  <c r="E26" i="8" s="1"/>
  <c r="F26" i="8" s="1"/>
  <c r="G26" i="8" s="1"/>
  <c r="H26" i="8" s="1"/>
  <c r="I26" i="8" s="1"/>
  <c r="J26" i="8" s="1"/>
  <c r="K26" i="8" s="1"/>
  <c r="L26" i="8" s="1"/>
  <c r="M26" i="8" s="1"/>
  <c r="N26" i="8" s="1"/>
  <c r="B30" i="8"/>
  <c r="C30" i="8"/>
  <c r="D30" i="8"/>
  <c r="E30" i="8" s="1"/>
  <c r="B31" i="8"/>
  <c r="C31" i="8"/>
  <c r="D31" i="8"/>
  <c r="E31" i="8" s="1"/>
  <c r="F31" i="8"/>
  <c r="B32" i="8"/>
  <c r="C32" i="8"/>
  <c r="D32" i="8"/>
  <c r="E32" i="8" s="1"/>
  <c r="F32" i="8"/>
  <c r="G32" i="8" s="1"/>
  <c r="H32" i="8" s="1"/>
  <c r="I32" i="8" s="1"/>
  <c r="J32" i="8" s="1"/>
  <c r="K32" i="8" s="1"/>
  <c r="L32" i="8" s="1"/>
  <c r="M32" i="8" s="1"/>
  <c r="N32" i="8" s="1"/>
  <c r="B33" i="8"/>
  <c r="C33" i="8"/>
  <c r="B34" i="8"/>
  <c r="C34" i="8"/>
  <c r="D34" i="8"/>
  <c r="E34" i="8"/>
  <c r="F34" i="8" s="1"/>
  <c r="B35" i="8"/>
  <c r="C35" i="8"/>
  <c r="D35" i="8"/>
  <c r="E35" i="8" s="1"/>
  <c r="F35" i="8" s="1"/>
  <c r="G35" i="8" s="1"/>
  <c r="H35" i="8" s="1"/>
  <c r="I35" i="8" s="1"/>
  <c r="J35" i="8" s="1"/>
  <c r="K35" i="8" s="1"/>
  <c r="L35" i="8" s="1"/>
  <c r="M35" i="8" s="1"/>
  <c r="N35" i="8" s="1"/>
  <c r="B36" i="8"/>
  <c r="C36" i="8"/>
  <c r="D36" i="8" s="1"/>
  <c r="E36" i="8" s="1"/>
  <c r="F36" i="8" s="1"/>
  <c r="G36" i="8" s="1"/>
  <c r="H36" i="8" s="1"/>
  <c r="I36" i="8" s="1"/>
  <c r="J36" i="8" s="1"/>
  <c r="K36" i="8" s="1"/>
  <c r="L36" i="8" s="1"/>
  <c r="M36" i="8" s="1"/>
  <c r="N36" i="8" s="1"/>
  <c r="B37" i="8"/>
  <c r="C37" i="8"/>
  <c r="D37" i="8"/>
  <c r="E37" i="8" s="1"/>
  <c r="F37" i="8" s="1"/>
  <c r="G37" i="8" s="1"/>
  <c r="H37" i="8" s="1"/>
  <c r="I37" i="8" s="1"/>
  <c r="J37" i="8" s="1"/>
  <c r="K37" i="8" s="1"/>
  <c r="L37" i="8" s="1"/>
  <c r="M37" i="8" s="1"/>
  <c r="N37" i="8" s="1"/>
  <c r="B38" i="8"/>
  <c r="C38" i="8"/>
  <c r="D38" i="8"/>
  <c r="E38" i="8" s="1"/>
  <c r="F38" i="8" s="1"/>
  <c r="G38" i="8" s="1"/>
  <c r="H38" i="8" s="1"/>
  <c r="I38" i="8" s="1"/>
  <c r="J38" i="8" s="1"/>
  <c r="K38" i="8" s="1"/>
  <c r="L38" i="8" s="1"/>
  <c r="M38" i="8" s="1"/>
  <c r="N38" i="8" s="1"/>
  <c r="B39" i="8"/>
  <c r="C39" i="8"/>
  <c r="D39" i="8"/>
  <c r="E39" i="8" s="1"/>
  <c r="F39" i="8"/>
  <c r="B40" i="8"/>
  <c r="C40" i="8"/>
  <c r="D40" i="8"/>
  <c r="E40" i="8" s="1"/>
  <c r="F40" i="8"/>
  <c r="G40" i="8" s="1"/>
  <c r="H40" i="8" s="1"/>
  <c r="I40" i="8" s="1"/>
  <c r="J40" i="8" s="1"/>
  <c r="K40" i="8" s="1"/>
  <c r="L40" i="8" s="1"/>
  <c r="M40" i="8" s="1"/>
  <c r="N40" i="8" s="1"/>
  <c r="B41" i="8"/>
  <c r="C41" i="8"/>
  <c r="B42" i="8"/>
  <c r="C42" i="8"/>
  <c r="D42" i="8"/>
  <c r="E42" i="8"/>
  <c r="F42" i="8" s="1"/>
  <c r="B43" i="8"/>
  <c r="C43" i="8"/>
  <c r="D43" i="8"/>
  <c r="E43" i="8" s="1"/>
  <c r="F43" i="8" s="1"/>
  <c r="G43" i="8" s="1"/>
  <c r="H43" i="8" s="1"/>
  <c r="I43" i="8" s="1"/>
  <c r="J43" i="8" s="1"/>
  <c r="K43" i="8" s="1"/>
  <c r="L43" i="8" s="1"/>
  <c r="M43" i="8" s="1"/>
  <c r="N43" i="8" s="1"/>
  <c r="B44" i="8"/>
  <c r="C44" i="8"/>
  <c r="D44" i="8" s="1"/>
  <c r="E44" i="8" s="1"/>
  <c r="F44" i="8" s="1"/>
  <c r="G44" i="8" s="1"/>
  <c r="H44" i="8" s="1"/>
  <c r="I44" i="8" s="1"/>
  <c r="J44" i="8" s="1"/>
  <c r="K44" i="8" s="1"/>
  <c r="L44" i="8" s="1"/>
  <c r="M44" i="8" s="1"/>
  <c r="N44" i="8" s="1"/>
  <c r="C45" i="8"/>
  <c r="D45" i="8" s="1"/>
  <c r="C51" i="8"/>
  <c r="E8" i="3"/>
  <c r="E9" i="3"/>
  <c r="D10" i="3"/>
  <c r="E10" i="3" s="1"/>
  <c r="D11" i="3"/>
  <c r="E11" i="3"/>
  <c r="D12" i="3"/>
  <c r="E12" i="3"/>
  <c r="D13" i="3"/>
  <c r="E13" i="3" s="1"/>
  <c r="E14" i="3"/>
  <c r="E15" i="3"/>
  <c r="E18" i="3"/>
  <c r="E19" i="3"/>
  <c r="E20" i="3"/>
  <c r="E21" i="3"/>
  <c r="E22" i="3"/>
  <c r="E23" i="3"/>
  <c r="E24" i="3"/>
  <c r="E25" i="3"/>
  <c r="E26" i="3"/>
  <c r="E27" i="3"/>
  <c r="E28" i="3"/>
  <c r="E29" i="3"/>
  <c r="E30" i="3"/>
  <c r="E31" i="3"/>
  <c r="E32" i="3"/>
  <c r="E33" i="3"/>
  <c r="D34" i="3"/>
  <c r="E34" i="3"/>
  <c r="A1" i="1"/>
  <c r="A1" i="8" s="1"/>
  <c r="B24" i="1"/>
  <c r="B7" i="5"/>
  <c r="C7" i="5"/>
  <c r="D7" i="5"/>
  <c r="B8" i="5"/>
  <c r="C8" i="5"/>
  <c r="D8" i="5"/>
  <c r="B22" i="5"/>
  <c r="C22" i="5"/>
  <c r="D22" i="5"/>
  <c r="B6" i="2"/>
  <c r="B8" i="2" s="1"/>
  <c r="B7" i="2"/>
  <c r="B26" i="2" s="1"/>
  <c r="B14" i="2"/>
  <c r="E11" i="13" s="1"/>
  <c r="F12" i="9" l="1"/>
  <c r="E11" i="9"/>
  <c r="G34" i="8"/>
  <c r="H34" i="8" s="1"/>
  <c r="I34" i="8" s="1"/>
  <c r="J34" i="8" s="1"/>
  <c r="K34" i="8" s="1"/>
  <c r="L34" i="8" s="1"/>
  <c r="M34" i="8" s="1"/>
  <c r="N34" i="8" s="1"/>
  <c r="G25" i="8"/>
  <c r="H25" i="8" s="1"/>
  <c r="I25" i="8" s="1"/>
  <c r="J25" i="8" s="1"/>
  <c r="K25" i="8" s="1"/>
  <c r="L25" i="8" s="1"/>
  <c r="M25" i="8" s="1"/>
  <c r="N25" i="8" s="1"/>
  <c r="B13" i="2"/>
  <c r="B17" i="2"/>
  <c r="E45" i="8"/>
  <c r="F45" i="8" s="1"/>
  <c r="G45" i="8" s="1"/>
  <c r="H45" i="8" s="1"/>
  <c r="I45" i="8" s="1"/>
  <c r="J45" i="8" s="1"/>
  <c r="K45" i="8" s="1"/>
  <c r="L45" i="8" s="1"/>
  <c r="M45" i="8" s="1"/>
  <c r="N45" i="8" s="1"/>
  <c r="O45" i="8"/>
  <c r="F24" i="10" s="1"/>
  <c r="N12" i="9"/>
  <c r="M11" i="9"/>
  <c r="F22" i="8"/>
  <c r="F30" i="8"/>
  <c r="H50" i="8"/>
  <c r="J50" i="8"/>
  <c r="C50" i="8"/>
  <c r="M50" i="8"/>
  <c r="D50" i="8"/>
  <c r="N50" i="8"/>
  <c r="E50" i="8"/>
  <c r="K50" i="8"/>
  <c r="F50" i="8"/>
  <c r="L50" i="8"/>
  <c r="G50" i="8"/>
  <c r="D29" i="2"/>
  <c r="I50" i="8"/>
  <c r="G42" i="8"/>
  <c r="H42" i="8" s="1"/>
  <c r="I42" i="8" s="1"/>
  <c r="J42" i="8" s="1"/>
  <c r="K42" i="8" s="1"/>
  <c r="L42" i="8" s="1"/>
  <c r="M42" i="8" s="1"/>
  <c r="N42" i="8" s="1"/>
  <c r="A1" i="3"/>
  <c r="A1" i="2"/>
  <c r="O40" i="8"/>
  <c r="G39" i="8"/>
  <c r="H39" i="8" s="1"/>
  <c r="I39" i="8" s="1"/>
  <c r="J39" i="8" s="1"/>
  <c r="K39" i="8" s="1"/>
  <c r="L39" i="8" s="1"/>
  <c r="M39" i="8" s="1"/>
  <c r="N39" i="8" s="1"/>
  <c r="C46" i="8"/>
  <c r="O32" i="8"/>
  <c r="G31" i="8"/>
  <c r="H31" i="8" s="1"/>
  <c r="I31" i="8" s="1"/>
  <c r="J31" i="8" s="1"/>
  <c r="K31" i="8" s="1"/>
  <c r="L31" i="8" s="1"/>
  <c r="M31" i="8" s="1"/>
  <c r="N31" i="8" s="1"/>
  <c r="E14" i="8"/>
  <c r="L15" i="8"/>
  <c r="L17" i="8" s="1"/>
  <c r="D15" i="8"/>
  <c r="E12" i="9"/>
  <c r="D11" i="9"/>
  <c r="D12" i="9"/>
  <c r="C11" i="9"/>
  <c r="H11" i="8"/>
  <c r="D25" i="4"/>
  <c r="C27" i="4"/>
  <c r="D27" i="4" s="1"/>
  <c r="O43" i="8"/>
  <c r="N15" i="8"/>
  <c r="N17" i="8" s="1"/>
  <c r="N17" i="9" s="1"/>
  <c r="B21" i="2"/>
  <c r="A1" i="5"/>
  <c r="D16" i="3"/>
  <c r="O37" i="8"/>
  <c r="M14" i="8"/>
  <c r="G11" i="9"/>
  <c r="H12" i="9"/>
  <c r="O35" i="8"/>
  <c r="C27" i="8"/>
  <c r="O23" i="8"/>
  <c r="M12" i="9"/>
  <c r="L11" i="9"/>
  <c r="O10" i="8"/>
  <c r="N11" i="8"/>
  <c r="F11" i="8"/>
  <c r="A1" i="10"/>
  <c r="A1" i="4"/>
  <c r="A1" i="11"/>
  <c r="A1" i="9"/>
  <c r="A1" i="7"/>
  <c r="A1" i="6"/>
  <c r="C24" i="8"/>
  <c r="O44" i="8"/>
  <c r="O36" i="8"/>
  <c r="O26" i="8"/>
  <c r="K11" i="9"/>
  <c r="D41" i="8"/>
  <c r="E41" i="8" s="1"/>
  <c r="F41" i="8" s="1"/>
  <c r="G41" i="8" s="1"/>
  <c r="H41" i="8" s="1"/>
  <c r="I41" i="8" s="1"/>
  <c r="J41" i="8" s="1"/>
  <c r="K41" i="8" s="1"/>
  <c r="L41" i="8" s="1"/>
  <c r="M41" i="8" s="1"/>
  <c r="N41" i="8" s="1"/>
  <c r="O38" i="8"/>
  <c r="D33" i="8"/>
  <c r="E33" i="8" s="1"/>
  <c r="F33" i="8" s="1"/>
  <c r="G33" i="8" s="1"/>
  <c r="H33" i="8" s="1"/>
  <c r="I33" i="8" s="1"/>
  <c r="J33" i="8" s="1"/>
  <c r="K33" i="8" s="1"/>
  <c r="L33" i="8" s="1"/>
  <c r="M33" i="8" s="1"/>
  <c r="N33" i="8" s="1"/>
  <c r="O9" i="8"/>
  <c r="O8" i="8"/>
  <c r="D14" i="8"/>
  <c r="D17" i="8" s="1"/>
  <c r="D17" i="9" s="1"/>
  <c r="F17" i="10"/>
  <c r="F22" i="10" s="1"/>
  <c r="D22" i="10"/>
  <c r="D13" i="10"/>
  <c r="J11" i="8"/>
  <c r="D41" i="10"/>
  <c r="D43" i="10" s="1"/>
  <c r="D24" i="8" l="1"/>
  <c r="G12" i="9"/>
  <c r="F11" i="9"/>
  <c r="F13" i="9" s="1"/>
  <c r="C19" i="9"/>
  <c r="O42" i="8"/>
  <c r="N19" i="8"/>
  <c r="N11" i="9"/>
  <c r="N13" i="9" s="1"/>
  <c r="O41" i="8"/>
  <c r="E49" i="8"/>
  <c r="M49" i="8"/>
  <c r="G49" i="8"/>
  <c r="D49" i="8"/>
  <c r="F49" i="8"/>
  <c r="H49" i="8"/>
  <c r="I49" i="8"/>
  <c r="L49" i="8"/>
  <c r="J49" i="8"/>
  <c r="N49" i="8"/>
  <c r="K49" i="8"/>
  <c r="D24" i="2"/>
  <c r="D31" i="2" s="1"/>
  <c r="C49" i="8"/>
  <c r="D19" i="8"/>
  <c r="O33" i="8"/>
  <c r="G30" i="8"/>
  <c r="F46" i="8"/>
  <c r="F19" i="9" s="1"/>
  <c r="O39" i="8"/>
  <c r="D36" i="3"/>
  <c r="E16" i="3"/>
  <c r="E36" i="3" s="1"/>
  <c r="H11" i="9"/>
  <c r="H13" i="9" s="1"/>
  <c r="I12" i="9"/>
  <c r="I13" i="9" s="1"/>
  <c r="J12" i="9"/>
  <c r="O11" i="9"/>
  <c r="C13" i="9"/>
  <c r="E46" i="8"/>
  <c r="E19" i="9" s="1"/>
  <c r="O14" i="8"/>
  <c r="K12" i="9"/>
  <c r="K13" i="9" s="1"/>
  <c r="J11" i="9"/>
  <c r="J13" i="9" s="1"/>
  <c r="L13" i="9"/>
  <c r="G13" i="9"/>
  <c r="D46" i="8"/>
  <c r="D19" i="9" s="1"/>
  <c r="L12" i="9"/>
  <c r="O11" i="8"/>
  <c r="L17" i="9"/>
  <c r="L19" i="8"/>
  <c r="O50" i="8"/>
  <c r="F34" i="10" s="1"/>
  <c r="G22" i="8"/>
  <c r="O34" i="8"/>
  <c r="B34" i="2"/>
  <c r="E13" i="9"/>
  <c r="O12" i="9"/>
  <c r="D26" i="10"/>
  <c r="C41" i="13" s="1"/>
  <c r="E41" i="13" s="1"/>
  <c r="C15" i="8"/>
  <c r="K15" i="8"/>
  <c r="K17" i="8" s="1"/>
  <c r="G15" i="8"/>
  <c r="G17" i="8" s="1"/>
  <c r="H15" i="8"/>
  <c r="H17" i="8" s="1"/>
  <c r="H17" i="9" s="1"/>
  <c r="I15" i="8"/>
  <c r="I17" i="8" s="1"/>
  <c r="J15" i="8"/>
  <c r="J17" i="8" s="1"/>
  <c r="J17" i="9" s="1"/>
  <c r="E15" i="8"/>
  <c r="E17" i="8" s="1"/>
  <c r="M15" i="8"/>
  <c r="M17" i="8" s="1"/>
  <c r="F15" i="8"/>
  <c r="F17" i="8" s="1"/>
  <c r="F17" i="9" s="1"/>
  <c r="O31" i="8"/>
  <c r="C18" i="9"/>
  <c r="D13" i="9"/>
  <c r="M13" i="9"/>
  <c r="O25" i="8"/>
  <c r="M17" i="9" l="1"/>
  <c r="M19" i="8"/>
  <c r="E17" i="9"/>
  <c r="E19" i="8"/>
  <c r="J19" i="8"/>
  <c r="F19" i="8"/>
  <c r="C37" i="13"/>
  <c r="E37" i="13" s="1"/>
  <c r="F9" i="10"/>
  <c r="G46" i="8"/>
  <c r="H30" i="8"/>
  <c r="H22" i="8"/>
  <c r="C20" i="9"/>
  <c r="C22" i="13"/>
  <c r="E22" i="13" s="1"/>
  <c r="H19" i="8"/>
  <c r="O15" i="8"/>
  <c r="C17" i="8"/>
  <c r="O13" i="9"/>
  <c r="I17" i="9"/>
  <c r="I19" i="8"/>
  <c r="G17" i="9"/>
  <c r="G19" i="8"/>
  <c r="K17" i="9"/>
  <c r="K19" i="8"/>
  <c r="O49" i="8"/>
  <c r="F33" i="10" s="1"/>
  <c r="C52" i="8"/>
  <c r="E24" i="8"/>
  <c r="D27" i="8"/>
  <c r="C17" i="9" l="1"/>
  <c r="O17" i="8"/>
  <c r="P17" i="8" s="1"/>
  <c r="B7" i="11" s="1"/>
  <c r="C19" i="8"/>
  <c r="I22" i="8"/>
  <c r="G19" i="9"/>
  <c r="D18" i="9"/>
  <c r="F24" i="8"/>
  <c r="E27" i="8"/>
  <c r="E18" i="9" s="1"/>
  <c r="D20" i="9"/>
  <c r="E20" i="9" s="1"/>
  <c r="F20" i="9" s="1"/>
  <c r="G20" i="9" s="1"/>
  <c r="H20" i="9" s="1"/>
  <c r="I20" i="9" s="1"/>
  <c r="J20" i="9" s="1"/>
  <c r="K20" i="9" s="1"/>
  <c r="L20" i="9" s="1"/>
  <c r="M20" i="9" s="1"/>
  <c r="N20" i="9" s="1"/>
  <c r="O20" i="9"/>
  <c r="I30" i="8"/>
  <c r="H46" i="8"/>
  <c r="H19" i="9" s="1"/>
  <c r="G24" i="8" l="1"/>
  <c r="F27" i="8"/>
  <c r="J22" i="8"/>
  <c r="I46" i="8"/>
  <c r="I19" i="9" s="1"/>
  <c r="J30" i="8"/>
  <c r="O17" i="9"/>
  <c r="C23" i="9"/>
  <c r="C54" i="8"/>
  <c r="O19" i="8"/>
  <c r="P19" i="8" l="1"/>
  <c r="C26" i="9"/>
  <c r="K22" i="8"/>
  <c r="F18" i="9"/>
  <c r="K30" i="8"/>
  <c r="J46" i="8"/>
  <c r="J19" i="9" s="1"/>
  <c r="H24" i="8"/>
  <c r="G27" i="8"/>
  <c r="G18" i="9" l="1"/>
  <c r="L22" i="8"/>
  <c r="C29" i="9"/>
  <c r="C32" i="9"/>
  <c r="D7" i="9" s="1"/>
  <c r="K46" i="8"/>
  <c r="L30" i="8"/>
  <c r="C26" i="13"/>
  <c r="E26" i="13" s="1"/>
  <c r="B8" i="11"/>
  <c r="I24" i="8"/>
  <c r="H27" i="8"/>
  <c r="H18" i="9" l="1"/>
  <c r="C40" i="9"/>
  <c r="J24" i="8"/>
  <c r="I27" i="8"/>
  <c r="B12" i="11"/>
  <c r="B9" i="11"/>
  <c r="M22" i="8"/>
  <c r="L46" i="8"/>
  <c r="L19" i="9" s="1"/>
  <c r="M30" i="8"/>
  <c r="K19" i="9"/>
  <c r="M46" i="8" l="1"/>
  <c r="M19" i="9" s="1"/>
  <c r="N30" i="8"/>
  <c r="N46" i="8" s="1"/>
  <c r="K24" i="8"/>
  <c r="J27" i="8"/>
  <c r="D21" i="9"/>
  <c r="I18" i="9"/>
  <c r="N22" i="8"/>
  <c r="O22" i="8"/>
  <c r="C27" i="13" s="1"/>
  <c r="D51" i="8" l="1"/>
  <c r="D52" i="8" s="1"/>
  <c r="D23" i="9"/>
  <c r="E27" i="13"/>
  <c r="L24" i="8"/>
  <c r="K27" i="8"/>
  <c r="O30" i="8"/>
  <c r="C29" i="13" s="1"/>
  <c r="E29" i="13" s="1"/>
  <c r="J18" i="9"/>
  <c r="N19" i="9"/>
  <c r="O19" i="9" s="1"/>
  <c r="O46" i="8"/>
  <c r="K18" i="9" l="1"/>
  <c r="M24" i="8"/>
  <c r="L27" i="8"/>
  <c r="D26" i="9"/>
  <c r="D54" i="8"/>
  <c r="P46" i="8"/>
  <c r="L18" i="9" l="1"/>
  <c r="N24" i="8"/>
  <c r="M27" i="8"/>
  <c r="D29" i="9"/>
  <c r="D32" i="9" s="1"/>
  <c r="E7" i="9" s="1"/>
  <c r="N27" i="8" l="1"/>
  <c r="O24" i="8"/>
  <c r="D40" i="9"/>
  <c r="M18" i="9"/>
  <c r="E21" i="9" l="1"/>
  <c r="N18" i="9"/>
  <c r="O27" i="8"/>
  <c r="P27" i="8" l="1"/>
  <c r="O18" i="9"/>
  <c r="E51" i="8"/>
  <c r="E52" i="8" s="1"/>
  <c r="E23" i="9"/>
  <c r="E26" i="9" l="1"/>
  <c r="E54" i="8"/>
  <c r="E29" i="9" l="1"/>
  <c r="E32" i="9"/>
  <c r="F7" i="9" s="1"/>
  <c r="E40" i="9" l="1"/>
  <c r="F21" i="9" l="1"/>
  <c r="F51" i="8" l="1"/>
  <c r="F52" i="8" s="1"/>
  <c r="F23" i="9"/>
  <c r="F26" i="9" l="1"/>
  <c r="F54" i="8"/>
  <c r="F32" i="9" l="1"/>
  <c r="G7" i="9" s="1"/>
  <c r="F29" i="9"/>
  <c r="F40" i="9" l="1"/>
  <c r="G21" i="9" l="1"/>
  <c r="G51" i="8" l="1"/>
  <c r="G52" i="8" s="1"/>
  <c r="G54" i="8" s="1"/>
  <c r="G23" i="9"/>
  <c r="G26" i="9" l="1"/>
  <c r="G29" i="9" l="1"/>
  <c r="G40" i="9" l="1"/>
  <c r="G32" i="9"/>
  <c r="H7" i="9" s="1"/>
  <c r="H21" i="9" l="1"/>
  <c r="H51" i="8" l="1"/>
  <c r="H52" i="8" s="1"/>
  <c r="H54" i="8" s="1"/>
  <c r="H23" i="9"/>
  <c r="H26" i="9" s="1"/>
  <c r="H32" i="9" l="1"/>
  <c r="I7" i="9" s="1"/>
  <c r="H29" i="9"/>
  <c r="H40" i="9" s="1"/>
  <c r="I21" i="9" l="1"/>
  <c r="I51" i="8" l="1"/>
  <c r="I52" i="8" s="1"/>
  <c r="I54" i="8" s="1"/>
  <c r="I23" i="9"/>
  <c r="I26" i="9" s="1"/>
  <c r="I29" i="9" l="1"/>
  <c r="I40" i="9" s="1"/>
  <c r="J21" i="9" l="1"/>
  <c r="I32" i="9"/>
  <c r="J7" i="9" s="1"/>
  <c r="J51" i="8" l="1"/>
  <c r="J52" i="8" s="1"/>
  <c r="J54" i="8" s="1"/>
  <c r="J23" i="9"/>
  <c r="J26" i="9" s="1"/>
  <c r="J29" i="9" l="1"/>
  <c r="J40" i="9" s="1"/>
  <c r="K21" i="9" l="1"/>
  <c r="J32" i="9"/>
  <c r="K7" i="9" s="1"/>
  <c r="K51" i="8" l="1"/>
  <c r="K52" i="8" s="1"/>
  <c r="K54" i="8" s="1"/>
  <c r="K23" i="9"/>
  <c r="K26" i="9" s="1"/>
  <c r="K29" i="9" l="1"/>
  <c r="K40" i="9" s="1"/>
  <c r="K32" i="9"/>
  <c r="L7" i="9" s="1"/>
  <c r="L21" i="9" l="1"/>
  <c r="L51" i="8" l="1"/>
  <c r="L52" i="8" s="1"/>
  <c r="L54" i="8" s="1"/>
  <c r="L23" i="9"/>
  <c r="L26" i="9" s="1"/>
  <c r="L29" i="9" l="1"/>
  <c r="L40" i="9" s="1"/>
  <c r="L32" i="9"/>
  <c r="M7" i="9" s="1"/>
  <c r="M21" i="9" l="1"/>
  <c r="M51" i="8" l="1"/>
  <c r="M52" i="8" s="1"/>
  <c r="M54" i="8" s="1"/>
  <c r="M23" i="9"/>
  <c r="M26" i="9" s="1"/>
  <c r="M29" i="9" l="1"/>
  <c r="M40" i="9" s="1"/>
  <c r="M32" i="9"/>
  <c r="N7" i="9" s="1"/>
  <c r="N21" i="9" l="1"/>
  <c r="N51" i="8" l="1"/>
  <c r="N52" i="8" s="1"/>
  <c r="N23" i="9"/>
  <c r="O21" i="9"/>
  <c r="O51" i="8" s="1"/>
  <c r="O23" i="9" l="1"/>
  <c r="N26" i="9"/>
  <c r="N54" i="8"/>
  <c r="O52" i="8"/>
  <c r="P52" i="8" l="1"/>
  <c r="B5" i="11"/>
  <c r="O54" i="8"/>
  <c r="N29" i="9"/>
  <c r="N32" i="9" s="1"/>
  <c r="F8" i="10" s="1"/>
  <c r="F13" i="10" s="1"/>
  <c r="F26" i="10" s="1"/>
  <c r="C30" i="13" l="1"/>
  <c r="E30" i="13" s="1"/>
  <c r="F40" i="10"/>
  <c r="F41" i="10" s="1"/>
  <c r="P54" i="8"/>
  <c r="C31" i="13" s="1"/>
  <c r="E31" i="13" s="1"/>
  <c r="C28" i="13"/>
  <c r="E28" i="13" s="1"/>
  <c r="B11" i="11"/>
  <c r="B15" i="11"/>
  <c r="C47" i="13" s="1"/>
  <c r="E47" i="13" s="1"/>
  <c r="O29" i="9"/>
  <c r="C35" i="13" s="1"/>
  <c r="N40" i="9"/>
  <c r="F35" i="10" s="1"/>
  <c r="F36" i="10" s="1"/>
  <c r="E35" i="13" l="1"/>
  <c r="C36" i="13"/>
  <c r="E36" i="13" s="1"/>
  <c r="F43" i="10"/>
  <c r="G46" i="10" s="1"/>
  <c r="C43" i="13"/>
  <c r="E43" i="13" s="1"/>
  <c r="F46" i="10" l="1"/>
  <c r="C42" i="13"/>
  <c r="E42" i="13" s="1"/>
</calcChain>
</file>

<file path=xl/comments1.xml><?xml version="1.0" encoding="utf-8"?>
<comments xmlns="http://schemas.openxmlformats.org/spreadsheetml/2006/main">
  <authors>
    <author>Jack B. Hess</author>
  </authors>
  <commentList>
    <comment ref="B11" authorId="0" shapeId="0">
      <text>
        <r>
          <rPr>
            <b/>
            <sz val="8"/>
            <color indexed="81"/>
            <rFont val="Tahoma"/>
          </rPr>
          <t>Here is a provided comment.</t>
        </r>
      </text>
    </comment>
  </commentList>
</comments>
</file>

<file path=xl/comments2.xml><?xml version="1.0" encoding="utf-8"?>
<comments xmlns="http://schemas.openxmlformats.org/spreadsheetml/2006/main">
  <authors>
    <author>Jack B. Hess</author>
  </authors>
  <commentList>
    <comment ref="A2" authorId="0" shapeId="0">
      <text>
        <r>
          <rPr>
            <b/>
            <sz val="8"/>
            <color indexed="81"/>
            <rFont val="Tahoma"/>
          </rPr>
          <t>These are the sum of monies needed to implement the plan.  For a start-up these would be the start-up costs.</t>
        </r>
      </text>
    </comment>
    <comment ref="C7" authorId="0" shapeId="0">
      <text>
        <r>
          <rPr>
            <b/>
            <sz val="8"/>
            <color indexed="81"/>
            <rFont val="Tahoma"/>
          </rPr>
          <t xml:space="preserve">A non-cash charge that reduces the value of fixed assets due to wear, age or obsolescence. This figure also includes amortization of leased property, intangibles, goodwill, and depletion. 
When a company buys a new machine, for instance, it must account for this item as an asset to be depreciated, or written down, over time, rather than accounting for this purchase as an expense akin to, say, payroll. Conservative companies depreciate things as quickly as possible, even though depreciation charges reduce reported net income, and savvy investors are on the lookout for firms that play fast and loose in this gray area (how fast should a motion picture be amortized, for instance?). On the other hand, depreciation has only a limited relationship to reality. Lots of perfectly good assets are fully depreciated, and some items that are depreciated may actually be gaining in value. Depreciation and amortization have the advantage of reducing net income for tax purposes, however.
</t>
        </r>
      </text>
    </comment>
    <comment ref="B23" authorId="0" shapeId="0">
      <text>
        <r>
          <rPr>
            <b/>
            <sz val="8"/>
            <color indexed="81"/>
            <rFont val="Tahoma"/>
          </rPr>
          <t>Working Capital:  A firm's working capital is the money it has available to meet current obligations (those due in less than a year).  Usually, it is a good idea to have about three months worth of fixed operating expenses on hand.  See the Monthly Budget Sheet which illustrates what fixed monthly expenses you may want to consider.</t>
        </r>
      </text>
    </comment>
  </commentList>
</comments>
</file>

<file path=xl/comments3.xml><?xml version="1.0" encoding="utf-8"?>
<comments xmlns="http://schemas.openxmlformats.org/spreadsheetml/2006/main">
  <authors>
    <author>Jack B. Hess</author>
  </authors>
  <commentList>
    <comment ref="A2" authorId="0" shapeId="0">
      <text>
        <r>
          <rPr>
            <b/>
            <sz val="8"/>
            <color indexed="81"/>
            <rFont val="Tahoma"/>
            <family val="2"/>
          </rPr>
          <t>These are the monies that the client and any other owners will bring to the table.  The goal is to determine how much money is still required in outside financing, what ownership stake or investment the owners will put forth, and what financing terms they are expecting.  Buildings and Real Estate from the previous step should be broken out so that different loan terms can be established.</t>
        </r>
        <r>
          <rPr>
            <sz val="8"/>
            <color indexed="81"/>
            <rFont val="Tahoma"/>
          </rPr>
          <t xml:space="preserve">
</t>
        </r>
      </text>
    </comment>
    <comment ref="B13" authorId="0" shapeId="0">
      <text>
        <r>
          <rPr>
            <b/>
            <sz val="8"/>
            <color indexed="81"/>
            <rFont val="Tahoma"/>
          </rPr>
          <t>Most banks require about 20% down for all real state.  Also, for most start-ups, they like to see anywhere from 10% to 20% of the total funds required to be put up by the owners.  Existing businesses are usually looked at on the basis of their debt to equity ratio which is essentially a ratio that measures how much they owe versus what they own.</t>
        </r>
      </text>
    </comment>
  </commentList>
</comments>
</file>

<file path=xl/comments4.xml><?xml version="1.0" encoding="utf-8"?>
<comments xmlns="http://schemas.openxmlformats.org/spreadsheetml/2006/main">
  <authors>
    <author>Jack B. Hess</author>
  </authors>
  <commentList>
    <comment ref="C5" authorId="0" shapeId="0">
      <text>
        <r>
          <rPr>
            <b/>
            <sz val="8"/>
            <color indexed="81"/>
            <rFont val="Tahoma"/>
          </rPr>
          <t>This is the number of employees on which you would  have to pay unemployment insurance.  If you are a sole proprietor do not include yourself in this employee count.  If, on the other hand, you are a corporation as your legal structure, you would include yourself in this count.</t>
        </r>
        <r>
          <rPr>
            <sz val="8"/>
            <color indexed="81"/>
            <rFont val="Tahoma"/>
          </rPr>
          <t xml:space="preserve">
</t>
        </r>
      </text>
    </comment>
    <comment ref="B10" authorId="0" shapeId="0">
      <text>
        <r>
          <rPr>
            <b/>
            <sz val="8"/>
            <color indexed="81"/>
            <rFont val="Tahoma"/>
          </rPr>
          <t>Social Security Tax is only calculated on the first $80,400 of each salary.  This threshold is known as the wage base limit and it changes each tax year.</t>
        </r>
      </text>
    </comment>
    <comment ref="B12" authorId="0" shapeId="0">
      <text>
        <r>
          <rPr>
            <b/>
            <sz val="8"/>
            <color indexed="81"/>
            <rFont val="Tahoma"/>
          </rPr>
          <t xml:space="preserve">The FUTA tax rate is 6.2%. The tax applies to the first $7,000 you pay each employee as wages during the year. The $7,000 is the Federal wage base. Your state wage base may be different. Generally, you can take a credit against your FUTA tax for amounts you paid into state unemployment funds. This credit cannot be more than 5.4% of taxable wages. If you are entitled to the maximum 5.4% credit, the FUTA tax rate after the credit is .8%. 
</t>
        </r>
      </text>
    </comment>
    <comment ref="B13" authorId="0" shapeId="0">
      <text>
        <r>
          <rPr>
            <b/>
            <sz val="8"/>
            <color indexed="81"/>
            <rFont val="Tahoma"/>
          </rPr>
          <t>State Unemployment Tax is calculated on the first $7,000 of wages for each employee.  This varies by state.  The tax rate is based on an "experience rating"  which is calculated on past history with the program.  Many start-up businesses begin around 2.7%.</t>
        </r>
      </text>
    </comment>
  </commentList>
</comments>
</file>

<file path=xl/comments5.xml><?xml version="1.0" encoding="utf-8"?>
<comments xmlns="http://schemas.openxmlformats.org/spreadsheetml/2006/main">
  <authors>
    <author>Jack B. Hess</author>
  </authors>
  <commentList>
    <comment ref="A8" authorId="0" shapeId="0">
      <text>
        <r>
          <rPr>
            <b/>
            <sz val="8"/>
            <color indexed="81"/>
            <rFont val="Tahoma"/>
          </rPr>
          <t>Typical Unit Types may include:  products, services, hours, or dollars.</t>
        </r>
      </text>
    </comment>
    <comment ref="A9" authorId="0" shapeId="0">
      <text>
        <r>
          <rPr>
            <b/>
            <sz val="8"/>
            <color indexed="81"/>
            <rFont val="Tahoma"/>
          </rPr>
          <t>At what price, on average, will you sell this product or service?</t>
        </r>
      </text>
    </comment>
    <comment ref="A12" authorId="0" shapeId="0">
      <text>
        <r>
          <rPr>
            <b/>
            <sz val="8"/>
            <color indexed="81"/>
            <rFont val="Tahoma"/>
          </rPr>
          <t>Be sure to include payroll expenses and other associated labor costs in this labor amount.</t>
        </r>
      </text>
    </comment>
  </commentList>
</comments>
</file>

<file path=xl/comments6.xml><?xml version="1.0" encoding="utf-8"?>
<comments xmlns="http://schemas.openxmlformats.org/spreadsheetml/2006/main">
  <authors>
    <author>Jack B. Hess</author>
  </authors>
  <commentList>
    <comment ref="B10" authorId="0" shapeId="0">
      <text>
        <r>
          <rPr>
            <b/>
            <sz val="8"/>
            <color indexed="81"/>
            <rFont val="Tahoma"/>
          </rPr>
          <t>Money owed to a business for goods or services purchased on credit. Most businesses extend credit; although restaurants, supermarkets and others are paid on the spot for the things they sell, businesses generally grant 30 days or more to pay. Thus, when a sale is made, a ""receivable"" is recorded in the assets column of the balance sheet. Receivable turnover is an important indicator of how effectively a firm is collecting on its receivables, and whether a cash crisis might be in the offing.</t>
        </r>
      </text>
    </comment>
    <comment ref="B20" authorId="0" shapeId="0">
      <text>
        <r>
          <rPr>
            <b/>
            <sz val="8"/>
            <color indexed="81"/>
            <rFont val="Tahoma"/>
          </rPr>
          <t xml:space="preserve">A non-cash charge that reduces the value of fixed assets due to wear, age or obsolescence. This figure also includes amortization of leased property, intangibles, goodwill, and depletion. 
When a company buys a new machine, for instance, it must account for this item as an asset to be depreciated, or written down, over time, rather than accounting for this purchase as an expense akin to, say, payroll. Conservative companies depreciate things as quickly as possible, even though depreciation charges reduce reported net income, and savvy investors are on the lookout for firms that play fast and loose in this gray area (how fast should a motion picture be amortized, for instance?). On the other hand, depreciation has only a limited relationship to reality. Lots of perfectly good assets are fully depreciated, and some items that are depreciated may actually be gaining in value. Depreciation and amortization have the advantage of reducing net income for tax purposes, however.
</t>
        </r>
      </text>
    </comment>
    <comment ref="B27" authorId="0" shapeId="0">
      <text>
        <r>
          <rPr>
            <b/>
            <sz val="8"/>
            <color indexed="81"/>
            <rFont val="Tahoma"/>
          </rPr>
          <t xml:space="preserve">A type of short-term debt, accounts payable are simply bills from suppliers for goods or services purchased on credit. They must be paid within 12 months. </t>
        </r>
      </text>
    </comment>
    <comment ref="B37" authorId="0" shapeId="0">
      <text>
        <r>
          <rPr>
            <b/>
            <sz val="8"/>
            <color indexed="81"/>
            <rFont val="Tahoma"/>
          </rPr>
          <t xml:space="preserve">The difference between assets and liabilities, common stock equity is another way of saying net worth. It's what would belong to the company's owners -- the holders of its common stock -- after selling the assets and paying off the creditors. Literally, paid-in capital plus retained earnings. </t>
        </r>
      </text>
    </comment>
    <comment ref="B38" authorId="0" shapeId="0">
      <text>
        <r>
          <rPr>
            <b/>
            <sz val="8"/>
            <color indexed="81"/>
            <rFont val="Tahoma"/>
          </rPr>
          <t>The portion of net income retained for reinvestment in the company rather than being paid in dividends to shareholders. But remember, retained earnings of, say, $10 million doesn't mean the company has $10 million sitting around in cash. Instead it means that over the years the company has held back $10 million in profits which, in all likelihood, it invested in new factories, trucks and so forth in furtherance of its business. So retained earnings are really just another stockholder claim on assets, rather than any specific asset in and of themselves.</t>
        </r>
      </text>
    </comment>
  </commentList>
</comments>
</file>

<file path=xl/comments7.xml><?xml version="1.0" encoding="utf-8"?>
<comments xmlns="http://schemas.openxmlformats.org/spreadsheetml/2006/main">
  <authors>
    <author>Jack B. Hess</author>
  </authors>
  <commentList>
    <comment ref="B19" authorId="0" shapeId="0">
      <text>
        <r>
          <rPr>
            <b/>
            <sz val="8"/>
            <color indexed="81"/>
            <rFont val="Tahoma"/>
          </rPr>
          <t>Gross Margin:  income minus cost of sales.</t>
        </r>
      </text>
    </comment>
    <comment ref="B54" authorId="0" shapeId="0">
      <text>
        <r>
          <rPr>
            <b/>
            <sz val="8"/>
            <color indexed="81"/>
            <rFont val="Tahoma"/>
          </rPr>
          <t xml:space="preserve">Also known as earnings or profit, net income is what it's really all about: making money. Thus, net income is probably the most closely watched item in a company's financial reports. Unfortunately, net income is subject to a good many judgments by both corporate managers and accountants, as well as various charges that exist largely on paper. Net income can also be swollen by earnings from discontinued operations, meaning net will be much lower next year. Because of the many issues surrounding net income, many investors prefer to focus on other measures of profit that remove some of the smoke and confusion generated by taxes, depreciation and other factors. Some like to look at cash flow or earnings before interest and taxes, and some even like to look at sales. </t>
        </r>
      </text>
    </comment>
  </commentList>
</comments>
</file>

<file path=xl/comments8.xml><?xml version="1.0" encoding="utf-8"?>
<comments xmlns="http://schemas.openxmlformats.org/spreadsheetml/2006/main">
  <authors>
    <author>Jack B. Hess</author>
  </authors>
  <commentList>
    <comment ref="B7" authorId="0" shapeId="0">
      <text>
        <r>
          <rPr>
            <b/>
            <sz val="8"/>
            <color indexed="81"/>
            <rFont val="Tahoma"/>
          </rPr>
          <t>Beginning Cash Balance:  Is simply the ending balance for the previous month.  The first month is calculated from the required cash funds you indicated in the first step and added to any cash you already had if you are an existing business (as collected on the Current Balance Sheet)</t>
        </r>
      </text>
    </comment>
    <comment ref="B12" authorId="0" shapeId="0">
      <text>
        <r>
          <rPr>
            <b/>
            <sz val="8"/>
            <color indexed="81"/>
            <rFont val="Tahoma"/>
          </rPr>
          <t>Amounts of money collected from previous periods as determined by your cash receipt information.</t>
        </r>
      </text>
    </comment>
    <comment ref="B19" authorId="0" shapeId="0">
      <text>
        <r>
          <rPr>
            <b/>
            <sz val="8"/>
            <color indexed="81"/>
            <rFont val="Tahoma"/>
          </rPr>
          <t>Business Expenses are taken from your Income Statement.  Depreciation, since it is not a cash expense, is then subtracted out.</t>
        </r>
      </text>
    </comment>
    <comment ref="B26" authorId="0" shapeId="0">
      <text>
        <r>
          <rPr>
            <b/>
            <sz val="8"/>
            <color indexed="81"/>
            <rFont val="Tahoma"/>
          </rPr>
          <t>Operating Cash Balance is calculated by taking the Beginning Cash Balance and adding any Cash Inflows and subtracting any Cash Outflows.</t>
        </r>
        <r>
          <rPr>
            <sz val="8"/>
            <color indexed="81"/>
            <rFont val="Tahoma"/>
          </rPr>
          <t xml:space="preserve">
</t>
        </r>
      </text>
    </comment>
    <comment ref="B29" authorId="0" shapeId="0">
      <text>
        <r>
          <rPr>
            <b/>
            <sz val="8"/>
            <color indexed="81"/>
            <rFont val="Tahoma"/>
          </rPr>
          <t>These amounts are the required credit draws you would need to make in order to achieve your stated minimum cash balance.</t>
        </r>
        <r>
          <rPr>
            <sz val="8"/>
            <color indexed="81"/>
            <rFont val="Tahoma"/>
          </rPr>
          <t xml:space="preserve">
</t>
        </r>
      </text>
    </comment>
    <comment ref="B32" authorId="0" shapeId="0">
      <text>
        <r>
          <rPr>
            <b/>
            <sz val="8"/>
            <color indexed="81"/>
            <rFont val="Tahoma"/>
          </rPr>
          <t>Ending Cash Balance is calculated by taking the Beginning Cash Balance and adding any Cash Inflows, subtracting any Cash Outflows, and adding any Line of Credits draws.  This amount then becomes the Beginning Cash Balance for the next period.</t>
        </r>
        <r>
          <rPr>
            <sz val="8"/>
            <color indexed="81"/>
            <rFont val="Tahoma"/>
          </rPr>
          <t xml:space="preserve">
</t>
        </r>
      </text>
    </comment>
  </commentList>
</comments>
</file>

<file path=xl/comments9.xml><?xml version="1.0" encoding="utf-8"?>
<comments xmlns="http://schemas.openxmlformats.org/spreadsheetml/2006/main">
  <authors>
    <author>Jack B. Hess</author>
  </authors>
  <commentList>
    <comment ref="B8" authorId="0" shapeId="0">
      <text>
        <r>
          <rPr>
            <b/>
            <sz val="8"/>
            <color indexed="81"/>
            <rFont val="Tahoma"/>
          </rPr>
          <t>This Cash Balance is taken directly from the Ending Balance of the Cash Flow Statement.</t>
        </r>
      </text>
    </comment>
    <comment ref="B9" authorId="0" shapeId="0">
      <text>
        <r>
          <rPr>
            <b/>
            <sz val="8"/>
            <color indexed="81"/>
            <rFont val="Tahoma"/>
          </rPr>
          <t>Money owed to a business for goods or services purchased on credit. Most businesses extend credit; although restaurants, supermarkets and others are paid on the spot for the things they sell, businesses generally grant 30 days or more to pay. Thus, when a sale is made, a ""receivable"" is recorded in the assets column of the balance sheet. Receivable turnover is an important indicator of how effectively a firm is collecting on its receivables, and whether a cash crisis might be in the offing.</t>
        </r>
      </text>
    </comment>
    <comment ref="B24" authorId="0" shapeId="0">
      <text>
        <r>
          <rPr>
            <b/>
            <sz val="8"/>
            <color indexed="81"/>
            <rFont val="Tahoma"/>
          </rPr>
          <t xml:space="preserve">A non-cash charge that reduces the value of fixed assets due to wear, age or obsolescence. This figure also includes amortization of leased property, intangibles, goodwill, and depletion. 
When a company buys a new machine, for instance, it must account for this item as an asset to be depreciated, or written down, over time, rather than accounting for this purchase as an expense akin to, say, payroll. Conservative companies depreciate things as quickly as possible, even though depreciation charges reduce reported net income, and savvy investors are on the lookout for firms that play fast and loose in this gray area (how fast should a motion picture be amortized, for instance?). On the other hand, depreciation has only a limited relationship to reality. Lots of perfectly good assets are fully depreciated, and some items that are depreciated may actually be gaining in value. Depreciation and amortization have the advantage of reducing net income for tax purposes, however.
</t>
        </r>
      </text>
    </comment>
    <comment ref="B32" authorId="0" shapeId="0">
      <text>
        <r>
          <rPr>
            <b/>
            <sz val="8"/>
            <color indexed="81"/>
            <rFont val="Tahoma"/>
          </rPr>
          <t xml:space="preserve">A type of short-term debt, accounts payable are simply bills from suppliers for goods or services purchased on credit. They must be paid within 12 months. </t>
        </r>
      </text>
    </comment>
    <comment ref="B39" authorId="0" shapeId="0">
      <text>
        <r>
          <rPr>
            <b/>
            <sz val="8"/>
            <color indexed="81"/>
            <rFont val="Tahoma"/>
          </rPr>
          <t xml:space="preserve">The difference between assets and liabilities, common stock equity is another way of saying net worth. It's what would belong to the company's owners -- the holders of its common stock -- after selling the assets and paying off the creditors. Literally, paid-in capital plus retained earnings. </t>
        </r>
      </text>
    </comment>
    <comment ref="B40" authorId="0" shapeId="0">
      <text>
        <r>
          <rPr>
            <b/>
            <sz val="8"/>
            <color indexed="81"/>
            <rFont val="Tahoma"/>
          </rPr>
          <t>The portion of net income retained for reinvestment in the company rather than being paid in dividends to shareholders. But remember, retained earnings of, say, $10 million doesn't mean the company has $10 million sitting around in cash. Instead it means that over the years the company has held back $10 million in profits which, in all likelihood, it invested in new factories, trucks and so forth in furtherance of its business. So retained earnings are really just another stockholder claim on assets, rather than any specific asset in and of themselves.</t>
        </r>
      </text>
    </comment>
  </commentList>
</comments>
</file>

<file path=xl/sharedStrings.xml><?xml version="1.0" encoding="utf-8"?>
<sst xmlns="http://schemas.openxmlformats.org/spreadsheetml/2006/main" count="309" uniqueCount="263">
  <si>
    <t>Salaries and Wages</t>
  </si>
  <si>
    <t>Rent Deposits</t>
  </si>
  <si>
    <t>Supplies</t>
  </si>
  <si>
    <t>Utility Deposits</t>
  </si>
  <si>
    <t>Insurance Premiums</t>
  </si>
  <si>
    <t>Legal and Accounting Fees</t>
  </si>
  <si>
    <t>Furniture and Fixtures</t>
  </si>
  <si>
    <t>Equipment</t>
  </si>
  <si>
    <t>Decorating and Remodeling</t>
  </si>
  <si>
    <t>Vehicles</t>
  </si>
  <si>
    <t>Buildings</t>
  </si>
  <si>
    <t>Real Estate</t>
  </si>
  <si>
    <t>Licenses</t>
  </si>
  <si>
    <t>Working Capital (Cash)</t>
  </si>
  <si>
    <t>Total Funds Required</t>
  </si>
  <si>
    <t>Advertising</t>
  </si>
  <si>
    <t>Owner's Injection:</t>
  </si>
  <si>
    <t>Recommended Financing Structure:</t>
  </si>
  <si>
    <t xml:space="preserve">   -Commercial Loan</t>
  </si>
  <si>
    <t xml:space="preserve">   -Buildings and Real Estate Mortgage</t>
  </si>
  <si>
    <t xml:space="preserve">   -Interest Rate</t>
  </si>
  <si>
    <t xml:space="preserve">   -Commercial Mortgage</t>
  </si>
  <si>
    <t xml:space="preserve">   -Term in Months</t>
  </si>
  <si>
    <t xml:space="preserve">   -How much will the owner(s) put into the business?</t>
  </si>
  <si>
    <t xml:space="preserve">   -Recommended Minimum Level</t>
  </si>
  <si>
    <t xml:space="preserve">   -Owner's injection as a percent of the total</t>
  </si>
  <si>
    <t>Cross Checking:  Amount of Required Funds Not Accounted For:</t>
  </si>
  <si>
    <t>Total Salaries and Wages</t>
  </si>
  <si>
    <t>Monthly</t>
  </si>
  <si>
    <t>Annual</t>
  </si>
  <si>
    <t>Business Expenses</t>
  </si>
  <si>
    <t>Total Business Expenses</t>
  </si>
  <si>
    <t>Total Operating Expenses</t>
  </si>
  <si>
    <t>Dollars</t>
  </si>
  <si>
    <t>Percent</t>
  </si>
  <si>
    <t xml:space="preserve">   -Average Price per Unit</t>
  </si>
  <si>
    <t xml:space="preserve">   -Average Material Costs per Unit</t>
  </si>
  <si>
    <t xml:space="preserve">   -Average Labor Costs per Unit</t>
  </si>
  <si>
    <t xml:space="preserve">   -Total Product Costs per Unit</t>
  </si>
  <si>
    <t xml:space="preserve">   -Gross Margin per Unit</t>
  </si>
  <si>
    <t>Month 1</t>
  </si>
  <si>
    <t>Month 2</t>
  </si>
  <si>
    <t>Month 3</t>
  </si>
  <si>
    <t>Month 4</t>
  </si>
  <si>
    <t>Month 5</t>
  </si>
  <si>
    <t>Month 6</t>
  </si>
  <si>
    <t>Month 7</t>
  </si>
  <si>
    <t>Month 8</t>
  </si>
  <si>
    <t>Month 9</t>
  </si>
  <si>
    <t>Month 10</t>
  </si>
  <si>
    <t>Month 11</t>
  </si>
  <si>
    <t>Month 12</t>
  </si>
  <si>
    <t>Product / Service 1</t>
  </si>
  <si>
    <t>Product / Service 2</t>
  </si>
  <si>
    <t>Product / Service 3</t>
  </si>
  <si>
    <t>Thinking about seasonality and business growth what are the forecasted unit sales for each category?</t>
  </si>
  <si>
    <t>Sales Totals</t>
  </si>
  <si>
    <t>Hours</t>
  </si>
  <si>
    <t>Products</t>
  </si>
  <si>
    <t xml:space="preserve">   -Type of Units</t>
  </si>
  <si>
    <t>Services</t>
  </si>
  <si>
    <t>Product / Service:</t>
  </si>
  <si>
    <t>Type of Units:</t>
  </si>
  <si>
    <t>Once a sale is made, what percent of the money do you collect during the following time periods?</t>
  </si>
  <si>
    <t>0 to 30 days</t>
  </si>
  <si>
    <t>31 to 60 days</t>
  </si>
  <si>
    <t>More than 60 days</t>
  </si>
  <si>
    <t>Amount</t>
  </si>
  <si>
    <t>Depreciation</t>
  </si>
  <si>
    <t xml:space="preserve"> years</t>
  </si>
  <si>
    <t>Desired Minimum Cash Balance:</t>
  </si>
  <si>
    <t>Please list the value of your business assets in dollars:</t>
  </si>
  <si>
    <t xml:space="preserve">   -Cash</t>
  </si>
  <si>
    <t xml:space="preserve">   -Accounts Receivable</t>
  </si>
  <si>
    <t xml:space="preserve">   -Inventory</t>
  </si>
  <si>
    <t xml:space="preserve">   -Prepaid Expenses</t>
  </si>
  <si>
    <t xml:space="preserve">   -Other Current Assets</t>
  </si>
  <si>
    <t xml:space="preserve">   -Improvements</t>
  </si>
  <si>
    <t xml:space="preserve">   -Furniture and Fixtures</t>
  </si>
  <si>
    <t xml:space="preserve">   -Equipment</t>
  </si>
  <si>
    <t xml:space="preserve">   -Real Estate</t>
  </si>
  <si>
    <t xml:space="preserve">   -Buildings</t>
  </si>
  <si>
    <t xml:space="preserve">   -Other Fixed</t>
  </si>
  <si>
    <t>Total Assets</t>
  </si>
  <si>
    <t xml:space="preserve">   -Accounts Payable</t>
  </si>
  <si>
    <t xml:space="preserve">   -Notes Payable</t>
  </si>
  <si>
    <t xml:space="preserve">   -Mortgage Payable</t>
  </si>
  <si>
    <t xml:space="preserve">   -Other Liabilities</t>
  </si>
  <si>
    <t>Total Liabilities</t>
  </si>
  <si>
    <t xml:space="preserve">   -Common Stock</t>
  </si>
  <si>
    <t xml:space="preserve">   -Retained Earnings</t>
  </si>
  <si>
    <t>Total Owner's Equity</t>
  </si>
  <si>
    <t>Please list the value of your business liabilities:</t>
  </si>
  <si>
    <t xml:space="preserve">   -Accumulated Depreciation</t>
  </si>
  <si>
    <t>Assets  (What you own)</t>
  </si>
  <si>
    <t>Liabilities (What you owe)</t>
  </si>
  <si>
    <t xml:space="preserve">Please list the </t>
  </si>
  <si>
    <t>Total Liabilities and Equity</t>
  </si>
  <si>
    <t>Owner's Equity  (Money Owed To Owners)</t>
  </si>
  <si>
    <t>Cross Checking Balance:</t>
  </si>
  <si>
    <t>must be zero</t>
  </si>
  <si>
    <t>PROJECTED INCOME STATEMENT</t>
  </si>
  <si>
    <t>Totals</t>
  </si>
  <si>
    <t>%</t>
  </si>
  <si>
    <t>Total Income</t>
  </si>
  <si>
    <t>Cost of Sales</t>
  </si>
  <si>
    <t>Total Cost of Sales</t>
  </si>
  <si>
    <t>Gross Margin</t>
  </si>
  <si>
    <t>Owner's Compensation</t>
  </si>
  <si>
    <t>Less Interest Expense:</t>
  </si>
  <si>
    <t>Business Expenses:</t>
  </si>
  <si>
    <t>Salaries and Wages:</t>
  </si>
  <si>
    <t>Income:</t>
  </si>
  <si>
    <t>Cost of Sales:</t>
  </si>
  <si>
    <t>Item</t>
  </si>
  <si>
    <t>Salaries</t>
  </si>
  <si>
    <t>Social Security</t>
  </si>
  <si>
    <t>Medicare</t>
  </si>
  <si>
    <t>Federal Unemployment Tax</t>
  </si>
  <si>
    <t>State Unemployment Tax</t>
  </si>
  <si>
    <t>Worker's Compensation</t>
  </si>
  <si>
    <t>Employee Benefit Programs</t>
  </si>
  <si>
    <t>Car and Truck Expenses</t>
  </si>
  <si>
    <t>Credit Card Charges</t>
  </si>
  <si>
    <t>Insurance</t>
  </si>
  <si>
    <t>Office Expenses</t>
  </si>
  <si>
    <t>Postage and Shipping</t>
  </si>
  <si>
    <t>Rent on Business Property</t>
  </si>
  <si>
    <t>Rent on Equipment</t>
  </si>
  <si>
    <t>Repairs</t>
  </si>
  <si>
    <t>Telephone</t>
  </si>
  <si>
    <t>Travel</t>
  </si>
  <si>
    <t>Utilities</t>
  </si>
  <si>
    <t>Miscellaneous Expenses</t>
  </si>
  <si>
    <t>Payroll Taxes</t>
  </si>
  <si>
    <t>Commercial Mortgage</t>
  </si>
  <si>
    <t>Commercial Loan</t>
  </si>
  <si>
    <t>Line of Credit</t>
  </si>
  <si>
    <t>Total Interest Expense</t>
  </si>
  <si>
    <t>Net Operating Profit</t>
  </si>
  <si>
    <t>PROJECTED CASH FLOW STATEMENT</t>
  </si>
  <si>
    <t>Beginning Cash Balance</t>
  </si>
  <si>
    <t>Cash Inflows</t>
  </si>
  <si>
    <t>Income from Sales</t>
  </si>
  <si>
    <t>Account Receivable</t>
  </si>
  <si>
    <t>Line of Credit Drawdowns</t>
  </si>
  <si>
    <t>Total Inflows</t>
  </si>
  <si>
    <t>Cash Outflows</t>
  </si>
  <si>
    <t>Loan Payments</t>
  </si>
  <si>
    <t>Line of Credit Repayments</t>
  </si>
  <si>
    <t>Total Cash Outflows</t>
  </si>
  <si>
    <t>Ending Cash Balance</t>
  </si>
  <si>
    <t>Line of Credit Balance</t>
  </si>
  <si>
    <t>Line of Credit Interest</t>
  </si>
  <si>
    <t>Line of Credit Interest Rate:</t>
  </si>
  <si>
    <t>Pro Forma Balance Sheet</t>
  </si>
  <si>
    <t>Base Period</t>
  </si>
  <si>
    <t>End of Year One</t>
  </si>
  <si>
    <t>Current Assets</t>
  </si>
  <si>
    <t>Cash</t>
  </si>
  <si>
    <t>Inventory</t>
  </si>
  <si>
    <t>Total Current Assets</t>
  </si>
  <si>
    <t>Fixed Assets</t>
  </si>
  <si>
    <t>Improvements</t>
  </si>
  <si>
    <t>Total Fixed Assets</t>
  </si>
  <si>
    <t>Less:  Accumulated Depreciation</t>
  </si>
  <si>
    <t>Liabilities and Owner's Equity</t>
  </si>
  <si>
    <t>Liabilities</t>
  </si>
  <si>
    <t>Owner's Equity</t>
  </si>
  <si>
    <t>Total Liabilities and Owner's Equity</t>
  </si>
  <si>
    <t>Assets</t>
  </si>
  <si>
    <t>Accounts Receivable</t>
  </si>
  <si>
    <t>Prepaid Expenses</t>
  </si>
  <si>
    <t>Other Current</t>
  </si>
  <si>
    <t>Other Fixed</t>
  </si>
  <si>
    <t>Accounts Payable</t>
  </si>
  <si>
    <t>Notes Payable</t>
  </si>
  <si>
    <t>Mortgage Payable</t>
  </si>
  <si>
    <t>Common Stock</t>
  </si>
  <si>
    <t>Retained Earnings</t>
  </si>
  <si>
    <t>Break-Even Analysis Statement</t>
  </si>
  <si>
    <t>Annual Fixed Costs:</t>
  </si>
  <si>
    <t>Cost of Sales as a Percent of Sales:</t>
  </si>
  <si>
    <t>Contribution Margin as a Percent of Sales:</t>
  </si>
  <si>
    <t>Break-Even Sales in Dollars:</t>
  </si>
  <si>
    <t>Break-Even Sales Calculation:</t>
  </si>
  <si>
    <t>Sources of Capital</t>
  </si>
  <si>
    <t>Sales Forecast</t>
  </si>
  <si>
    <t>Gross Margins</t>
  </si>
  <si>
    <t>Monthly Operating Budget</t>
  </si>
  <si>
    <t>For the period ending on</t>
  </si>
  <si>
    <r>
      <t xml:space="preserve">Funds Required: </t>
    </r>
    <r>
      <rPr>
        <b/>
        <sz val="8"/>
        <rFont val="Arial"/>
        <family val="2"/>
      </rPr>
      <t>(from previous statement)</t>
    </r>
  </si>
  <si>
    <t>Outside Financing Required:</t>
  </si>
  <si>
    <t xml:space="preserve">   -Monthly Loan Payment Amount</t>
  </si>
  <si>
    <t>Total Monthly Loan Payments</t>
  </si>
  <si>
    <t>What are the direct costs for producing your products and services and what margins will you achieve?</t>
  </si>
  <si>
    <t>Current Balance Sheet  (Existing Business Only)</t>
  </si>
  <si>
    <t>Operating Cash Balance</t>
  </si>
  <si>
    <t>Welcome:</t>
  </si>
  <si>
    <t>This spreadsheet walks you through the process of developing an integrated set of financial projections.</t>
  </si>
  <si>
    <r>
      <t xml:space="preserve">To use this model, simply complete any information asked for found in the </t>
    </r>
    <r>
      <rPr>
        <sz val="9"/>
        <color indexed="12"/>
        <rFont val="Arial"/>
        <family val="2"/>
      </rPr>
      <t>color blue</t>
    </r>
    <r>
      <rPr>
        <sz val="9"/>
        <rFont val="Arial"/>
      </rPr>
      <t>.</t>
    </r>
  </si>
  <si>
    <t>Otherwise any information found in black type is automatically calculated for you.</t>
  </si>
  <si>
    <r>
      <t xml:space="preserve">A number found in the </t>
    </r>
    <r>
      <rPr>
        <sz val="9"/>
        <color indexed="10"/>
        <rFont val="Arial"/>
        <family val="2"/>
      </rPr>
      <t>color red</t>
    </r>
    <r>
      <rPr>
        <sz val="9"/>
        <rFont val="Arial"/>
      </rPr>
      <t>, is information that has been provided but can be modified.</t>
    </r>
  </si>
  <si>
    <t>Also, many cells have comments provided to clarify certain types of information.</t>
  </si>
  <si>
    <t>These comments can be viewed by finding the red arrow as shown below:</t>
  </si>
  <si>
    <t>By placing your cursor over the cell as shown above, you should be able to see the cell's comments.</t>
  </si>
  <si>
    <t>Before we begin, we need some information about your business to best customize your financial statements.</t>
  </si>
  <si>
    <t>Please enter the name of your business in the box below:</t>
  </si>
  <si>
    <t>The first seven worksheets in this workbook are steps you will need to complete.  They are titled:</t>
  </si>
  <si>
    <t>1.  Required Funds</t>
  </si>
  <si>
    <t>2.  Sources of Capital</t>
  </si>
  <si>
    <t>3.  Monthly Budget</t>
  </si>
  <si>
    <t>4.  Gross Margins</t>
  </si>
  <si>
    <t>5.  Sales Forecast</t>
  </si>
  <si>
    <t>6.  Cash Receipts</t>
  </si>
  <si>
    <t>The seventh step titled, "Current Balance Sheet" is for existing businesses only.</t>
  </si>
  <si>
    <t>The last four worksheets are your prepared financial statements based upon the information you have entered.</t>
  </si>
  <si>
    <t>They are as follows:</t>
  </si>
  <si>
    <t>Income Statement</t>
  </si>
  <si>
    <t>Cash Flow Statement</t>
  </si>
  <si>
    <t>Balance Sheet</t>
  </si>
  <si>
    <t>Break-Even</t>
  </si>
  <si>
    <t>To begin, click on the first worksheet tab below titled, "Required Funds."</t>
  </si>
  <si>
    <t>Insert Your Business Name Here</t>
  </si>
  <si>
    <t>Value</t>
  </si>
  <si>
    <t>Findings:</t>
  </si>
  <si>
    <t>Test Condition</t>
  </si>
  <si>
    <t>General Financing Assumptions:</t>
  </si>
  <si>
    <t>Loan Assumptions:</t>
  </si>
  <si>
    <t>Commercial Loan Interest Rate</t>
  </si>
  <si>
    <t>Commercial Loan Term in Months</t>
  </si>
  <si>
    <t>Financial Diagnostics</t>
  </si>
  <si>
    <t>Commercial Mortgage Interest Rate</t>
  </si>
  <si>
    <t>Commercial Mortgage Term in Months</t>
  </si>
  <si>
    <t>Income Statement:</t>
  </si>
  <si>
    <t>Owner's Compensation Lower Limit Check</t>
  </si>
  <si>
    <t>Owner's Compensation Upper Limit Check</t>
  </si>
  <si>
    <t>Owner's Injection into the Business</t>
  </si>
  <si>
    <t>Advertising Expense Levels as a Percent of Sales</t>
  </si>
  <si>
    <t>Cash Request as Percent of Total Required Funds</t>
  </si>
  <si>
    <t>Loan Payments as a Percent of Projected Sales</t>
  </si>
  <si>
    <t>Gross Margin as a Percent of Sales</t>
  </si>
  <si>
    <t>Profitability Levels</t>
  </si>
  <si>
    <t>Profitability as a Percent of Sales</t>
  </si>
  <si>
    <t>Desired Operating Cash Flow Levels</t>
  </si>
  <si>
    <t>Accounts Receivable Ratio to Sales</t>
  </si>
  <si>
    <t>Balance Sheet Statement</t>
  </si>
  <si>
    <t>Remember, no computer can tell whether your projections are truly well-constructed, only a human can do that.</t>
  </si>
  <si>
    <t>But these tests can at least look for values that are critically out of range.</t>
  </si>
  <si>
    <t>This sheet performs a few tests on your numbers to see if they seem within certain reasonable ranges.</t>
  </si>
  <si>
    <t>Debt to Equity Ratios</t>
  </si>
  <si>
    <t>Does the Base Period Balance Sheet Balance?</t>
  </si>
  <si>
    <t>Does the Final Balance Sheet Balance?</t>
  </si>
  <si>
    <t>Break-Even Levels</t>
  </si>
  <si>
    <t>Initial Required Funds</t>
  </si>
  <si>
    <t>How much initial money do you require and what will it be used for?</t>
  </si>
  <si>
    <t xml:space="preserve">   -Operating Capital</t>
  </si>
  <si>
    <t>Number of Fixed Salary Employees</t>
  </si>
  <si>
    <t>Wage Base Limit</t>
  </si>
  <si>
    <t>Cash Receipts and Disbursements</t>
  </si>
  <si>
    <t>Line of Credit Repayments:</t>
  </si>
  <si>
    <t>Total Line of Credit Payments</t>
  </si>
  <si>
    <t>Line of Credit Preferences: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</si>
</sst>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_(&quot;$&quot;* \(#,##0.00\);_(&quot;$&quot;* &quot;-&quot;??_);_(@_)"/>
    <numFmt numFmtId="43" formatCode="_(* #,##0.00_);_(* \(#,##0.00\);_(* &quot;-&quot;??_);_(@_)"/>
    <numFmt numFmtId="165" formatCode="_(* #,##0_);_(* \(#,##0\);_(* &quot;-&quot;??_);_(@_)"/>
    <numFmt numFmtId="167" formatCode="_(&quot;$&quot;* #,##0_);_(&quot;$&quot;* \(#,##0\);_(&quot;$&quot;* &quot;-&quot;??_);_(@_)"/>
    <numFmt numFmtId="173" formatCode="_(* #,##0.0000_);_(* \(#,##0.0000\);_(* &quot;-&quot;??_);_(@_)"/>
  </numFmts>
  <fonts count="22" x14ac:knownFonts="1">
    <font>
      <sz val="9"/>
      <name val="Arial"/>
    </font>
    <font>
      <sz val="9"/>
      <name val="Arial"/>
    </font>
    <font>
      <b/>
      <sz val="9"/>
      <name val="Arial"/>
      <family val="2"/>
    </font>
    <font>
      <sz val="8"/>
      <color indexed="81"/>
      <name val="Tahoma"/>
    </font>
    <font>
      <b/>
      <sz val="8"/>
      <color indexed="81"/>
      <name val="Tahoma"/>
    </font>
    <font>
      <u val="singleAccounting"/>
      <sz val="9"/>
      <name val="Arial"/>
      <family val="2"/>
    </font>
    <font>
      <sz val="9"/>
      <name val="Arial"/>
      <family val="2"/>
    </font>
    <font>
      <b/>
      <sz val="8"/>
      <name val="Arial"/>
      <family val="2"/>
    </font>
    <font>
      <sz val="9"/>
      <color indexed="12"/>
      <name val="Arial"/>
      <family val="2"/>
    </font>
    <font>
      <u val="singleAccounting"/>
      <sz val="9"/>
      <color indexed="12"/>
      <name val="Arial"/>
      <family val="2"/>
    </font>
    <font>
      <sz val="8"/>
      <name val="Arial"/>
      <family val="2"/>
    </font>
    <font>
      <b/>
      <sz val="8"/>
      <color indexed="81"/>
      <name val="Tahoma"/>
      <family val="2"/>
    </font>
    <font>
      <sz val="9"/>
      <color indexed="10"/>
      <name val="Arial"/>
      <family val="2"/>
    </font>
    <font>
      <b/>
      <u/>
      <sz val="9"/>
      <name val="Arial"/>
      <family val="2"/>
    </font>
    <font>
      <b/>
      <sz val="9"/>
      <color indexed="12"/>
      <name val="Arial"/>
      <family val="2"/>
    </font>
    <font>
      <u/>
      <sz val="9"/>
      <color indexed="12"/>
      <name val="Arial"/>
      <family val="2"/>
    </font>
    <font>
      <sz val="9"/>
      <color indexed="53"/>
      <name val="Arial"/>
      <family val="2"/>
    </font>
    <font>
      <u/>
      <sz val="9"/>
      <name val="Arial"/>
      <family val="2"/>
    </font>
    <font>
      <i/>
      <sz val="9"/>
      <name val="Arial"/>
      <family val="2"/>
    </font>
    <font>
      <i/>
      <sz val="9"/>
      <color indexed="12"/>
      <name val="Arial"/>
      <family val="2"/>
    </font>
    <font>
      <sz val="8"/>
      <color indexed="9"/>
      <name val="Arial"/>
      <family val="2"/>
    </font>
    <font>
      <b/>
      <sz val="12"/>
      <name val="Arial"/>
      <family val="2"/>
    </font>
  </fonts>
  <fills count="2">
    <fill>
      <patternFill patternType="none"/>
    </fill>
    <fill>
      <patternFill patternType="gray125"/>
    </fill>
  </fills>
  <borders count="1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02">
    <xf numFmtId="0" fontId="0" fillId="0" borderId="0" xfId="0"/>
    <xf numFmtId="0" fontId="2" fillId="0" borderId="0" xfId="0" applyFont="1"/>
    <xf numFmtId="43" fontId="0" fillId="0" borderId="0" xfId="1" applyFont="1"/>
    <xf numFmtId="165" fontId="0" fillId="0" borderId="0" xfId="1" applyNumberFormat="1" applyFont="1"/>
    <xf numFmtId="44" fontId="0" fillId="0" borderId="0" xfId="2" applyFont="1"/>
    <xf numFmtId="167" fontId="0" fillId="0" borderId="0" xfId="2" applyNumberFormat="1" applyFont="1"/>
    <xf numFmtId="165" fontId="5" fillId="0" borderId="0" xfId="1" applyNumberFormat="1" applyFont="1"/>
    <xf numFmtId="0" fontId="6" fillId="0" borderId="0" xfId="0" applyFont="1"/>
    <xf numFmtId="10" fontId="0" fillId="0" borderId="0" xfId="3" applyNumberFormat="1" applyFont="1"/>
    <xf numFmtId="44" fontId="0" fillId="0" borderId="1" xfId="2" applyFont="1" applyBorder="1"/>
    <xf numFmtId="0" fontId="10" fillId="0" borderId="0" xfId="0" applyFont="1"/>
    <xf numFmtId="167" fontId="2" fillId="0" borderId="1" xfId="2" applyNumberFormat="1" applyFont="1" applyBorder="1"/>
    <xf numFmtId="0" fontId="2" fillId="0" borderId="2" xfId="0" applyFont="1" applyBorder="1"/>
    <xf numFmtId="165" fontId="0" fillId="0" borderId="3" xfId="1" applyNumberFormat="1" applyFont="1" applyBorder="1"/>
    <xf numFmtId="0" fontId="0" fillId="0" borderId="4" xfId="0" applyBorder="1"/>
    <xf numFmtId="165" fontId="0" fillId="0" borderId="5" xfId="1" applyNumberFormat="1" applyFont="1" applyBorder="1"/>
    <xf numFmtId="165" fontId="6" fillId="0" borderId="5" xfId="1" applyNumberFormat="1" applyFont="1" applyBorder="1"/>
    <xf numFmtId="0" fontId="0" fillId="0" borderId="6" xfId="0" applyBorder="1"/>
    <xf numFmtId="167" fontId="0" fillId="0" borderId="7" xfId="2" applyNumberFormat="1" applyFont="1" applyBorder="1"/>
    <xf numFmtId="165" fontId="2" fillId="0" borderId="0" xfId="1" applyNumberFormat="1" applyFont="1"/>
    <xf numFmtId="10" fontId="12" fillId="0" borderId="0" xfId="3" applyNumberFormat="1" applyFont="1"/>
    <xf numFmtId="165" fontId="2" fillId="0" borderId="1" xfId="0" applyNumberFormat="1" applyFont="1" applyBorder="1"/>
    <xf numFmtId="0" fontId="13" fillId="0" borderId="0" xfId="0" applyFont="1" applyAlignment="1">
      <alignment horizontal="right"/>
    </xf>
    <xf numFmtId="43" fontId="0" fillId="0" borderId="8" xfId="1" applyFont="1" applyBorder="1"/>
    <xf numFmtId="0" fontId="13" fillId="0" borderId="8" xfId="0" applyFont="1" applyBorder="1" applyAlignment="1">
      <alignment horizontal="right"/>
    </xf>
    <xf numFmtId="0" fontId="13" fillId="0" borderId="3" xfId="0" applyFont="1" applyBorder="1" applyAlignment="1">
      <alignment horizontal="right"/>
    </xf>
    <xf numFmtId="43" fontId="0" fillId="0" borderId="0" xfId="1" applyFont="1" applyBorder="1"/>
    <xf numFmtId="10" fontId="0" fillId="0" borderId="5" xfId="3" applyNumberFormat="1" applyFont="1" applyBorder="1"/>
    <xf numFmtId="0" fontId="0" fillId="0" borderId="0" xfId="0" applyBorder="1"/>
    <xf numFmtId="44" fontId="0" fillId="0" borderId="0" xfId="2" applyFont="1" applyBorder="1"/>
    <xf numFmtId="0" fontId="2" fillId="0" borderId="4" xfId="0" applyFont="1" applyBorder="1"/>
    <xf numFmtId="43" fontId="0" fillId="0" borderId="9" xfId="1" applyFont="1" applyBorder="1"/>
    <xf numFmtId="0" fontId="0" fillId="0" borderId="9" xfId="0" applyBorder="1"/>
    <xf numFmtId="0" fontId="0" fillId="0" borderId="10" xfId="0" applyBorder="1"/>
    <xf numFmtId="165" fontId="2" fillId="0" borderId="1" xfId="1" applyNumberFormat="1" applyFont="1" applyBorder="1"/>
    <xf numFmtId="0" fontId="2" fillId="0" borderId="0" xfId="0" applyNumberFormat="1" applyFont="1"/>
    <xf numFmtId="0" fontId="13" fillId="0" borderId="0" xfId="0" applyFont="1" applyBorder="1" applyAlignment="1">
      <alignment horizontal="right"/>
    </xf>
    <xf numFmtId="0" fontId="13" fillId="0" borderId="5" xfId="0" applyFont="1" applyBorder="1" applyAlignment="1">
      <alignment horizontal="right"/>
    </xf>
    <xf numFmtId="0" fontId="6" fillId="0" borderId="4" xfId="0" applyFont="1" applyBorder="1"/>
    <xf numFmtId="43" fontId="0" fillId="0" borderId="0" xfId="0" applyNumberFormat="1" applyAlignment="1">
      <alignment horizontal="right"/>
    </xf>
    <xf numFmtId="10" fontId="2" fillId="0" borderId="0" xfId="3" applyNumberFormat="1" applyFont="1"/>
    <xf numFmtId="0" fontId="0" fillId="0" borderId="0" xfId="0" applyAlignment="1">
      <alignment horizontal="left"/>
    </xf>
    <xf numFmtId="167" fontId="0" fillId="0" borderId="0" xfId="0" applyNumberFormat="1"/>
    <xf numFmtId="0" fontId="2" fillId="0" borderId="9" xfId="0" applyFont="1" applyBorder="1"/>
    <xf numFmtId="0" fontId="2" fillId="0" borderId="11" xfId="0" applyFont="1" applyBorder="1"/>
    <xf numFmtId="0" fontId="2" fillId="0" borderId="11" xfId="0" applyFont="1" applyBorder="1" applyAlignment="1">
      <alignment horizontal="right"/>
    </xf>
    <xf numFmtId="0" fontId="2" fillId="0" borderId="0" xfId="0" applyFont="1" applyBorder="1"/>
    <xf numFmtId="0" fontId="2" fillId="0" borderId="0" xfId="0" applyFont="1" applyBorder="1" applyAlignment="1">
      <alignment horizontal="right"/>
    </xf>
    <xf numFmtId="165" fontId="0" fillId="0" borderId="0" xfId="0" applyNumberFormat="1"/>
    <xf numFmtId="165" fontId="5" fillId="0" borderId="0" xfId="0" applyNumberFormat="1" applyFont="1"/>
    <xf numFmtId="165" fontId="6" fillId="0" borderId="0" xfId="1" applyNumberFormat="1" applyFont="1"/>
    <xf numFmtId="0" fontId="13" fillId="0" borderId="0" xfId="0" applyFont="1"/>
    <xf numFmtId="10" fontId="0" fillId="0" borderId="9" xfId="3" applyNumberFormat="1" applyFont="1" applyBorder="1"/>
    <xf numFmtId="10" fontId="2" fillId="0" borderId="11" xfId="3" applyNumberFormat="1" applyFont="1" applyBorder="1" applyAlignment="1">
      <alignment horizontal="center"/>
    </xf>
    <xf numFmtId="10" fontId="2" fillId="0" borderId="0" xfId="3" applyNumberFormat="1" applyFont="1" applyBorder="1" applyAlignment="1">
      <alignment horizontal="center"/>
    </xf>
    <xf numFmtId="165" fontId="0" fillId="0" borderId="11" xfId="1" applyNumberFormat="1" applyFont="1" applyBorder="1"/>
    <xf numFmtId="165" fontId="0" fillId="0" borderId="1" xfId="0" applyNumberFormat="1" applyBorder="1"/>
    <xf numFmtId="165" fontId="10" fillId="0" borderId="0" xfId="0" applyNumberFormat="1" applyFont="1"/>
    <xf numFmtId="165" fontId="10" fillId="0" borderId="0" xfId="1" applyNumberFormat="1" applyFont="1"/>
    <xf numFmtId="0" fontId="0" fillId="0" borderId="11" xfId="0" applyBorder="1"/>
    <xf numFmtId="0" fontId="6" fillId="0" borderId="0" xfId="0" applyFont="1" applyBorder="1"/>
    <xf numFmtId="0" fontId="6" fillId="0" borderId="11" xfId="0" applyFont="1" applyBorder="1"/>
    <xf numFmtId="165" fontId="6" fillId="0" borderId="9" xfId="1" applyNumberFormat="1" applyFont="1" applyBorder="1"/>
    <xf numFmtId="173" fontId="0" fillId="0" borderId="0" xfId="1" applyNumberFormat="1" applyFont="1"/>
    <xf numFmtId="165" fontId="10" fillId="0" borderId="0" xfId="0" applyNumberFormat="1" applyFont="1" applyAlignment="1">
      <alignment horizontal="right"/>
    </xf>
    <xf numFmtId="10" fontId="0" fillId="0" borderId="0" xfId="0" applyNumberFormat="1"/>
    <xf numFmtId="10" fontId="17" fillId="0" borderId="0" xfId="0" applyNumberFormat="1" applyFont="1"/>
    <xf numFmtId="0" fontId="0" fillId="0" borderId="2" xfId="0" applyBorder="1"/>
    <xf numFmtId="0" fontId="0" fillId="0" borderId="3" xfId="0" applyBorder="1"/>
    <xf numFmtId="167" fontId="5" fillId="0" borderId="0" xfId="0" applyNumberFormat="1" applyFont="1"/>
    <xf numFmtId="167" fontId="2" fillId="0" borderId="5" xfId="0" applyNumberFormat="1" applyFont="1" applyBorder="1"/>
    <xf numFmtId="14" fontId="0" fillId="0" borderId="0" xfId="0" applyNumberFormat="1" applyAlignment="1">
      <alignment horizontal="left"/>
    </xf>
    <xf numFmtId="0" fontId="18" fillId="0" borderId="0" xfId="0" applyFont="1"/>
    <xf numFmtId="0" fontId="0" fillId="0" borderId="0" xfId="0" applyNumberFormat="1" applyAlignment="1">
      <alignment horizontal="left" indent="15"/>
    </xf>
    <xf numFmtId="165" fontId="20" fillId="0" borderId="0" xfId="0" applyNumberFormat="1" applyFont="1"/>
    <xf numFmtId="0" fontId="21" fillId="0" borderId="0" xfId="0" applyFont="1"/>
    <xf numFmtId="0" fontId="0" fillId="0" borderId="12" xfId="0" applyBorder="1"/>
    <xf numFmtId="0" fontId="0" fillId="0" borderId="7" xfId="0" applyBorder="1"/>
    <xf numFmtId="0" fontId="13" fillId="0" borderId="0" xfId="0" applyFont="1" applyAlignment="1">
      <alignment horizontal="left"/>
    </xf>
    <xf numFmtId="167" fontId="6" fillId="0" borderId="0" xfId="2" applyNumberFormat="1" applyFont="1"/>
    <xf numFmtId="43" fontId="2" fillId="0" borderId="1" xfId="0" applyNumberFormat="1" applyFont="1" applyBorder="1"/>
    <xf numFmtId="165" fontId="8" fillId="0" borderId="0" xfId="1" applyNumberFormat="1" applyFont="1" applyProtection="1">
      <protection locked="0"/>
    </xf>
    <xf numFmtId="0" fontId="0" fillId="0" borderId="0" xfId="0" applyProtection="1">
      <protection locked="0"/>
    </xf>
    <xf numFmtId="0" fontId="16" fillId="0" borderId="0" xfId="0" applyFont="1" applyProtection="1">
      <protection locked="0"/>
    </xf>
    <xf numFmtId="165" fontId="8" fillId="0" borderId="0" xfId="1" applyNumberFormat="1" applyFont="1" applyBorder="1" applyProtection="1">
      <protection locked="0"/>
    </xf>
    <xf numFmtId="0" fontId="14" fillId="0" borderId="13" xfId="0" applyFont="1" applyBorder="1" applyProtection="1">
      <protection locked="0"/>
    </xf>
    <xf numFmtId="167" fontId="8" fillId="0" borderId="0" xfId="2" applyNumberFormat="1" applyFont="1" applyProtection="1">
      <protection locked="0"/>
    </xf>
    <xf numFmtId="10" fontId="12" fillId="0" borderId="0" xfId="3" applyNumberFormat="1" applyFont="1" applyProtection="1">
      <protection locked="0"/>
    </xf>
    <xf numFmtId="165" fontId="12" fillId="0" borderId="0" xfId="1" applyNumberFormat="1" applyFont="1" applyProtection="1">
      <protection locked="0"/>
    </xf>
    <xf numFmtId="0" fontId="8" fillId="0" borderId="12" xfId="0" applyFont="1" applyBorder="1" applyProtection="1">
      <protection locked="0"/>
    </xf>
    <xf numFmtId="165" fontId="9" fillId="0" borderId="0" xfId="1" applyNumberFormat="1" applyFont="1" applyProtection="1">
      <protection locked="0"/>
    </xf>
    <xf numFmtId="167" fontId="12" fillId="0" borderId="0" xfId="2" applyNumberFormat="1" applyFont="1" applyProtection="1">
      <protection locked="0"/>
    </xf>
    <xf numFmtId="43" fontId="8" fillId="0" borderId="0" xfId="1" applyFont="1" applyBorder="1" applyAlignment="1" applyProtection="1">
      <alignment horizontal="right"/>
      <protection locked="0"/>
    </xf>
    <xf numFmtId="0" fontId="14" fillId="0" borderId="2" xfId="0" applyFont="1" applyBorder="1" applyProtection="1">
      <protection locked="0"/>
    </xf>
    <xf numFmtId="43" fontId="9" fillId="0" borderId="0" xfId="1" applyFont="1" applyBorder="1" applyProtection="1">
      <protection locked="0"/>
    </xf>
    <xf numFmtId="43" fontId="8" fillId="0" borderId="0" xfId="1" applyFont="1" applyBorder="1" applyProtection="1">
      <protection locked="0"/>
    </xf>
    <xf numFmtId="44" fontId="8" fillId="0" borderId="0" xfId="2" applyFont="1" applyBorder="1" applyProtection="1">
      <protection locked="0"/>
    </xf>
    <xf numFmtId="0" fontId="8" fillId="0" borderId="0" xfId="0" applyFont="1" applyProtection="1">
      <protection locked="0"/>
    </xf>
    <xf numFmtId="10" fontId="8" fillId="0" borderId="0" xfId="3" applyNumberFormat="1" applyFont="1" applyProtection="1">
      <protection locked="0"/>
    </xf>
    <xf numFmtId="10" fontId="15" fillId="0" borderId="0" xfId="3" applyNumberFormat="1" applyFont="1" applyProtection="1">
      <protection locked="0"/>
    </xf>
    <xf numFmtId="43" fontId="8" fillId="0" borderId="0" xfId="1" applyFont="1" applyProtection="1">
      <protection locked="0"/>
    </xf>
    <xf numFmtId="14" fontId="19" fillId="0" borderId="0" xfId="0" applyNumberFormat="1" applyFont="1" applyAlignment="1" applyProtection="1">
      <alignment horizontal="left"/>
      <protection locked="0"/>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autoPageBreaks="0"/>
  </sheetPr>
  <dimension ref="B1:D39"/>
  <sheetViews>
    <sheetView showGridLines="0" showRowColHeaders="0" tabSelected="1" zoomScaleNormal="100" workbookViewId="0">
      <selection activeCell="B19" sqref="B19"/>
    </sheetView>
  </sheetViews>
  <sheetFormatPr defaultRowHeight="11.4" x14ac:dyDescent="0.2"/>
  <cols>
    <col min="1" max="1" width="4.875" customWidth="1"/>
    <col min="2" max="2" width="25.75" customWidth="1"/>
  </cols>
  <sheetData>
    <row r="1" spans="2:2" ht="15.6" x14ac:dyDescent="0.3">
      <c r="B1" s="75" t="s">
        <v>198</v>
      </c>
    </row>
    <row r="3" spans="2:2" x14ac:dyDescent="0.2">
      <c r="B3" t="s">
        <v>199</v>
      </c>
    </row>
    <row r="4" spans="2:2" x14ac:dyDescent="0.2">
      <c r="B4" t="s">
        <v>200</v>
      </c>
    </row>
    <row r="5" spans="2:2" x14ac:dyDescent="0.2">
      <c r="B5" t="s">
        <v>202</v>
      </c>
    </row>
    <row r="6" spans="2:2" x14ac:dyDescent="0.2">
      <c r="B6" t="s">
        <v>201</v>
      </c>
    </row>
    <row r="8" spans="2:2" x14ac:dyDescent="0.2">
      <c r="B8" t="s">
        <v>203</v>
      </c>
    </row>
    <row r="9" spans="2:2" x14ac:dyDescent="0.2">
      <c r="B9" t="s">
        <v>204</v>
      </c>
    </row>
    <row r="11" spans="2:2" x14ac:dyDescent="0.2">
      <c r="B11" s="76"/>
    </row>
    <row r="13" spans="2:2" x14ac:dyDescent="0.2">
      <c r="B13" t="s">
        <v>205</v>
      </c>
    </row>
    <row r="15" spans="2:2" x14ac:dyDescent="0.2">
      <c r="B15" t="s">
        <v>206</v>
      </c>
    </row>
    <row r="17" spans="2:4" x14ac:dyDescent="0.2">
      <c r="B17" t="s">
        <v>207</v>
      </c>
    </row>
    <row r="19" spans="2:4" ht="12" x14ac:dyDescent="0.25">
      <c r="B19" s="85" t="s">
        <v>223</v>
      </c>
      <c r="C19" s="59"/>
      <c r="D19" s="77"/>
    </row>
    <row r="22" spans="2:4" x14ac:dyDescent="0.2">
      <c r="B22" t="s">
        <v>208</v>
      </c>
    </row>
    <row r="23" spans="2:4" x14ac:dyDescent="0.2">
      <c r="B23" t="s">
        <v>209</v>
      </c>
    </row>
    <row r="24" spans="2:4" x14ac:dyDescent="0.2">
      <c r="B24" t="s">
        <v>210</v>
      </c>
    </row>
    <row r="25" spans="2:4" x14ac:dyDescent="0.2">
      <c r="B25" t="s">
        <v>211</v>
      </c>
    </row>
    <row r="26" spans="2:4" x14ac:dyDescent="0.2">
      <c r="B26" t="s">
        <v>212</v>
      </c>
    </row>
    <row r="27" spans="2:4" x14ac:dyDescent="0.2">
      <c r="B27" t="s">
        <v>213</v>
      </c>
    </row>
    <row r="28" spans="2:4" x14ac:dyDescent="0.2">
      <c r="B28" t="s">
        <v>214</v>
      </c>
    </row>
    <row r="30" spans="2:4" x14ac:dyDescent="0.2">
      <c r="B30" t="s">
        <v>215</v>
      </c>
    </row>
    <row r="32" spans="2:4" x14ac:dyDescent="0.2">
      <c r="B32" t="s">
        <v>216</v>
      </c>
    </row>
    <row r="33" spans="2:2" x14ac:dyDescent="0.2">
      <c r="B33" t="s">
        <v>217</v>
      </c>
    </row>
    <row r="34" spans="2:2" x14ac:dyDescent="0.2">
      <c r="B34" t="s">
        <v>218</v>
      </c>
    </row>
    <row r="35" spans="2:2" x14ac:dyDescent="0.2">
      <c r="B35" t="s">
        <v>219</v>
      </c>
    </row>
    <row r="36" spans="2:2" x14ac:dyDescent="0.2">
      <c r="B36" t="s">
        <v>220</v>
      </c>
    </row>
    <row r="37" spans="2:2" x14ac:dyDescent="0.2">
      <c r="B37" t="s">
        <v>221</v>
      </c>
    </row>
    <row r="39" spans="2:2" x14ac:dyDescent="0.2">
      <c r="B39" t="s">
        <v>222</v>
      </c>
    </row>
  </sheetData>
  <sheetProtection sheet="1" objects="1" scenarios="1"/>
  <phoneticPr fontId="0" type="noConversion"/>
  <pageMargins left="0.75" right="0.75" top="1" bottom="1" header="0.5" footer="0.5"/>
  <pageSetup orientation="portrait" horizontalDpi="300" verticalDpi="300" r:id="rId1"/>
  <headerFooter alignWithMargins="0"/>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58"/>
  <sheetViews>
    <sheetView workbookViewId="0"/>
  </sheetViews>
  <sheetFormatPr defaultRowHeight="12" x14ac:dyDescent="0.25"/>
  <cols>
    <col min="1" max="1" width="2.75" style="1" customWidth="1"/>
    <col min="2" max="2" width="27.25" customWidth="1"/>
    <col min="3" max="14" width="10.75" customWidth="1"/>
    <col min="15" max="15" width="12.375" customWidth="1"/>
  </cols>
  <sheetData>
    <row r="1" spans="1:15" x14ac:dyDescent="0.25">
      <c r="A1" s="1" t="str">
        <f>'Required Funds'!A1</f>
        <v>Insert Your Business Name Here</v>
      </c>
    </row>
    <row r="3" spans="1:15" x14ac:dyDescent="0.25">
      <c r="A3" s="43" t="s">
        <v>140</v>
      </c>
      <c r="B3" s="43"/>
      <c r="C3" s="32"/>
      <c r="D3" s="32"/>
      <c r="E3" s="32"/>
      <c r="F3" s="32"/>
      <c r="G3" s="32"/>
      <c r="H3" s="32"/>
      <c r="I3" s="32"/>
      <c r="J3" s="32"/>
      <c r="K3" s="32"/>
      <c r="L3" s="32"/>
      <c r="M3" s="32"/>
      <c r="N3" s="32"/>
      <c r="O3" s="32"/>
    </row>
    <row r="4" spans="1:15" s="1" customFormat="1" x14ac:dyDescent="0.25">
      <c r="A4" s="44"/>
      <c r="B4" s="44"/>
      <c r="C4" s="45" t="str">
        <f>'Income Statement'!C4</f>
        <v>Month 1</v>
      </c>
      <c r="D4" s="45" t="str">
        <f>'Income Statement'!D4</f>
        <v>Month 2</v>
      </c>
      <c r="E4" s="45" t="str">
        <f>'Income Statement'!E4</f>
        <v>Month 3</v>
      </c>
      <c r="F4" s="45" t="str">
        <f>'Income Statement'!F4</f>
        <v>Month 4</v>
      </c>
      <c r="G4" s="45" t="str">
        <f>'Income Statement'!G4</f>
        <v>Month 5</v>
      </c>
      <c r="H4" s="45" t="str">
        <f>'Income Statement'!H4</f>
        <v>Month 6</v>
      </c>
      <c r="I4" s="45" t="str">
        <f>'Income Statement'!I4</f>
        <v>Month 7</v>
      </c>
      <c r="J4" s="45" t="str">
        <f>'Income Statement'!J4</f>
        <v>Month 8</v>
      </c>
      <c r="K4" s="45" t="str">
        <f>'Income Statement'!K4</f>
        <v>Month 9</v>
      </c>
      <c r="L4" s="45" t="str">
        <f>'Income Statement'!L4</f>
        <v>Month 10</v>
      </c>
      <c r="M4" s="45" t="str">
        <f>'Income Statement'!M4</f>
        <v>Month 11</v>
      </c>
      <c r="N4" s="45" t="str">
        <f>'Income Statement'!N4</f>
        <v>Month 12</v>
      </c>
      <c r="O4" s="45" t="s">
        <v>102</v>
      </c>
    </row>
    <row r="5" spans="1:15" s="1" customFormat="1" x14ac:dyDescent="0.25">
      <c r="A5" s="46"/>
      <c r="B5" s="46"/>
      <c r="C5" s="47"/>
      <c r="D5" s="47"/>
      <c r="E5" s="47"/>
      <c r="F5" s="47"/>
      <c r="G5" s="47"/>
      <c r="H5" s="47"/>
      <c r="I5" s="47"/>
      <c r="J5" s="47"/>
      <c r="K5" s="47"/>
      <c r="L5" s="47"/>
      <c r="M5" s="47"/>
      <c r="N5" s="47"/>
      <c r="O5" s="47"/>
    </row>
    <row r="6" spans="1:15" x14ac:dyDescent="0.25">
      <c r="C6" s="3"/>
      <c r="D6" s="3"/>
      <c r="E6" s="3"/>
      <c r="F6" s="3"/>
      <c r="G6" s="3"/>
      <c r="H6" s="3"/>
      <c r="I6" s="3"/>
      <c r="J6" s="3"/>
      <c r="K6" s="3"/>
      <c r="L6" s="3"/>
      <c r="M6" s="3"/>
      <c r="N6" s="3"/>
      <c r="O6" s="3"/>
    </row>
    <row r="7" spans="1:15" x14ac:dyDescent="0.25">
      <c r="A7" s="1" t="s">
        <v>141</v>
      </c>
      <c r="C7" s="3">
        <f>'Required Funds'!B23+'Current Balance Sheet'!B9</f>
        <v>0</v>
      </c>
      <c r="D7" s="3">
        <f>C32</f>
        <v>0</v>
      </c>
      <c r="E7" s="3">
        <f t="shared" ref="E7:N7" si="0">D32</f>
        <v>0</v>
      </c>
      <c r="F7" s="3">
        <f t="shared" si="0"/>
        <v>0</v>
      </c>
      <c r="G7" s="3">
        <f t="shared" si="0"/>
        <v>0</v>
      </c>
      <c r="H7" s="3">
        <f t="shared" si="0"/>
        <v>0</v>
      </c>
      <c r="I7" s="3">
        <f t="shared" si="0"/>
        <v>0</v>
      </c>
      <c r="J7" s="3">
        <f t="shared" si="0"/>
        <v>0</v>
      </c>
      <c r="K7" s="3">
        <f t="shared" si="0"/>
        <v>0</v>
      </c>
      <c r="L7" s="3">
        <f t="shared" si="0"/>
        <v>0</v>
      </c>
      <c r="M7" s="3">
        <f t="shared" si="0"/>
        <v>0</v>
      </c>
      <c r="N7" s="3">
        <f t="shared" si="0"/>
        <v>0</v>
      </c>
      <c r="O7" s="3"/>
    </row>
    <row r="8" spans="1:15" ht="11.4" x14ac:dyDescent="0.2">
      <c r="A8"/>
      <c r="C8" s="3"/>
      <c r="D8" s="3"/>
      <c r="E8" s="3"/>
      <c r="F8" s="3"/>
      <c r="G8" s="3"/>
      <c r="H8" s="3"/>
      <c r="I8" s="3"/>
      <c r="J8" s="3"/>
      <c r="K8" s="3"/>
      <c r="L8" s="3"/>
      <c r="M8" s="3"/>
      <c r="N8" s="3"/>
      <c r="O8" s="3"/>
    </row>
    <row r="9" spans="1:15" ht="11.4" x14ac:dyDescent="0.2">
      <c r="A9"/>
      <c r="C9" s="3"/>
      <c r="D9" s="3"/>
      <c r="E9" s="3"/>
      <c r="F9" s="3"/>
      <c r="G9" s="3"/>
      <c r="H9" s="3"/>
      <c r="I9" s="3"/>
      <c r="J9" s="3"/>
      <c r="K9" s="3"/>
      <c r="L9" s="3"/>
      <c r="M9" s="3"/>
      <c r="N9" s="3"/>
      <c r="O9" s="3"/>
    </row>
    <row r="10" spans="1:15" x14ac:dyDescent="0.25">
      <c r="A10" s="1" t="s">
        <v>142</v>
      </c>
      <c r="C10" s="3"/>
      <c r="D10" s="3"/>
      <c r="E10" s="3"/>
      <c r="F10" s="3"/>
      <c r="G10" s="3"/>
      <c r="H10" s="3"/>
      <c r="I10" s="3"/>
      <c r="J10" s="3"/>
      <c r="K10" s="3"/>
      <c r="L10" s="3"/>
      <c r="M10" s="3"/>
      <c r="N10" s="3"/>
      <c r="O10" s="3"/>
    </row>
    <row r="11" spans="1:15" ht="11.4" x14ac:dyDescent="0.2">
      <c r="A11"/>
      <c r="B11" t="s">
        <v>143</v>
      </c>
      <c r="C11" s="3">
        <f>'Income Statement'!C11*'Cash Receipts and Disbursements'!$B$7</f>
        <v>0</v>
      </c>
      <c r="D11" s="3">
        <f>'Income Statement'!D11*'Cash Receipts and Disbursements'!$B$7</f>
        <v>0</v>
      </c>
      <c r="E11" s="3">
        <f>'Income Statement'!E11*'Cash Receipts and Disbursements'!$B$7</f>
        <v>0</v>
      </c>
      <c r="F11" s="3">
        <f>'Income Statement'!F11*'Cash Receipts and Disbursements'!$B$7</f>
        <v>0</v>
      </c>
      <c r="G11" s="3">
        <f>'Income Statement'!G11*'Cash Receipts and Disbursements'!$B$7</f>
        <v>0</v>
      </c>
      <c r="H11" s="3">
        <f>'Income Statement'!H11*'Cash Receipts and Disbursements'!$B$7</f>
        <v>0</v>
      </c>
      <c r="I11" s="3">
        <f>'Income Statement'!I11*'Cash Receipts and Disbursements'!$B$7</f>
        <v>0</v>
      </c>
      <c r="J11" s="3">
        <f>'Income Statement'!J11*'Cash Receipts and Disbursements'!$B$7</f>
        <v>0</v>
      </c>
      <c r="K11" s="3">
        <f>'Income Statement'!K11*'Cash Receipts and Disbursements'!$B$7</f>
        <v>0</v>
      </c>
      <c r="L11" s="3">
        <f>'Income Statement'!L11*'Cash Receipts and Disbursements'!$B$7</f>
        <v>0</v>
      </c>
      <c r="M11" s="3">
        <f>'Income Statement'!M11*'Cash Receipts and Disbursements'!$B$7</f>
        <v>0</v>
      </c>
      <c r="N11" s="3">
        <f>'Income Statement'!N11*'Cash Receipts and Disbursements'!$B$7</f>
        <v>0</v>
      </c>
      <c r="O11" s="3">
        <f>SUM(C11:N11)</f>
        <v>0</v>
      </c>
    </row>
    <row r="12" spans="1:15" ht="13.2" x14ac:dyDescent="0.35">
      <c r="A12"/>
      <c r="B12" t="s">
        <v>144</v>
      </c>
      <c r="C12" s="6">
        <v>0</v>
      </c>
      <c r="D12" s="6">
        <f>'Income Statement'!C11*'Cash Receipts and Disbursements'!B8</f>
        <v>0</v>
      </c>
      <c r="E12" s="6">
        <f>('Income Statement'!D11*'Cash Receipts and Disbursements'!$B$8)+('Income Statement'!C11*'Cash Receipts and Disbursements'!$B$9)</f>
        <v>0</v>
      </c>
      <c r="F12" s="6">
        <f>('Income Statement'!E11*'Cash Receipts and Disbursements'!$B$8)+('Income Statement'!D11*'Cash Receipts and Disbursements'!$B$9)</f>
        <v>0</v>
      </c>
      <c r="G12" s="6">
        <f>('Income Statement'!F11*'Cash Receipts and Disbursements'!$B$8)+('Income Statement'!E11*'Cash Receipts and Disbursements'!$B$9)</f>
        <v>0</v>
      </c>
      <c r="H12" s="6">
        <f>('Income Statement'!G11*'Cash Receipts and Disbursements'!$B$8)+('Income Statement'!F11*'Cash Receipts and Disbursements'!$B$9)</f>
        <v>0</v>
      </c>
      <c r="I12" s="6">
        <f>('Income Statement'!H11*'Cash Receipts and Disbursements'!$B$8)+('Income Statement'!G11*'Cash Receipts and Disbursements'!$B$9)</f>
        <v>0</v>
      </c>
      <c r="J12" s="6">
        <f>('Income Statement'!I11*'Cash Receipts and Disbursements'!$B$8)+('Income Statement'!H11*'Cash Receipts and Disbursements'!$B$9)</f>
        <v>0</v>
      </c>
      <c r="K12" s="6">
        <f>('Income Statement'!J11*'Cash Receipts and Disbursements'!$B$8)+('Income Statement'!I11*'Cash Receipts and Disbursements'!$B$9)</f>
        <v>0</v>
      </c>
      <c r="L12" s="6">
        <f>('Income Statement'!K11*'Cash Receipts and Disbursements'!$B$8)+('Income Statement'!J11*'Cash Receipts and Disbursements'!$B$9)</f>
        <v>0</v>
      </c>
      <c r="M12" s="6">
        <f>('Income Statement'!L11*'Cash Receipts and Disbursements'!$B$8)+('Income Statement'!K11*'Cash Receipts and Disbursements'!$B$9)</f>
        <v>0</v>
      </c>
      <c r="N12" s="6">
        <f>('Income Statement'!M11*'Cash Receipts and Disbursements'!$B$8)+('Income Statement'!L11*'Cash Receipts and Disbursements'!$B$9)</f>
        <v>0</v>
      </c>
      <c r="O12" s="6">
        <f>SUM(C12:N12)</f>
        <v>0</v>
      </c>
    </row>
    <row r="13" spans="1:15" x14ac:dyDescent="0.25">
      <c r="A13" s="1" t="s">
        <v>146</v>
      </c>
      <c r="C13" s="3">
        <f t="shared" ref="C13:N13" si="1">SUM(C11:C12)</f>
        <v>0</v>
      </c>
      <c r="D13" s="3">
        <f t="shared" si="1"/>
        <v>0</v>
      </c>
      <c r="E13" s="3">
        <f t="shared" si="1"/>
        <v>0</v>
      </c>
      <c r="F13" s="3">
        <f t="shared" si="1"/>
        <v>0</v>
      </c>
      <c r="G13" s="3">
        <f t="shared" si="1"/>
        <v>0</v>
      </c>
      <c r="H13" s="3">
        <f t="shared" si="1"/>
        <v>0</v>
      </c>
      <c r="I13" s="3">
        <f t="shared" si="1"/>
        <v>0</v>
      </c>
      <c r="J13" s="3">
        <f t="shared" si="1"/>
        <v>0</v>
      </c>
      <c r="K13" s="3">
        <f t="shared" si="1"/>
        <v>0</v>
      </c>
      <c r="L13" s="3">
        <f t="shared" si="1"/>
        <v>0</v>
      </c>
      <c r="M13" s="3">
        <f t="shared" si="1"/>
        <v>0</v>
      </c>
      <c r="N13" s="3">
        <f t="shared" si="1"/>
        <v>0</v>
      </c>
      <c r="O13" s="3">
        <f>SUM(C13:N13)</f>
        <v>0</v>
      </c>
    </row>
    <row r="14" spans="1:15" ht="11.4" x14ac:dyDescent="0.2">
      <c r="A14"/>
      <c r="C14" s="3"/>
      <c r="D14" s="3"/>
      <c r="E14" s="3"/>
      <c r="F14" s="3"/>
      <c r="G14" s="3"/>
      <c r="H14" s="3"/>
      <c r="I14" s="3"/>
      <c r="J14" s="3"/>
      <c r="K14" s="3"/>
      <c r="L14" s="3"/>
      <c r="M14" s="3"/>
      <c r="N14" s="3"/>
      <c r="O14" s="3"/>
    </row>
    <row r="15" spans="1:15" ht="11.4" x14ac:dyDescent="0.2">
      <c r="A15"/>
      <c r="C15" s="3"/>
      <c r="D15" s="3"/>
      <c r="E15" s="3"/>
      <c r="F15" s="3"/>
      <c r="G15" s="3"/>
      <c r="H15" s="3"/>
      <c r="I15" s="3"/>
      <c r="J15" s="3"/>
      <c r="K15" s="3"/>
      <c r="L15" s="3"/>
      <c r="M15" s="3"/>
      <c r="N15" s="3"/>
      <c r="O15" s="3"/>
    </row>
    <row r="16" spans="1:15" x14ac:dyDescent="0.25">
      <c r="A16" s="1" t="s">
        <v>147</v>
      </c>
      <c r="C16" s="3"/>
      <c r="D16" s="3"/>
      <c r="E16" s="3"/>
      <c r="F16" s="3"/>
      <c r="G16" s="3"/>
      <c r="H16" s="3"/>
      <c r="I16" s="3"/>
      <c r="J16" s="3"/>
      <c r="K16" s="3"/>
      <c r="L16" s="3"/>
      <c r="M16" s="3"/>
      <c r="N16" s="3"/>
      <c r="O16" s="3"/>
    </row>
    <row r="17" spans="1:15" ht="11.4" x14ac:dyDescent="0.2">
      <c r="A17"/>
      <c r="B17" t="s">
        <v>105</v>
      </c>
      <c r="C17" s="3">
        <f>'Income Statement'!C17</f>
        <v>0</v>
      </c>
      <c r="D17" s="3">
        <f>'Income Statement'!D17</f>
        <v>0</v>
      </c>
      <c r="E17" s="3">
        <f>'Income Statement'!E17</f>
        <v>0</v>
      </c>
      <c r="F17" s="3">
        <f>'Income Statement'!F17</f>
        <v>0</v>
      </c>
      <c r="G17" s="3">
        <f>'Income Statement'!G17</f>
        <v>0</v>
      </c>
      <c r="H17" s="3">
        <f>'Income Statement'!H17</f>
        <v>0</v>
      </c>
      <c r="I17" s="3">
        <f>'Income Statement'!I17</f>
        <v>0</v>
      </c>
      <c r="J17" s="3">
        <f>'Income Statement'!J17</f>
        <v>0</v>
      </c>
      <c r="K17" s="3">
        <f>'Income Statement'!K17</f>
        <v>0</v>
      </c>
      <c r="L17" s="3">
        <f>'Income Statement'!L17</f>
        <v>0</v>
      </c>
      <c r="M17" s="3">
        <f>'Income Statement'!M17</f>
        <v>0</v>
      </c>
      <c r="N17" s="3">
        <f>'Income Statement'!N17</f>
        <v>0</v>
      </c>
      <c r="O17" s="3">
        <f t="shared" ref="O17:O23" si="2">SUM(C17:N17)</f>
        <v>0</v>
      </c>
    </row>
    <row r="18" spans="1:15" ht="11.4" x14ac:dyDescent="0.2">
      <c r="A18"/>
      <c r="B18" t="s">
        <v>0</v>
      </c>
      <c r="C18" s="3">
        <f>'Income Statement'!C27</f>
        <v>0</v>
      </c>
      <c r="D18" s="3">
        <f>'Income Statement'!D27</f>
        <v>0</v>
      </c>
      <c r="E18" s="3">
        <f>'Income Statement'!E27</f>
        <v>0</v>
      </c>
      <c r="F18" s="3">
        <f>'Income Statement'!F27</f>
        <v>0</v>
      </c>
      <c r="G18" s="3">
        <f>'Income Statement'!G27</f>
        <v>0</v>
      </c>
      <c r="H18" s="3">
        <f>'Income Statement'!H27</f>
        <v>0</v>
      </c>
      <c r="I18" s="3">
        <f>'Income Statement'!I27</f>
        <v>0</v>
      </c>
      <c r="J18" s="3">
        <f>'Income Statement'!J27</f>
        <v>0</v>
      </c>
      <c r="K18" s="3">
        <f>'Income Statement'!K27</f>
        <v>0</v>
      </c>
      <c r="L18" s="3">
        <f>'Income Statement'!L27</f>
        <v>0</v>
      </c>
      <c r="M18" s="3">
        <f>'Income Statement'!M27</f>
        <v>0</v>
      </c>
      <c r="N18" s="3">
        <f>'Income Statement'!N27</f>
        <v>0</v>
      </c>
      <c r="O18" s="3">
        <f t="shared" si="2"/>
        <v>0</v>
      </c>
    </row>
    <row r="19" spans="1:15" ht="11.4" x14ac:dyDescent="0.2">
      <c r="A19"/>
      <c r="B19" t="s">
        <v>30</v>
      </c>
      <c r="C19" s="3">
        <f>'Income Statement'!C46-'Income Statement'!C45</f>
        <v>0</v>
      </c>
      <c r="D19" s="3">
        <f>'Income Statement'!D46-'Income Statement'!D45</f>
        <v>0</v>
      </c>
      <c r="E19" s="3">
        <f>'Income Statement'!E46-'Income Statement'!E45</f>
        <v>0</v>
      </c>
      <c r="F19" s="3">
        <f>'Income Statement'!F46-'Income Statement'!F45</f>
        <v>0</v>
      </c>
      <c r="G19" s="3">
        <f>'Income Statement'!G46-'Income Statement'!G45</f>
        <v>0</v>
      </c>
      <c r="H19" s="3">
        <f>'Income Statement'!H46-'Income Statement'!H45</f>
        <v>0</v>
      </c>
      <c r="I19" s="3">
        <f>'Income Statement'!I46-'Income Statement'!I45</f>
        <v>0</v>
      </c>
      <c r="J19" s="3">
        <f>'Income Statement'!J46-'Income Statement'!J45</f>
        <v>0</v>
      </c>
      <c r="K19" s="3">
        <f>'Income Statement'!K46-'Income Statement'!K45</f>
        <v>0</v>
      </c>
      <c r="L19" s="3">
        <f>'Income Statement'!L46-'Income Statement'!L45</f>
        <v>0</v>
      </c>
      <c r="M19" s="3">
        <f>'Income Statement'!M46-'Income Statement'!M45</f>
        <v>0</v>
      </c>
      <c r="N19" s="3">
        <f>'Income Statement'!N46-'Income Statement'!N45</f>
        <v>0</v>
      </c>
      <c r="O19" s="3">
        <f t="shared" si="2"/>
        <v>0</v>
      </c>
    </row>
    <row r="20" spans="1:15" ht="11.4" x14ac:dyDescent="0.2">
      <c r="A20"/>
      <c r="B20" t="s">
        <v>148</v>
      </c>
      <c r="C20" s="3">
        <f>'Sources of Capital'!D31</f>
        <v>0</v>
      </c>
      <c r="D20" s="3">
        <f>C20</f>
        <v>0</v>
      </c>
      <c r="E20" s="3">
        <f t="shared" ref="E20:N20" si="3">D20</f>
        <v>0</v>
      </c>
      <c r="F20" s="3">
        <f t="shared" si="3"/>
        <v>0</v>
      </c>
      <c r="G20" s="3">
        <f t="shared" si="3"/>
        <v>0</v>
      </c>
      <c r="H20" s="3">
        <f t="shared" si="3"/>
        <v>0</v>
      </c>
      <c r="I20" s="3">
        <f t="shared" si="3"/>
        <v>0</v>
      </c>
      <c r="J20" s="3">
        <f t="shared" si="3"/>
        <v>0</v>
      </c>
      <c r="K20" s="3">
        <f t="shared" si="3"/>
        <v>0</v>
      </c>
      <c r="L20" s="3">
        <f t="shared" si="3"/>
        <v>0</v>
      </c>
      <c r="M20" s="3">
        <f t="shared" si="3"/>
        <v>0</v>
      </c>
      <c r="N20" s="3">
        <f t="shared" si="3"/>
        <v>0</v>
      </c>
      <c r="O20" s="3">
        <f t="shared" si="2"/>
        <v>0</v>
      </c>
    </row>
    <row r="21" spans="1:15" ht="11.4" x14ac:dyDescent="0.2">
      <c r="A21"/>
      <c r="B21" t="s">
        <v>153</v>
      </c>
      <c r="C21" s="3">
        <v>0</v>
      </c>
      <c r="D21" s="3">
        <f>('Cash Receipts and Disbursements'!$B$15/12)*C40</f>
        <v>0</v>
      </c>
      <c r="E21" s="3">
        <f>('Cash Receipts and Disbursements'!$B$15/12)*D40</f>
        <v>0</v>
      </c>
      <c r="F21" s="3">
        <f>('Cash Receipts and Disbursements'!$B$15/12)*E40</f>
        <v>0</v>
      </c>
      <c r="G21" s="3">
        <f>('Cash Receipts and Disbursements'!$B$15/12)*F40</f>
        <v>0</v>
      </c>
      <c r="H21" s="3">
        <f>('Cash Receipts and Disbursements'!$B$15/12)*G40</f>
        <v>0</v>
      </c>
      <c r="I21" s="3">
        <f>('Cash Receipts and Disbursements'!$B$15/12)*H40</f>
        <v>0</v>
      </c>
      <c r="J21" s="3">
        <f>('Cash Receipts and Disbursements'!$B$15/12)*I40</f>
        <v>0</v>
      </c>
      <c r="K21" s="3">
        <f>('Cash Receipts and Disbursements'!$B$15/12)*J40</f>
        <v>0</v>
      </c>
      <c r="L21" s="3">
        <f>('Cash Receipts and Disbursements'!$B$15/12)*K40</f>
        <v>0</v>
      </c>
      <c r="M21" s="3">
        <f>('Cash Receipts and Disbursements'!$B$15/12)*L40</f>
        <v>0</v>
      </c>
      <c r="N21" s="3">
        <f>('Cash Receipts and Disbursements'!$B$15/12)*M40</f>
        <v>0</v>
      </c>
      <c r="O21" s="3">
        <f t="shared" si="2"/>
        <v>0</v>
      </c>
    </row>
    <row r="22" spans="1:15" ht="13.2" x14ac:dyDescent="0.35">
      <c r="A22"/>
      <c r="B22" t="s">
        <v>149</v>
      </c>
      <c r="C22" s="6">
        <f>'Cash Receipts and Disbursements'!B19</f>
        <v>0</v>
      </c>
      <c r="D22" s="6">
        <f>'Cash Receipts and Disbursements'!B20</f>
        <v>0</v>
      </c>
      <c r="E22" s="6">
        <f>'Cash Receipts and Disbursements'!B21</f>
        <v>0</v>
      </c>
      <c r="F22" s="6">
        <f>'Cash Receipts and Disbursements'!B22</f>
        <v>0</v>
      </c>
      <c r="G22" s="6">
        <f>'Cash Receipts and Disbursements'!B23</f>
        <v>0</v>
      </c>
      <c r="H22" s="6">
        <f>'Cash Receipts and Disbursements'!B24</f>
        <v>0</v>
      </c>
      <c r="I22" s="6">
        <f>'Cash Receipts and Disbursements'!B25</f>
        <v>0</v>
      </c>
      <c r="J22" s="6">
        <f>'Cash Receipts and Disbursements'!B26</f>
        <v>0</v>
      </c>
      <c r="K22" s="6">
        <f>'Cash Receipts and Disbursements'!B27</f>
        <v>0</v>
      </c>
      <c r="L22" s="6">
        <f>'Cash Receipts and Disbursements'!B28</f>
        <v>0</v>
      </c>
      <c r="M22" s="6">
        <f>'Cash Receipts and Disbursements'!B29</f>
        <v>0</v>
      </c>
      <c r="N22" s="6">
        <f>'Cash Receipts and Disbursements'!B30</f>
        <v>0</v>
      </c>
      <c r="O22" s="6">
        <f t="shared" si="2"/>
        <v>0</v>
      </c>
    </row>
    <row r="23" spans="1:15" x14ac:dyDescent="0.25">
      <c r="A23" s="1" t="s">
        <v>150</v>
      </c>
      <c r="C23" s="3">
        <f>SUM(C17:C22)</f>
        <v>0</v>
      </c>
      <c r="D23" s="3">
        <f t="shared" ref="D23:N23" si="4">SUM(D17:D22)</f>
        <v>0</v>
      </c>
      <c r="E23" s="3">
        <f t="shared" si="4"/>
        <v>0</v>
      </c>
      <c r="F23" s="3">
        <f t="shared" si="4"/>
        <v>0</v>
      </c>
      <c r="G23" s="3">
        <f t="shared" si="4"/>
        <v>0</v>
      </c>
      <c r="H23" s="3">
        <f t="shared" si="4"/>
        <v>0</v>
      </c>
      <c r="I23" s="3">
        <f t="shared" si="4"/>
        <v>0</v>
      </c>
      <c r="J23" s="3">
        <f t="shared" si="4"/>
        <v>0</v>
      </c>
      <c r="K23" s="3">
        <f t="shared" si="4"/>
        <v>0</v>
      </c>
      <c r="L23" s="3">
        <f t="shared" si="4"/>
        <v>0</v>
      </c>
      <c r="M23" s="3">
        <f t="shared" si="4"/>
        <v>0</v>
      </c>
      <c r="N23" s="3">
        <f t="shared" si="4"/>
        <v>0</v>
      </c>
      <c r="O23" s="3">
        <f t="shared" si="2"/>
        <v>0</v>
      </c>
    </row>
    <row r="24" spans="1:15" ht="11.4" x14ac:dyDescent="0.2">
      <c r="A24"/>
      <c r="C24" s="3"/>
      <c r="D24" s="3"/>
      <c r="E24" s="3"/>
      <c r="F24" s="3"/>
      <c r="G24" s="3"/>
      <c r="H24" s="3"/>
      <c r="I24" s="3"/>
      <c r="J24" s="3"/>
      <c r="K24" s="3"/>
      <c r="L24" s="3"/>
      <c r="M24" s="3"/>
      <c r="N24" s="3"/>
      <c r="O24" s="3"/>
    </row>
    <row r="25" spans="1:15" ht="11.4" x14ac:dyDescent="0.2">
      <c r="A25"/>
      <c r="C25" s="3"/>
      <c r="D25" s="3"/>
      <c r="E25" s="3"/>
      <c r="F25" s="3"/>
      <c r="G25" s="3"/>
      <c r="H25" s="3"/>
      <c r="I25" s="3"/>
      <c r="J25" s="3"/>
      <c r="K25" s="3"/>
      <c r="L25" s="3"/>
      <c r="M25" s="3"/>
      <c r="N25" s="3"/>
      <c r="O25" s="3"/>
    </row>
    <row r="26" spans="1:15" x14ac:dyDescent="0.25">
      <c r="A26" s="1" t="s">
        <v>197</v>
      </c>
      <c r="C26" s="55">
        <f t="shared" ref="C26:N26" si="5">C7+C13-C23</f>
        <v>0</v>
      </c>
      <c r="D26" s="55">
        <f t="shared" si="5"/>
        <v>0</v>
      </c>
      <c r="E26" s="55">
        <f t="shared" si="5"/>
        <v>0</v>
      </c>
      <c r="F26" s="55">
        <f t="shared" si="5"/>
        <v>0</v>
      </c>
      <c r="G26" s="55">
        <f t="shared" si="5"/>
        <v>0</v>
      </c>
      <c r="H26" s="55">
        <f t="shared" si="5"/>
        <v>0</v>
      </c>
      <c r="I26" s="55">
        <f t="shared" si="5"/>
        <v>0</v>
      </c>
      <c r="J26" s="55">
        <f t="shared" si="5"/>
        <v>0</v>
      </c>
      <c r="K26" s="55">
        <f t="shared" si="5"/>
        <v>0</v>
      </c>
      <c r="L26" s="55">
        <f t="shared" si="5"/>
        <v>0</v>
      </c>
      <c r="M26" s="55">
        <f t="shared" si="5"/>
        <v>0</v>
      </c>
      <c r="N26" s="55">
        <f t="shared" si="5"/>
        <v>0</v>
      </c>
      <c r="O26" s="3"/>
    </row>
    <row r="27" spans="1:15" ht="11.4" x14ac:dyDescent="0.2">
      <c r="A27"/>
      <c r="C27" s="3"/>
      <c r="D27" s="3"/>
      <c r="E27" s="3"/>
      <c r="F27" s="3"/>
      <c r="G27" s="3"/>
      <c r="H27" s="3"/>
      <c r="I27" s="3"/>
      <c r="J27" s="3"/>
      <c r="K27" s="3"/>
      <c r="L27" s="3"/>
      <c r="M27" s="3"/>
      <c r="N27" s="3"/>
      <c r="O27" s="3"/>
    </row>
    <row r="28" spans="1:15" ht="11.4" x14ac:dyDescent="0.2">
      <c r="A28"/>
      <c r="C28" s="3"/>
      <c r="D28" s="3"/>
      <c r="E28" s="3"/>
      <c r="F28" s="3"/>
      <c r="G28" s="3"/>
      <c r="H28" s="3"/>
      <c r="I28" s="3"/>
      <c r="J28" s="3"/>
      <c r="K28" s="3"/>
      <c r="L28" s="3"/>
      <c r="M28" s="3"/>
      <c r="N28" s="3"/>
      <c r="O28" s="3"/>
    </row>
    <row r="29" spans="1:15" x14ac:dyDescent="0.25">
      <c r="A29" s="1" t="s">
        <v>145</v>
      </c>
      <c r="C29" s="3">
        <f>IF(('Cash Flow Statement'!C26-'Cash Receipts and Disbursements'!$B$14)&lt;0,'Cash Receipts and Disbursements'!$B$14-'Cash Flow Statement'!C26,0)</f>
        <v>0</v>
      </c>
      <c r="D29" s="3">
        <f>IF(('Cash Flow Statement'!D26-'Cash Receipts and Disbursements'!$B$14)&lt;0,'Cash Receipts and Disbursements'!$B$14-'Cash Flow Statement'!D26,0)</f>
        <v>0</v>
      </c>
      <c r="E29" s="3">
        <f>IF(('Cash Flow Statement'!E26-'Cash Receipts and Disbursements'!$B$14)&lt;0,'Cash Receipts and Disbursements'!$B$14-'Cash Flow Statement'!E26,0)</f>
        <v>0</v>
      </c>
      <c r="F29" s="3">
        <f>IF(('Cash Flow Statement'!F26-'Cash Receipts and Disbursements'!$B$14)&lt;0,'Cash Receipts and Disbursements'!$B$14-'Cash Flow Statement'!F26,0)</f>
        <v>0</v>
      </c>
      <c r="G29" s="3">
        <f>IF(('Cash Flow Statement'!G26-'Cash Receipts and Disbursements'!$B$14)&lt;0,'Cash Receipts and Disbursements'!$B$14-'Cash Flow Statement'!G26,0)</f>
        <v>0</v>
      </c>
      <c r="H29" s="3">
        <f>IF(('Cash Flow Statement'!H26-'Cash Receipts and Disbursements'!$B$14)&lt;0,'Cash Receipts and Disbursements'!$B$14-'Cash Flow Statement'!H26,0)</f>
        <v>0</v>
      </c>
      <c r="I29" s="3">
        <f>IF(('Cash Flow Statement'!I26-'Cash Receipts and Disbursements'!$B$14)&lt;0,'Cash Receipts and Disbursements'!$B$14-'Cash Flow Statement'!I26,0)</f>
        <v>0</v>
      </c>
      <c r="J29" s="3">
        <f>IF(('Cash Flow Statement'!J26-'Cash Receipts and Disbursements'!$B$14)&lt;0,'Cash Receipts and Disbursements'!$B$14-'Cash Flow Statement'!J26,0)</f>
        <v>0</v>
      </c>
      <c r="K29" s="3">
        <f>IF(('Cash Flow Statement'!K26-'Cash Receipts and Disbursements'!$B$14)&lt;0,'Cash Receipts and Disbursements'!$B$14-'Cash Flow Statement'!K26,0)</f>
        <v>0</v>
      </c>
      <c r="L29" s="3">
        <f>IF(('Cash Flow Statement'!L26-'Cash Receipts and Disbursements'!$B$14)&lt;0,'Cash Receipts and Disbursements'!$B$14-'Cash Flow Statement'!L26,0)</f>
        <v>0</v>
      </c>
      <c r="M29" s="3">
        <f>IF(('Cash Flow Statement'!M26-'Cash Receipts and Disbursements'!$B$14)&lt;0,'Cash Receipts and Disbursements'!$B$14-'Cash Flow Statement'!M26,0)</f>
        <v>0</v>
      </c>
      <c r="N29" s="3">
        <f>IF(('Cash Flow Statement'!N26-'Cash Receipts and Disbursements'!$B$14)&lt;0,'Cash Receipts and Disbursements'!$B$14-'Cash Flow Statement'!N26,0)</f>
        <v>0</v>
      </c>
      <c r="O29" s="3">
        <f>SUM(C29:N29)</f>
        <v>0</v>
      </c>
    </row>
    <row r="30" spans="1:15" x14ac:dyDescent="0.25">
      <c r="C30" s="3"/>
      <c r="D30" s="3"/>
      <c r="E30" s="3"/>
      <c r="F30" s="3"/>
      <c r="G30" s="3"/>
      <c r="H30" s="3"/>
      <c r="I30" s="3"/>
      <c r="J30" s="3"/>
      <c r="K30" s="3"/>
      <c r="L30" s="3"/>
      <c r="M30" s="3"/>
      <c r="N30" s="3"/>
      <c r="O30" s="3"/>
    </row>
    <row r="31" spans="1:15" ht="11.4" x14ac:dyDescent="0.2">
      <c r="A31"/>
    </row>
    <row r="32" spans="1:15" ht="12.6" thickBot="1" x14ac:dyDescent="0.3">
      <c r="A32" s="1" t="s">
        <v>151</v>
      </c>
      <c r="C32" s="56">
        <f>C26+C29</f>
        <v>0</v>
      </c>
      <c r="D32" s="56">
        <f t="shared" ref="D32:N32" si="6">D26+D29</f>
        <v>0</v>
      </c>
      <c r="E32" s="56">
        <f t="shared" si="6"/>
        <v>0</v>
      </c>
      <c r="F32" s="56">
        <f t="shared" si="6"/>
        <v>0</v>
      </c>
      <c r="G32" s="56">
        <f t="shared" si="6"/>
        <v>0</v>
      </c>
      <c r="H32" s="56">
        <f t="shared" si="6"/>
        <v>0</v>
      </c>
      <c r="I32" s="56">
        <f t="shared" si="6"/>
        <v>0</v>
      </c>
      <c r="J32" s="56">
        <f t="shared" si="6"/>
        <v>0</v>
      </c>
      <c r="K32" s="56">
        <f t="shared" si="6"/>
        <v>0</v>
      </c>
      <c r="L32" s="56">
        <f t="shared" si="6"/>
        <v>0</v>
      </c>
      <c r="M32" s="56">
        <f t="shared" si="6"/>
        <v>0</v>
      </c>
      <c r="N32" s="56">
        <f t="shared" si="6"/>
        <v>0</v>
      </c>
    </row>
    <row r="33" spans="1:14" thickTop="1" x14ac:dyDescent="0.2">
      <c r="A33"/>
    </row>
    <row r="34" spans="1:14" ht="11.4" x14ac:dyDescent="0.2">
      <c r="A34"/>
    </row>
    <row r="35" spans="1:14" ht="11.4" x14ac:dyDescent="0.2">
      <c r="A35"/>
    </row>
    <row r="36" spans="1:14" ht="11.4" x14ac:dyDescent="0.2">
      <c r="A36"/>
    </row>
    <row r="37" spans="1:14" ht="11.4" x14ac:dyDescent="0.2">
      <c r="A37"/>
    </row>
    <row r="38" spans="1:14" ht="11.4" x14ac:dyDescent="0.2">
      <c r="A38"/>
    </row>
    <row r="39" spans="1:14" ht="11.4" x14ac:dyDescent="0.2">
      <c r="A39"/>
    </row>
    <row r="40" spans="1:14" s="10" customFormat="1" ht="10.199999999999999" x14ac:dyDescent="0.2">
      <c r="A40" s="10" t="s">
        <v>152</v>
      </c>
      <c r="C40" s="57">
        <f>C29</f>
        <v>0</v>
      </c>
      <c r="D40" s="57">
        <f>C40+D29-D22</f>
        <v>0</v>
      </c>
      <c r="E40" s="57">
        <f t="shared" ref="E40:N40" si="7">D40+E29-E22</f>
        <v>0</v>
      </c>
      <c r="F40" s="57">
        <f t="shared" si="7"/>
        <v>0</v>
      </c>
      <c r="G40" s="57">
        <f t="shared" si="7"/>
        <v>0</v>
      </c>
      <c r="H40" s="57">
        <f t="shared" si="7"/>
        <v>0</v>
      </c>
      <c r="I40" s="57">
        <f t="shared" si="7"/>
        <v>0</v>
      </c>
      <c r="J40" s="58">
        <f t="shared" si="7"/>
        <v>0</v>
      </c>
      <c r="K40" s="58">
        <f t="shared" si="7"/>
        <v>0</v>
      </c>
      <c r="L40" s="58">
        <f t="shared" si="7"/>
        <v>0</v>
      </c>
      <c r="M40" s="58">
        <f t="shared" si="7"/>
        <v>0</v>
      </c>
      <c r="N40" s="58">
        <f t="shared" si="7"/>
        <v>0</v>
      </c>
    </row>
    <row r="41" spans="1:14" ht="11.4" x14ac:dyDescent="0.2">
      <c r="A41"/>
    </row>
    <row r="42" spans="1:14" ht="11.4" x14ac:dyDescent="0.2">
      <c r="A42"/>
    </row>
    <row r="43" spans="1:14" ht="11.4" x14ac:dyDescent="0.2">
      <c r="A43"/>
    </row>
    <row r="44" spans="1:14" ht="11.4" x14ac:dyDescent="0.2">
      <c r="A44"/>
    </row>
    <row r="45" spans="1:14" ht="11.4" x14ac:dyDescent="0.2">
      <c r="A45"/>
    </row>
    <row r="46" spans="1:14" ht="11.4" x14ac:dyDescent="0.2">
      <c r="A46"/>
    </row>
    <row r="47" spans="1:14" ht="11.4" x14ac:dyDescent="0.2">
      <c r="A47"/>
    </row>
    <row r="48" spans="1:14" ht="11.4" x14ac:dyDescent="0.2">
      <c r="A48"/>
    </row>
    <row r="49" spans="1:1" ht="11.4" x14ac:dyDescent="0.2">
      <c r="A49"/>
    </row>
    <row r="50" spans="1:1" ht="11.4" x14ac:dyDescent="0.2">
      <c r="A50"/>
    </row>
    <row r="51" spans="1:1" ht="11.4" x14ac:dyDescent="0.2">
      <c r="A51"/>
    </row>
    <row r="52" spans="1:1" ht="11.4" x14ac:dyDescent="0.2">
      <c r="A52"/>
    </row>
    <row r="53" spans="1:1" ht="11.4" x14ac:dyDescent="0.2">
      <c r="A53"/>
    </row>
    <row r="54" spans="1:1" ht="11.4" x14ac:dyDescent="0.2">
      <c r="A54"/>
    </row>
    <row r="55" spans="1:1" ht="11.4" x14ac:dyDescent="0.2">
      <c r="A55"/>
    </row>
    <row r="56" spans="1:1" ht="11.4" x14ac:dyDescent="0.2">
      <c r="A56"/>
    </row>
    <row r="57" spans="1:1" ht="11.4" x14ac:dyDescent="0.2">
      <c r="A57"/>
    </row>
    <row r="58" spans="1:1" ht="11.4" x14ac:dyDescent="0.2">
      <c r="A58"/>
    </row>
  </sheetData>
  <sheetProtection sheet="1" objects="1" scenarios="1"/>
  <phoneticPr fontId="0" type="noConversion"/>
  <pageMargins left="0.79" right="0.75" top="1" bottom="1" header="0.5" footer="0.5"/>
  <pageSetup scale="75" orientation="landscape" horizontalDpi="300" verticalDpi="300" r:id="rId1"/>
  <headerFooter alignWithMargins="0"/>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48"/>
  <sheetViews>
    <sheetView workbookViewId="0"/>
  </sheetViews>
  <sheetFormatPr defaultRowHeight="11.4" x14ac:dyDescent="0.2"/>
  <cols>
    <col min="1" max="1" width="2.75" customWidth="1"/>
    <col min="2" max="2" width="27.875" customWidth="1"/>
    <col min="3" max="3" width="6.75" customWidth="1"/>
    <col min="4" max="4" width="20.625" customWidth="1"/>
    <col min="5" max="5" width="9.75" customWidth="1"/>
    <col min="6" max="6" width="21" customWidth="1"/>
    <col min="7" max="7" width="12.75" customWidth="1"/>
  </cols>
  <sheetData>
    <row r="1" spans="1:7" ht="12" x14ac:dyDescent="0.25">
      <c r="A1" s="1" t="str">
        <f>'Required Funds'!A1</f>
        <v>Insert Your Business Name Here</v>
      </c>
    </row>
    <row r="3" spans="1:7" ht="12" x14ac:dyDescent="0.25">
      <c r="A3" s="43" t="s">
        <v>155</v>
      </c>
      <c r="B3" s="32"/>
      <c r="C3" s="32"/>
      <c r="D3" s="32"/>
      <c r="E3" s="32"/>
      <c r="F3" s="32"/>
      <c r="G3" s="32"/>
    </row>
    <row r="4" spans="1:7" ht="12" x14ac:dyDescent="0.25">
      <c r="A4" s="59"/>
      <c r="B4" s="59"/>
      <c r="C4" s="59"/>
      <c r="D4" s="45" t="s">
        <v>156</v>
      </c>
      <c r="E4" s="59"/>
      <c r="F4" s="45" t="s">
        <v>157</v>
      </c>
      <c r="G4" s="59"/>
    </row>
    <row r="5" spans="1:7" ht="12" x14ac:dyDescent="0.25">
      <c r="A5" s="44" t="s">
        <v>170</v>
      </c>
      <c r="B5" s="59"/>
      <c r="C5" s="59"/>
      <c r="D5" s="59"/>
      <c r="E5" s="59"/>
      <c r="F5" s="59"/>
      <c r="G5" s="59"/>
    </row>
    <row r="6" spans="1:7" x14ac:dyDescent="0.2">
      <c r="D6" s="3"/>
    </row>
    <row r="7" spans="1:7" ht="12" x14ac:dyDescent="0.25">
      <c r="A7" s="46" t="s">
        <v>158</v>
      </c>
      <c r="B7" s="60"/>
      <c r="D7" s="3"/>
    </row>
    <row r="8" spans="1:7" ht="12" x14ac:dyDescent="0.25">
      <c r="A8" s="46"/>
      <c r="B8" s="60" t="s">
        <v>159</v>
      </c>
      <c r="D8" s="50">
        <f>'Current Balance Sheet'!B9</f>
        <v>0</v>
      </c>
      <c r="F8" s="3">
        <f>'Cash Flow Statement'!N32</f>
        <v>0</v>
      </c>
    </row>
    <row r="9" spans="1:7" ht="12" x14ac:dyDescent="0.25">
      <c r="A9" s="1"/>
      <c r="B9" s="7" t="s">
        <v>171</v>
      </c>
      <c r="D9" s="50">
        <f>'Current Balance Sheet'!B10</f>
        <v>0</v>
      </c>
      <c r="F9" s="3">
        <f>D9+'Income Statement'!O11-'Cash Flow Statement'!O13</f>
        <v>0</v>
      </c>
    </row>
    <row r="10" spans="1:7" ht="12" x14ac:dyDescent="0.25">
      <c r="A10" s="1"/>
      <c r="B10" s="7" t="s">
        <v>160</v>
      </c>
      <c r="D10" s="50">
        <f>'Current Balance Sheet'!B11</f>
        <v>0</v>
      </c>
      <c r="F10" s="3">
        <f>D10+'Required Funds'!B19</f>
        <v>0</v>
      </c>
    </row>
    <row r="11" spans="1:7" ht="12" x14ac:dyDescent="0.25">
      <c r="A11" s="1"/>
      <c r="B11" s="7" t="s">
        <v>172</v>
      </c>
      <c r="D11" s="50">
        <f>'Current Balance Sheet'!B12</f>
        <v>0</v>
      </c>
      <c r="F11" s="3">
        <f>D11+'Required Funds'!B8+'Required Funds'!B13+'Required Funds'!B14+'Required Funds'!B15+'Required Funds'!B17+'Required Funds'!B20+'Required Funds'!B21+'Required Funds'!B18</f>
        <v>0</v>
      </c>
    </row>
    <row r="12" spans="1:7" ht="13.2" x14ac:dyDescent="0.35">
      <c r="A12" s="1"/>
      <c r="B12" s="7" t="s">
        <v>173</v>
      </c>
      <c r="D12" s="6">
        <f>'Current Balance Sheet'!B13</f>
        <v>0</v>
      </c>
      <c r="F12" s="6">
        <f>D12</f>
        <v>0</v>
      </c>
    </row>
    <row r="13" spans="1:7" ht="12" x14ac:dyDescent="0.25">
      <c r="A13" s="1" t="s">
        <v>161</v>
      </c>
      <c r="B13" s="7"/>
      <c r="D13" s="50">
        <f>SUM(D8:D12)</f>
        <v>0</v>
      </c>
      <c r="F13" s="3">
        <f>SUM(F8:F12)</f>
        <v>0</v>
      </c>
    </row>
    <row r="14" spans="1:7" ht="12" x14ac:dyDescent="0.25">
      <c r="A14" s="1"/>
      <c r="B14" s="7"/>
      <c r="D14" s="3"/>
      <c r="F14" s="3"/>
    </row>
    <row r="15" spans="1:7" ht="12" x14ac:dyDescent="0.25">
      <c r="A15" s="1" t="s">
        <v>162</v>
      </c>
      <c r="B15" s="7"/>
      <c r="D15" s="3"/>
      <c r="F15" s="3"/>
    </row>
    <row r="16" spans="1:7" ht="12" x14ac:dyDescent="0.25">
      <c r="A16" s="1"/>
      <c r="B16" s="7" t="s">
        <v>163</v>
      </c>
      <c r="D16" s="50">
        <f>'Current Balance Sheet'!B14</f>
        <v>0</v>
      </c>
      <c r="F16" s="3">
        <f>D16+'Required Funds'!B10</f>
        <v>0</v>
      </c>
    </row>
    <row r="17" spans="1:7" ht="12" x14ac:dyDescent="0.25">
      <c r="A17" s="1"/>
      <c r="B17" s="7" t="s">
        <v>6</v>
      </c>
      <c r="D17" s="50">
        <f>'Current Balance Sheet'!B15</f>
        <v>0</v>
      </c>
      <c r="F17" s="3">
        <f>D17+'Required Funds'!B12</f>
        <v>0</v>
      </c>
    </row>
    <row r="18" spans="1:7" ht="12" x14ac:dyDescent="0.25">
      <c r="A18" s="1"/>
      <c r="B18" s="7" t="s">
        <v>7</v>
      </c>
      <c r="D18" s="50">
        <f>'Current Balance Sheet'!B16</f>
        <v>0</v>
      </c>
      <c r="F18" s="3">
        <f>D18+'Required Funds'!B11+'Required Funds'!B22</f>
        <v>0</v>
      </c>
    </row>
    <row r="19" spans="1:7" ht="12" x14ac:dyDescent="0.25">
      <c r="A19" s="1"/>
      <c r="B19" s="7" t="s">
        <v>11</v>
      </c>
      <c r="D19" s="50">
        <f>'Current Balance Sheet'!B17</f>
        <v>0</v>
      </c>
      <c r="F19" s="3">
        <f>D19+'Required Funds'!B16</f>
        <v>0</v>
      </c>
    </row>
    <row r="20" spans="1:7" ht="12" x14ac:dyDescent="0.25">
      <c r="A20" s="1"/>
      <c r="B20" s="7" t="s">
        <v>10</v>
      </c>
      <c r="D20" s="50">
        <f>'Current Balance Sheet'!B18</f>
        <v>0</v>
      </c>
      <c r="F20" s="3">
        <f>D20+'Required Funds'!B9</f>
        <v>0</v>
      </c>
    </row>
    <row r="21" spans="1:7" ht="13.2" x14ac:dyDescent="0.35">
      <c r="A21" s="1"/>
      <c r="B21" s="7" t="s">
        <v>174</v>
      </c>
      <c r="D21" s="6">
        <f>'Current Balance Sheet'!B19</f>
        <v>0</v>
      </c>
      <c r="F21" s="6">
        <f>D21</f>
        <v>0</v>
      </c>
    </row>
    <row r="22" spans="1:7" ht="12" x14ac:dyDescent="0.25">
      <c r="A22" s="1" t="s">
        <v>164</v>
      </c>
      <c r="B22" s="7"/>
      <c r="D22" s="50">
        <f>SUM(D16:D21)</f>
        <v>0</v>
      </c>
      <c r="F22" s="3">
        <f>SUM(F16:F21)</f>
        <v>0</v>
      </c>
    </row>
    <row r="23" spans="1:7" ht="12" x14ac:dyDescent="0.25">
      <c r="A23" s="1"/>
      <c r="B23" s="7"/>
      <c r="D23" s="3"/>
      <c r="F23" s="3"/>
    </row>
    <row r="24" spans="1:7" ht="12" x14ac:dyDescent="0.25">
      <c r="A24" s="1" t="s">
        <v>165</v>
      </c>
      <c r="B24" s="7"/>
      <c r="D24" s="3">
        <f>'Current Balance Sheet'!B20</f>
        <v>0</v>
      </c>
      <c r="F24" s="3">
        <f>D24+'Income Statement'!O45</f>
        <v>0</v>
      </c>
    </row>
    <row r="25" spans="1:7" ht="12" x14ac:dyDescent="0.25">
      <c r="A25" s="1"/>
      <c r="B25" s="7"/>
      <c r="D25" s="3"/>
      <c r="F25" s="3"/>
    </row>
    <row r="26" spans="1:7" ht="12.6" thickBot="1" x14ac:dyDescent="0.3">
      <c r="A26" s="1" t="s">
        <v>83</v>
      </c>
      <c r="B26" s="7"/>
      <c r="D26" s="34">
        <f>D13+D22-D24</f>
        <v>0</v>
      </c>
      <c r="F26" s="34">
        <f>F13+F22-F24</f>
        <v>0</v>
      </c>
    </row>
    <row r="27" spans="1:7" ht="12.6" thickTop="1" x14ac:dyDescent="0.25">
      <c r="A27" s="1"/>
      <c r="B27" s="7"/>
    </row>
    <row r="28" spans="1:7" ht="12" x14ac:dyDescent="0.25">
      <c r="A28" s="1"/>
      <c r="B28" s="7"/>
    </row>
    <row r="29" spans="1:7" ht="12" x14ac:dyDescent="0.25">
      <c r="A29" s="1"/>
      <c r="B29" s="7"/>
    </row>
    <row r="30" spans="1:7" ht="12" x14ac:dyDescent="0.25">
      <c r="A30" s="44" t="s">
        <v>166</v>
      </c>
      <c r="B30" s="61"/>
      <c r="C30" s="59"/>
      <c r="D30" s="59"/>
      <c r="E30" s="59"/>
      <c r="F30" s="59"/>
      <c r="G30" s="59"/>
    </row>
    <row r="31" spans="1:7" ht="12" x14ac:dyDescent="0.25">
      <c r="A31" s="46" t="s">
        <v>167</v>
      </c>
      <c r="B31" s="60"/>
    </row>
    <row r="32" spans="1:7" ht="12" x14ac:dyDescent="0.25">
      <c r="A32" s="1"/>
      <c r="B32" s="7" t="s">
        <v>175</v>
      </c>
      <c r="D32" s="50">
        <f>'Current Balance Sheet'!B27</f>
        <v>0</v>
      </c>
      <c r="F32" s="3">
        <f>D32</f>
        <v>0</v>
      </c>
    </row>
    <row r="33" spans="1:7" ht="12" x14ac:dyDescent="0.25">
      <c r="A33" s="1"/>
      <c r="B33" s="7" t="s">
        <v>176</v>
      </c>
      <c r="D33" s="50">
        <f>'Current Balance Sheet'!B28</f>
        <v>0</v>
      </c>
      <c r="F33" s="3">
        <f>'Sources of Capital'!B21-(('Sources of Capital'!D24*12)-'Income Statement'!O49)+D33</f>
        <v>0</v>
      </c>
    </row>
    <row r="34" spans="1:7" ht="12" x14ac:dyDescent="0.25">
      <c r="A34" s="1"/>
      <c r="B34" s="7" t="s">
        <v>177</v>
      </c>
      <c r="D34" s="50">
        <f>'Current Balance Sheet'!B29</f>
        <v>0</v>
      </c>
      <c r="F34" s="50">
        <f>D34+'Sources of Capital'!B26-(('Sources of Capital'!D29*12)-'Income Statement'!O50)</f>
        <v>0</v>
      </c>
    </row>
    <row r="35" spans="1:7" ht="13.2" x14ac:dyDescent="0.35">
      <c r="A35" s="1"/>
      <c r="B35" s="7" t="s">
        <v>152</v>
      </c>
      <c r="D35" s="6">
        <f>'Current Balance Sheet'!B30</f>
        <v>0</v>
      </c>
      <c r="F35" s="62">
        <f>D35+'Cash Flow Statement'!N40</f>
        <v>0</v>
      </c>
    </row>
    <row r="36" spans="1:7" ht="12" x14ac:dyDescent="0.25">
      <c r="A36" s="1" t="s">
        <v>88</v>
      </c>
      <c r="B36" s="7"/>
      <c r="D36" s="3">
        <f>SUM(D32:D35)</f>
        <v>0</v>
      </c>
      <c r="F36" s="3">
        <f>SUM(F32:F35)</f>
        <v>0</v>
      </c>
    </row>
    <row r="37" spans="1:7" ht="12" x14ac:dyDescent="0.25">
      <c r="A37" s="1"/>
      <c r="B37" s="7"/>
      <c r="D37" s="3"/>
      <c r="F37" s="3"/>
    </row>
    <row r="38" spans="1:7" ht="12" x14ac:dyDescent="0.25">
      <c r="A38" s="46" t="s">
        <v>168</v>
      </c>
      <c r="B38" s="60"/>
      <c r="D38" s="3"/>
      <c r="F38" s="3"/>
    </row>
    <row r="39" spans="1:7" ht="12" x14ac:dyDescent="0.25">
      <c r="A39" s="1"/>
      <c r="B39" s="7" t="s">
        <v>178</v>
      </c>
      <c r="D39" s="50">
        <f>'Current Balance Sheet'!B37</f>
        <v>0</v>
      </c>
      <c r="F39" s="3">
        <f>D39+'Sources of Capital'!B12</f>
        <v>0</v>
      </c>
    </row>
    <row r="40" spans="1:7" ht="13.2" x14ac:dyDescent="0.35">
      <c r="A40" s="1"/>
      <c r="B40" s="7" t="s">
        <v>179</v>
      </c>
      <c r="D40" s="6">
        <f>'Current Balance Sheet'!B38</f>
        <v>0</v>
      </c>
      <c r="F40" s="6">
        <f>D40+'Income Statement'!O54</f>
        <v>0</v>
      </c>
    </row>
    <row r="41" spans="1:7" ht="12" x14ac:dyDescent="0.25">
      <c r="A41" s="1" t="s">
        <v>91</v>
      </c>
      <c r="B41" s="7"/>
      <c r="D41" s="3">
        <f>SUM(D39:D40)</f>
        <v>0</v>
      </c>
      <c r="F41" s="3">
        <f>SUM(F39:F40)</f>
        <v>0</v>
      </c>
    </row>
    <row r="42" spans="1:7" ht="12" x14ac:dyDescent="0.25">
      <c r="A42" s="1"/>
      <c r="B42" s="7"/>
      <c r="D42" s="3"/>
      <c r="F42" s="3"/>
    </row>
    <row r="43" spans="1:7" ht="12.6" thickBot="1" x14ac:dyDescent="0.3">
      <c r="A43" s="1" t="s">
        <v>169</v>
      </c>
      <c r="B43" s="7"/>
      <c r="D43" s="34">
        <f>+D36+D41</f>
        <v>0</v>
      </c>
      <c r="F43" s="34">
        <f>F36+F41</f>
        <v>0</v>
      </c>
    </row>
    <row r="44" spans="1:7" ht="12" thickTop="1" x14ac:dyDescent="0.2"/>
    <row r="46" spans="1:7" x14ac:dyDescent="0.2">
      <c r="F46" s="64" t="str">
        <f>IF((G46)&lt;&gt;0,"Statement Does Not Balance","Statement Balances")</f>
        <v>Statement Balances</v>
      </c>
      <c r="G46" s="74">
        <f>F26-F43</f>
        <v>0</v>
      </c>
    </row>
    <row r="48" spans="1:7" x14ac:dyDescent="0.2">
      <c r="F48" s="73"/>
    </row>
  </sheetData>
  <sheetProtection sheet="1" objects="1" scenarios="1"/>
  <phoneticPr fontId="0" type="noConversion"/>
  <pageMargins left="2.64" right="0.75" top="1.03" bottom="1" header="0.5" footer="0.5"/>
  <pageSetup scale="75" orientation="landscape" horizontalDpi="300" verticalDpi="300" r:id="rId1"/>
  <headerFooter alignWithMargins="0"/>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heetViews>
  <sheetFormatPr defaultRowHeight="11.4" x14ac:dyDescent="0.2"/>
  <cols>
    <col min="1" max="1" width="37.875" customWidth="1"/>
    <col min="2" max="2" width="18.25" customWidth="1"/>
  </cols>
  <sheetData>
    <row r="1" spans="1:2" ht="12" x14ac:dyDescent="0.25">
      <c r="A1" s="1" t="str">
        <f>'Required Funds'!A1</f>
        <v>Insert Your Business Name Here</v>
      </c>
    </row>
    <row r="2" spans="1:2" ht="12" x14ac:dyDescent="0.25">
      <c r="A2" s="1" t="s">
        <v>180</v>
      </c>
    </row>
    <row r="5" spans="1:2" x14ac:dyDescent="0.2">
      <c r="A5" s="7" t="s">
        <v>181</v>
      </c>
      <c r="B5" s="5">
        <f>'Income Statement'!O46+'Income Statement'!O52+'Income Statement'!O27</f>
        <v>0</v>
      </c>
    </row>
    <row r="6" spans="1:2" x14ac:dyDescent="0.2">
      <c r="A6" s="7"/>
      <c r="B6" s="4"/>
    </row>
    <row r="7" spans="1:2" x14ac:dyDescent="0.2">
      <c r="A7" t="s">
        <v>182</v>
      </c>
      <c r="B7" s="65">
        <f>'Income Statement'!P17</f>
        <v>0</v>
      </c>
    </row>
    <row r="8" spans="1:2" x14ac:dyDescent="0.2">
      <c r="A8" t="s">
        <v>183</v>
      </c>
      <c r="B8" s="66">
        <f>'Income Statement'!P19</f>
        <v>0</v>
      </c>
    </row>
    <row r="9" spans="1:2" x14ac:dyDescent="0.2">
      <c r="B9" s="65">
        <f>B7+B8</f>
        <v>0</v>
      </c>
    </row>
    <row r="11" spans="1:2" ht="13.2" x14ac:dyDescent="0.35">
      <c r="A11" t="s">
        <v>185</v>
      </c>
      <c r="B11" s="69">
        <f>B5</f>
        <v>0</v>
      </c>
    </row>
    <row r="12" spans="1:2" x14ac:dyDescent="0.2">
      <c r="B12" s="65">
        <f>B8</f>
        <v>0</v>
      </c>
    </row>
    <row r="14" spans="1:2" x14ac:dyDescent="0.2">
      <c r="A14" s="67"/>
      <c r="B14" s="68"/>
    </row>
    <row r="15" spans="1:2" ht="12" x14ac:dyDescent="0.25">
      <c r="A15" s="30" t="s">
        <v>184</v>
      </c>
      <c r="B15" s="70">
        <f>IF(B5=0,0,B5/B8)</f>
        <v>0</v>
      </c>
    </row>
    <row r="16" spans="1:2" x14ac:dyDescent="0.2">
      <c r="A16" s="17"/>
      <c r="B16" s="33"/>
    </row>
  </sheetData>
  <sheetProtection sheet="1" objects="1" scenarios="1"/>
  <phoneticPr fontId="0" type="noConversion"/>
  <pageMargins left="0.75" right="0.75" top="1" bottom="1" header="0.5" footer="0.5"/>
  <pageSetup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9"/>
  <sheetViews>
    <sheetView workbookViewId="0"/>
  </sheetViews>
  <sheetFormatPr defaultRowHeight="11.4" x14ac:dyDescent="0.2"/>
  <cols>
    <col min="1" max="1" width="2.75" customWidth="1"/>
    <col min="2" max="2" width="45.25" customWidth="1"/>
    <col min="3" max="3" width="18.125" customWidth="1"/>
    <col min="4" max="4" width="5.125" customWidth="1"/>
    <col min="5" max="5" width="86.75" customWidth="1"/>
  </cols>
  <sheetData>
    <row r="1" spans="1:5" ht="12" x14ac:dyDescent="0.25">
      <c r="A1" s="1" t="s">
        <v>231</v>
      </c>
    </row>
    <row r="2" spans="1:5" ht="12" x14ac:dyDescent="0.25">
      <c r="A2" s="1"/>
    </row>
    <row r="3" spans="1:5" x14ac:dyDescent="0.2">
      <c r="A3" t="s">
        <v>249</v>
      </c>
    </row>
    <row r="4" spans="1:5" x14ac:dyDescent="0.2">
      <c r="A4" t="s">
        <v>247</v>
      </c>
    </row>
    <row r="5" spans="1:5" x14ac:dyDescent="0.2">
      <c r="A5" t="s">
        <v>248</v>
      </c>
    </row>
    <row r="8" spans="1:5" ht="12" x14ac:dyDescent="0.25">
      <c r="A8" s="51" t="s">
        <v>226</v>
      </c>
      <c r="B8" s="1"/>
      <c r="C8" s="22" t="s">
        <v>224</v>
      </c>
      <c r="D8" s="1"/>
      <c r="E8" s="78" t="s">
        <v>225</v>
      </c>
    </row>
    <row r="10" spans="1:5" ht="12" x14ac:dyDescent="0.25">
      <c r="A10" s="1" t="s">
        <v>227</v>
      </c>
    </row>
    <row r="11" spans="1:5" x14ac:dyDescent="0.2">
      <c r="B11" t="s">
        <v>237</v>
      </c>
      <c r="C11" s="4">
        <f>'Sources of Capital'!B12</f>
        <v>0</v>
      </c>
      <c r="E11" t="str">
        <f>IF('Sources of Capital'!B14&gt;0.2,"Owner's Injection is adequate","Owner's injection might be too low for amount of funds requested")</f>
        <v>Owner's injection might be too low for amount of funds requested</v>
      </c>
    </row>
    <row r="12" spans="1:5" x14ac:dyDescent="0.2">
      <c r="B12" t="s">
        <v>239</v>
      </c>
      <c r="C12" s="8">
        <f>IF('Required Funds'!B23=0,0,'Required Funds'!B23/'Required Funds'!B24)</f>
        <v>0</v>
      </c>
      <c r="E12" t="str">
        <f>IF(C12&lt;0.2,"Cash request seems reasonable with total request","Cash request exceeds 20% of total request.  This may be not in line.")</f>
        <v>Cash request seems reasonable with total request</v>
      </c>
    </row>
    <row r="15" spans="1:5" ht="12" x14ac:dyDescent="0.25">
      <c r="A15" s="1" t="s">
        <v>228</v>
      </c>
    </row>
    <row r="16" spans="1:5" x14ac:dyDescent="0.2">
      <c r="B16" t="s">
        <v>229</v>
      </c>
      <c r="C16" s="65">
        <f>'Sources of Capital'!B22</f>
        <v>0.1</v>
      </c>
      <c r="E16" t="str">
        <f>IF(C16&lt;0.09,"Interest rate may be too low for type of loan requested","Interest rate seems reasonable")</f>
        <v>Interest rate seems reasonable</v>
      </c>
    </row>
    <row r="17" spans="1:5" x14ac:dyDescent="0.2">
      <c r="B17" t="s">
        <v>230</v>
      </c>
      <c r="C17">
        <f>'Sources of Capital'!B23</f>
        <v>84</v>
      </c>
      <c r="E17" t="str">
        <f>IF(C17&gt;120,"Loan term may be too high for this type of loan","Loan term seems within range for this type of loan")</f>
        <v>Loan term seems within range for this type of loan</v>
      </c>
    </row>
    <row r="19" spans="1:5" x14ac:dyDescent="0.2">
      <c r="B19" t="s">
        <v>232</v>
      </c>
      <c r="C19" s="65">
        <f>'Sources of Capital'!B27</f>
        <v>0.09</v>
      </c>
      <c r="E19" t="str">
        <f>IF(C19&lt;0.07,"Interest rate may be too low for type of loan requested","Interest rate seems reasonable")</f>
        <v>Interest rate seems reasonable</v>
      </c>
    </row>
    <row r="20" spans="1:5" x14ac:dyDescent="0.2">
      <c r="B20" t="s">
        <v>233</v>
      </c>
      <c r="C20">
        <f>'Sources of Capital'!B28</f>
        <v>240</v>
      </c>
      <c r="E20" t="str">
        <f>IF(C20&gt;240,"Loan term may be too high for this type of loan","Loan term seems within range for this type of loan")</f>
        <v>Loan term seems within range for this type of loan</v>
      </c>
    </row>
    <row r="22" spans="1:5" x14ac:dyDescent="0.2">
      <c r="B22" t="s">
        <v>240</v>
      </c>
      <c r="C22" s="8">
        <f>IF('Sources of Capital'!D31=0,0,('Sources of Capital'!D31*12)/'Income Statement'!O11)</f>
        <v>0</v>
      </c>
      <c r="E22" t="str">
        <f>IF(C22&gt;0.1,"Calculated loan payments as a percent of sales may be too high","Calculated loan payments as a percent of sales seem resonable")</f>
        <v>Calculated loan payments as a percent of sales seem resonable</v>
      </c>
    </row>
    <row r="25" spans="1:5" ht="12" x14ac:dyDescent="0.25">
      <c r="A25" s="1" t="s">
        <v>234</v>
      </c>
    </row>
    <row r="26" spans="1:5" x14ac:dyDescent="0.2">
      <c r="B26" t="s">
        <v>241</v>
      </c>
      <c r="C26" s="65">
        <f>'Income Statement'!P19</f>
        <v>0</v>
      </c>
      <c r="E26" t="str">
        <f>IF(C26&lt;0.2,"Gross margin percentage seems very low","Gross margin percentage seems reasonable")</f>
        <v>Gross margin percentage seems very low</v>
      </c>
    </row>
    <row r="27" spans="1:5" x14ac:dyDescent="0.2">
      <c r="B27" t="s">
        <v>235</v>
      </c>
      <c r="C27" s="4">
        <f>'Income Statement'!O22</f>
        <v>0</v>
      </c>
      <c r="E27" t="str">
        <f>IF(C27&gt;0,"An owner's compensation amount has been established","An owner's compensation amount has not been established")</f>
        <v>An owner's compensation amount has not been established</v>
      </c>
    </row>
    <row r="28" spans="1:5" x14ac:dyDescent="0.2">
      <c r="B28" t="s">
        <v>236</v>
      </c>
      <c r="C28" s="8" t="e">
        <f>C27/'Income Statement'!O54</f>
        <v>#DIV/0!</v>
      </c>
      <c r="E28" t="e">
        <f>IF(C28&gt;1,"Owner's compensation may be too high relative to profitability of business","Owner's compensation seems reasonable")</f>
        <v>#DIV/0!</v>
      </c>
    </row>
    <row r="29" spans="1:5" x14ac:dyDescent="0.2">
      <c r="B29" t="s">
        <v>238</v>
      </c>
      <c r="C29" s="8">
        <f>IF('Income Statement'!O30=0,0,'Income Statement'!O30/'Income Statement'!O11)</f>
        <v>0</v>
      </c>
      <c r="E29" t="str">
        <f>IF(C29&lt;0.02,"Advertising as a percent of sales may be too low","Advertising as a percent of sales seems reasonable")</f>
        <v>Advertising as a percent of sales may be too low</v>
      </c>
    </row>
    <row r="30" spans="1:5" x14ac:dyDescent="0.2">
      <c r="B30" t="s">
        <v>242</v>
      </c>
      <c r="C30" s="5">
        <f>'Income Statement'!O54</f>
        <v>0</v>
      </c>
      <c r="E30" t="str">
        <f>IF(C30&lt;0,"The business is not showing a profit","The business is showing a profit")</f>
        <v>The business is showing a profit</v>
      </c>
    </row>
    <row r="31" spans="1:5" x14ac:dyDescent="0.2">
      <c r="B31" t="s">
        <v>243</v>
      </c>
      <c r="C31" s="65">
        <f>'Income Statement'!P54</f>
        <v>0</v>
      </c>
      <c r="E31" t="str">
        <f>IF(C31&gt;0.2,"The projection may be too aggressive in stating profitability","The projection does not seem highly unreasonable")</f>
        <v>The projection does not seem highly unreasonable</v>
      </c>
    </row>
    <row r="34" spans="1:5" ht="12" x14ac:dyDescent="0.25">
      <c r="A34" s="1" t="s">
        <v>219</v>
      </c>
    </row>
    <row r="35" spans="1:5" x14ac:dyDescent="0.2">
      <c r="B35" t="s">
        <v>244</v>
      </c>
      <c r="C35" s="5">
        <f>'Cash Flow Statement'!O29</f>
        <v>0</v>
      </c>
      <c r="E35" t="str">
        <f>IF(C35&gt;0,"The financial projection does not provide the desired level of cash flow","The financial projection provides the desired level of cash flow")</f>
        <v>The financial projection provides the desired level of cash flow</v>
      </c>
    </row>
    <row r="36" spans="1:5" x14ac:dyDescent="0.2">
      <c r="B36" t="s">
        <v>145</v>
      </c>
      <c r="C36" s="42">
        <f>C35</f>
        <v>0</v>
      </c>
      <c r="E36" t="str">
        <f>IF(C36&gt;0,"The business will need at least this level of a line of credit","The business doesn't seem to require a line of credit")</f>
        <v>The business doesn't seem to require a line of credit</v>
      </c>
    </row>
    <row r="37" spans="1:5" x14ac:dyDescent="0.2">
      <c r="B37" t="s">
        <v>245</v>
      </c>
      <c r="C37" s="8">
        <f>IF('Income Statement'!O11-'Cash Flow Statement'!O13=0,0,('Income Statement'!O11-'Cash Flow Statement'!O13)/'Income Statement'!O11)</f>
        <v>0</v>
      </c>
      <c r="E37" t="str">
        <f>IF(C37&gt;0.3,"Accounts receivable amounts seem high","Accounts receivable amount as a percent of sales seems reasonable")</f>
        <v>Accounts receivable amount as a percent of sales seems reasonable</v>
      </c>
    </row>
    <row r="40" spans="1:5" ht="12" x14ac:dyDescent="0.25">
      <c r="A40" s="1" t="s">
        <v>246</v>
      </c>
    </row>
    <row r="41" spans="1:5" ht="12" x14ac:dyDescent="0.25">
      <c r="A41" s="1"/>
      <c r="B41" t="s">
        <v>251</v>
      </c>
      <c r="C41" s="63">
        <f>'Balance Sheet'!D26-'Balance Sheet'!D43</f>
        <v>0</v>
      </c>
      <c r="E41" t="str">
        <f>IF(C41&lt;&gt;0,"The balance sheet is not in balance","The balance sheet does balance")</f>
        <v>The balance sheet does balance</v>
      </c>
    </row>
    <row r="42" spans="1:5" x14ac:dyDescent="0.2">
      <c r="B42" t="s">
        <v>252</v>
      </c>
      <c r="C42" s="63">
        <f>'Balance Sheet'!G46</f>
        <v>0</v>
      </c>
      <c r="E42" t="str">
        <f>IF(C42&lt;&gt;0,"The balance sheet is not in balance","The balance sheet does balance")</f>
        <v>The balance sheet does balance</v>
      </c>
    </row>
    <row r="43" spans="1:5" x14ac:dyDescent="0.2">
      <c r="B43" t="s">
        <v>250</v>
      </c>
      <c r="C43" s="2" t="e">
        <f>'Balance Sheet'!F36/'Balance Sheet'!F41</f>
        <v>#DIV/0!</v>
      </c>
      <c r="E43" t="e">
        <f>IF(C43&gt;5,"Most banks would consider there to be too much debt for the overall amount of equity or ownership","The debt to equity ratio seems reasonable")</f>
        <v>#DIV/0!</v>
      </c>
    </row>
    <row r="46" spans="1:5" ht="12" x14ac:dyDescent="0.25">
      <c r="A46" s="1" t="s">
        <v>180</v>
      </c>
    </row>
    <row r="47" spans="1:5" x14ac:dyDescent="0.2">
      <c r="B47" t="s">
        <v>253</v>
      </c>
      <c r="C47" s="5">
        <f>'Income Statement'!O11-'Break-Even'!B15</f>
        <v>0</v>
      </c>
      <c r="E47" t="str">
        <f>IF(C47&gt;0,"The sales projection exceeds the projected break-even sales level","The sales projection is less than the break-even amount")</f>
        <v>The sales projection is less than the break-even amount</v>
      </c>
    </row>
    <row r="49" spans="1:1" ht="12" x14ac:dyDescent="0.25">
      <c r="A49" s="1"/>
    </row>
  </sheetData>
  <sheetProtection sheet="1" objects="1" scenarios="1"/>
  <phoneticPr fontId="0" type="noConversion"/>
  <pageMargins left="0.89" right="0.75" top="1" bottom="1" header="0.5" footer="0.5"/>
  <pageSetup scale="75"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25"/>
  <sheetViews>
    <sheetView workbookViewId="0">
      <selection activeCell="B8" sqref="B8"/>
    </sheetView>
  </sheetViews>
  <sheetFormatPr defaultRowHeight="11.4" x14ac:dyDescent="0.2"/>
  <cols>
    <col min="1" max="1" width="27.875" customWidth="1"/>
    <col min="2" max="2" width="15.25" customWidth="1"/>
    <col min="3" max="3" width="14.875" customWidth="1"/>
    <col min="4" max="4" width="9.125" style="41" customWidth="1"/>
  </cols>
  <sheetData>
    <row r="1" spans="1:4" ht="12" x14ac:dyDescent="0.25">
      <c r="A1" s="1" t="str">
        <f>'Welcome!'!B19</f>
        <v>Insert Your Business Name Here</v>
      </c>
    </row>
    <row r="2" spans="1:4" ht="12" x14ac:dyDescent="0.25">
      <c r="A2" s="1" t="s">
        <v>254</v>
      </c>
    </row>
    <row r="3" spans="1:4" ht="12" x14ac:dyDescent="0.25">
      <c r="A3" s="1"/>
    </row>
    <row r="5" spans="1:4" ht="12" x14ac:dyDescent="0.25">
      <c r="A5" s="1" t="s">
        <v>255</v>
      </c>
    </row>
    <row r="6" spans="1:4" ht="12" x14ac:dyDescent="0.25">
      <c r="A6" s="1"/>
    </row>
    <row r="7" spans="1:4" ht="12" x14ac:dyDescent="0.25">
      <c r="A7" s="51" t="s">
        <v>114</v>
      </c>
      <c r="B7" s="22" t="s">
        <v>67</v>
      </c>
      <c r="C7" s="22" t="s">
        <v>68</v>
      </c>
    </row>
    <row r="8" spans="1:4" x14ac:dyDescent="0.2">
      <c r="A8" t="s">
        <v>15</v>
      </c>
      <c r="B8" s="81">
        <v>0</v>
      </c>
      <c r="C8" s="82"/>
    </row>
    <row r="9" spans="1:4" x14ac:dyDescent="0.2">
      <c r="A9" t="s">
        <v>10</v>
      </c>
      <c r="B9" s="81">
        <v>0</v>
      </c>
      <c r="C9" s="83">
        <v>20</v>
      </c>
      <c r="D9" s="41" t="s">
        <v>69</v>
      </c>
    </row>
    <row r="10" spans="1:4" x14ac:dyDescent="0.2">
      <c r="A10" t="s">
        <v>8</v>
      </c>
      <c r="B10" s="81">
        <v>0</v>
      </c>
      <c r="C10" s="83">
        <v>7</v>
      </c>
      <c r="D10" s="41" t="s">
        <v>69</v>
      </c>
    </row>
    <row r="11" spans="1:4" x14ac:dyDescent="0.2">
      <c r="A11" t="s">
        <v>7</v>
      </c>
      <c r="B11" s="81">
        <v>0</v>
      </c>
      <c r="C11" s="83">
        <v>5</v>
      </c>
      <c r="D11" s="41" t="s">
        <v>69</v>
      </c>
    </row>
    <row r="12" spans="1:4" x14ac:dyDescent="0.2">
      <c r="A12" t="s">
        <v>6</v>
      </c>
      <c r="B12" s="81">
        <v>0</v>
      </c>
      <c r="C12" s="83">
        <v>5</v>
      </c>
      <c r="D12" s="41" t="s">
        <v>69</v>
      </c>
    </row>
    <row r="13" spans="1:4" x14ac:dyDescent="0.2">
      <c r="A13" t="s">
        <v>4</v>
      </c>
      <c r="B13" s="81">
        <v>0</v>
      </c>
      <c r="C13" s="83"/>
    </row>
    <row r="14" spans="1:4" x14ac:dyDescent="0.2">
      <c r="A14" t="s">
        <v>5</v>
      </c>
      <c r="B14" s="81">
        <v>0</v>
      </c>
      <c r="C14" s="83"/>
    </row>
    <row r="15" spans="1:4" x14ac:dyDescent="0.2">
      <c r="A15" t="s">
        <v>12</v>
      </c>
      <c r="B15" s="81">
        <v>0</v>
      </c>
      <c r="C15" s="83"/>
    </row>
    <row r="16" spans="1:4" x14ac:dyDescent="0.2">
      <c r="A16" t="s">
        <v>11</v>
      </c>
      <c r="B16" s="81">
        <v>0</v>
      </c>
      <c r="C16" s="83"/>
    </row>
    <row r="17" spans="1:4" x14ac:dyDescent="0.2">
      <c r="A17" t="s">
        <v>1</v>
      </c>
      <c r="B17" s="81">
        <v>0</v>
      </c>
      <c r="C17" s="83"/>
    </row>
    <row r="18" spans="1:4" x14ac:dyDescent="0.2">
      <c r="A18" t="s">
        <v>0</v>
      </c>
      <c r="B18" s="81">
        <v>0</v>
      </c>
      <c r="C18" s="83"/>
    </row>
    <row r="19" spans="1:4" x14ac:dyDescent="0.2">
      <c r="A19" t="s">
        <v>160</v>
      </c>
      <c r="B19" s="81">
        <v>0</v>
      </c>
      <c r="C19" s="83"/>
    </row>
    <row r="20" spans="1:4" x14ac:dyDescent="0.2">
      <c r="A20" t="s">
        <v>2</v>
      </c>
      <c r="B20" s="81">
        <v>0</v>
      </c>
      <c r="C20" s="83"/>
    </row>
    <row r="21" spans="1:4" x14ac:dyDescent="0.2">
      <c r="A21" t="s">
        <v>3</v>
      </c>
      <c r="B21" s="81">
        <v>0</v>
      </c>
      <c r="C21" s="83"/>
    </row>
    <row r="22" spans="1:4" x14ac:dyDescent="0.2">
      <c r="A22" t="s">
        <v>9</v>
      </c>
      <c r="B22" s="81">
        <v>0</v>
      </c>
      <c r="C22" s="83">
        <v>5</v>
      </c>
      <c r="D22" s="41" t="s">
        <v>69</v>
      </c>
    </row>
    <row r="23" spans="1:4" x14ac:dyDescent="0.2">
      <c r="A23" t="s">
        <v>13</v>
      </c>
      <c r="B23" s="84">
        <v>0</v>
      </c>
      <c r="C23" s="82"/>
    </row>
    <row r="24" spans="1:4" ht="12.6" thickBot="1" x14ac:dyDescent="0.3">
      <c r="A24" s="1" t="s">
        <v>14</v>
      </c>
      <c r="B24" s="11">
        <f>SUM(B8:B23)</f>
        <v>0</v>
      </c>
    </row>
    <row r="25" spans="1:4" ht="12" thickTop="1" x14ac:dyDescent="0.2"/>
  </sheetData>
  <sheetProtection sheet="1" objects="1" scenarios="1"/>
  <phoneticPr fontId="0" type="noConversion"/>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34"/>
  <sheetViews>
    <sheetView workbookViewId="0">
      <selection activeCell="B12" sqref="B12"/>
    </sheetView>
  </sheetViews>
  <sheetFormatPr defaultRowHeight="11.4" x14ac:dyDescent="0.2"/>
  <cols>
    <col min="1" max="1" width="46.125" customWidth="1"/>
    <col min="2" max="2" width="16.375" style="3" customWidth="1"/>
    <col min="3" max="3" width="4.25" customWidth="1"/>
    <col min="4" max="4" width="14.75" customWidth="1"/>
    <col min="5" max="5" width="14.375" customWidth="1"/>
  </cols>
  <sheetData>
    <row r="1" spans="1:5" ht="12" x14ac:dyDescent="0.25">
      <c r="A1" s="1" t="str">
        <f>'Required Funds'!A1</f>
        <v>Insert Your Business Name Here</v>
      </c>
    </row>
    <row r="2" spans="1:5" ht="12" x14ac:dyDescent="0.25">
      <c r="A2" s="1" t="s">
        <v>186</v>
      </c>
    </row>
    <row r="5" spans="1:5" ht="12" x14ac:dyDescent="0.25">
      <c r="A5" s="12" t="s">
        <v>191</v>
      </c>
      <c r="B5" s="13"/>
    </row>
    <row r="6" spans="1:5" x14ac:dyDescent="0.2">
      <c r="A6" s="14" t="s">
        <v>256</v>
      </c>
      <c r="B6" s="15">
        <f>'Required Funds'!B24-'Required Funds'!B9-'Required Funds'!B16</f>
        <v>0</v>
      </c>
    </row>
    <row r="7" spans="1:5" x14ac:dyDescent="0.2">
      <c r="A7" s="14" t="s">
        <v>19</v>
      </c>
      <c r="B7" s="16">
        <f>'Required Funds'!B9+'Required Funds'!B16</f>
        <v>0</v>
      </c>
    </row>
    <row r="8" spans="1:5" x14ac:dyDescent="0.2">
      <c r="A8" s="17" t="s">
        <v>14</v>
      </c>
      <c r="B8" s="18">
        <f>SUM(B6:B7)</f>
        <v>0</v>
      </c>
    </row>
    <row r="11" spans="1:5" ht="12" x14ac:dyDescent="0.25">
      <c r="A11" s="1" t="s">
        <v>16</v>
      </c>
      <c r="E11" s="5"/>
    </row>
    <row r="12" spans="1:5" x14ac:dyDescent="0.2">
      <c r="A12" t="s">
        <v>23</v>
      </c>
      <c r="B12" s="86">
        <v>0</v>
      </c>
    </row>
    <row r="13" spans="1:5" x14ac:dyDescent="0.2">
      <c r="A13" t="s">
        <v>24</v>
      </c>
      <c r="B13" s="5">
        <f>B8*0.2</f>
        <v>0</v>
      </c>
    </row>
    <row r="14" spans="1:5" x14ac:dyDescent="0.2">
      <c r="A14" t="s">
        <v>25</v>
      </c>
      <c r="B14" s="8">
        <f>IF(B12=0,0,B12/B8)</f>
        <v>0</v>
      </c>
    </row>
    <row r="15" spans="1:5" x14ac:dyDescent="0.2">
      <c r="B15" s="8"/>
    </row>
    <row r="17" spans="1:4" ht="12" x14ac:dyDescent="0.25">
      <c r="A17" s="1" t="s">
        <v>192</v>
      </c>
      <c r="B17" s="5">
        <f>B8-B12</f>
        <v>0</v>
      </c>
    </row>
    <row r="18" spans="1:4" ht="12" x14ac:dyDescent="0.25">
      <c r="A18" s="1"/>
    </row>
    <row r="20" spans="1:4" ht="12" x14ac:dyDescent="0.25">
      <c r="A20" s="1" t="s">
        <v>17</v>
      </c>
    </row>
    <row r="21" spans="1:4" x14ac:dyDescent="0.2">
      <c r="A21" t="s">
        <v>18</v>
      </c>
      <c r="B21" s="86">
        <f>B6-(B12-(B7-B26))</f>
        <v>0</v>
      </c>
    </row>
    <row r="22" spans="1:4" x14ac:dyDescent="0.2">
      <c r="A22" t="s">
        <v>20</v>
      </c>
      <c r="B22" s="87">
        <v>0.1</v>
      </c>
    </row>
    <row r="23" spans="1:4" x14ac:dyDescent="0.2">
      <c r="A23" t="s">
        <v>22</v>
      </c>
      <c r="B23" s="88">
        <v>84</v>
      </c>
    </row>
    <row r="24" spans="1:4" x14ac:dyDescent="0.2">
      <c r="A24" t="s">
        <v>193</v>
      </c>
      <c r="D24" s="4">
        <f>ABS(PMT(B22/12,B23,B21))</f>
        <v>0</v>
      </c>
    </row>
    <row r="26" spans="1:4" x14ac:dyDescent="0.2">
      <c r="A26" t="s">
        <v>21</v>
      </c>
      <c r="B26" s="86">
        <f>B7*0.8</f>
        <v>0</v>
      </c>
    </row>
    <row r="27" spans="1:4" x14ac:dyDescent="0.2">
      <c r="A27" t="s">
        <v>20</v>
      </c>
      <c r="B27" s="87">
        <v>0.09</v>
      </c>
    </row>
    <row r="28" spans="1:4" x14ac:dyDescent="0.2">
      <c r="A28" t="s">
        <v>22</v>
      </c>
      <c r="B28" s="88">
        <v>240</v>
      </c>
    </row>
    <row r="29" spans="1:4" x14ac:dyDescent="0.2">
      <c r="A29" t="s">
        <v>193</v>
      </c>
      <c r="D29" s="4">
        <f>ABS(PMT(B27/12,B28,B26))</f>
        <v>0</v>
      </c>
    </row>
    <row r="31" spans="1:4" ht="12.6" thickBot="1" x14ac:dyDescent="0.3">
      <c r="A31" s="1" t="s">
        <v>194</v>
      </c>
      <c r="D31" s="9">
        <f>D24+D29</f>
        <v>0</v>
      </c>
    </row>
    <row r="32" spans="1:4" ht="12" thickTop="1" x14ac:dyDescent="0.2"/>
    <row r="34" spans="1:2" x14ac:dyDescent="0.2">
      <c r="A34" s="10" t="s">
        <v>26</v>
      </c>
      <c r="B34" s="3">
        <f>B17-B21-B26</f>
        <v>0</v>
      </c>
    </row>
  </sheetData>
  <sheetProtection sheet="1" objects="1" scenarios="1"/>
  <phoneticPr fontId="0" type="noConversion"/>
  <pageMargins left="0.75" right="0.75" top="1" bottom="1" header="0.5" footer="0.5"/>
  <pageSetup orientation="portrait" horizontalDpi="300" verticalDpi="300"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37"/>
  <sheetViews>
    <sheetView workbookViewId="0">
      <selection activeCell="C5" sqref="C5"/>
    </sheetView>
  </sheetViews>
  <sheetFormatPr defaultRowHeight="11.4" x14ac:dyDescent="0.2"/>
  <cols>
    <col min="1" max="1" width="2.75" customWidth="1"/>
    <col min="2" max="2" width="31" customWidth="1"/>
    <col min="3" max="3" width="9" customWidth="1"/>
    <col min="4" max="5" width="18.75" customWidth="1"/>
    <col min="6" max="6" width="3.125" customWidth="1"/>
    <col min="7" max="7" width="15.25" style="7" customWidth="1"/>
  </cols>
  <sheetData>
    <row r="1" spans="1:7" ht="12" x14ac:dyDescent="0.25">
      <c r="A1" s="1" t="str">
        <f>'Required Funds'!A1</f>
        <v>Insert Your Business Name Here</v>
      </c>
    </row>
    <row r="2" spans="1:7" ht="12" x14ac:dyDescent="0.25">
      <c r="A2" s="1" t="s">
        <v>189</v>
      </c>
      <c r="C2" s="1"/>
    </row>
    <row r="5" spans="1:7" ht="12" x14ac:dyDescent="0.25">
      <c r="A5" s="1" t="s">
        <v>257</v>
      </c>
      <c r="C5" s="89">
        <v>0</v>
      </c>
    </row>
    <row r="7" spans="1:7" ht="12" x14ac:dyDescent="0.25">
      <c r="A7" s="1" t="s">
        <v>0</v>
      </c>
      <c r="C7" s="1"/>
      <c r="D7" s="22" t="s">
        <v>28</v>
      </c>
      <c r="E7" s="22" t="s">
        <v>29</v>
      </c>
      <c r="G7" s="22" t="s">
        <v>258</v>
      </c>
    </row>
    <row r="8" spans="1:7" x14ac:dyDescent="0.2">
      <c r="B8" t="s">
        <v>108</v>
      </c>
      <c r="D8" s="81">
        <v>0</v>
      </c>
      <c r="E8" s="3">
        <f>D8*12</f>
        <v>0</v>
      </c>
      <c r="G8" s="79"/>
    </row>
    <row r="9" spans="1:7" x14ac:dyDescent="0.2">
      <c r="B9" t="s">
        <v>115</v>
      </c>
      <c r="D9" s="81">
        <v>0</v>
      </c>
      <c r="E9" s="3">
        <f t="shared" ref="E9:E34" si="0">D9*12</f>
        <v>0</v>
      </c>
      <c r="G9" s="79"/>
    </row>
    <row r="10" spans="1:7" x14ac:dyDescent="0.2">
      <c r="B10" t="s">
        <v>116</v>
      </c>
      <c r="C10" s="87">
        <v>6.2E-2</v>
      </c>
      <c r="D10" s="50">
        <f>($D$8+$D$9)*C10</f>
        <v>0</v>
      </c>
      <c r="E10" s="3">
        <f t="shared" si="0"/>
        <v>0</v>
      </c>
      <c r="G10" s="91">
        <v>84900</v>
      </c>
    </row>
    <row r="11" spans="1:7" x14ac:dyDescent="0.2">
      <c r="B11" t="s">
        <v>117</v>
      </c>
      <c r="C11" s="87">
        <v>1.4500000000000001E-2</v>
      </c>
      <c r="D11" s="50">
        <f>($D$8+$D$9)*C11</f>
        <v>0</v>
      </c>
      <c r="E11" s="3">
        <f t="shared" si="0"/>
        <v>0</v>
      </c>
      <c r="G11" s="91"/>
    </row>
    <row r="12" spans="1:7" x14ac:dyDescent="0.2">
      <c r="B12" t="s">
        <v>118</v>
      </c>
      <c r="C12" s="87">
        <v>8.0000000000000002E-3</v>
      </c>
      <c r="D12" s="50">
        <f>C5*G12*C12/12</f>
        <v>0</v>
      </c>
      <c r="E12" s="3">
        <f t="shared" si="0"/>
        <v>0</v>
      </c>
      <c r="G12" s="91">
        <v>7000</v>
      </c>
    </row>
    <row r="13" spans="1:7" x14ac:dyDescent="0.2">
      <c r="B13" t="s">
        <v>119</v>
      </c>
      <c r="C13" s="87">
        <v>2.7E-2</v>
      </c>
      <c r="D13" s="50">
        <f>C5*C13*G13/12</f>
        <v>0</v>
      </c>
      <c r="E13" s="3">
        <f t="shared" si="0"/>
        <v>0</v>
      </c>
      <c r="G13" s="91">
        <v>7000</v>
      </c>
    </row>
    <row r="14" spans="1:7" x14ac:dyDescent="0.2">
      <c r="B14" t="s">
        <v>120</v>
      </c>
      <c r="D14" s="81">
        <v>0</v>
      </c>
      <c r="E14" s="3">
        <f t="shared" si="0"/>
        <v>0</v>
      </c>
      <c r="G14" s="79"/>
    </row>
    <row r="15" spans="1:7" ht="13.2" x14ac:dyDescent="0.35">
      <c r="B15" t="s">
        <v>121</v>
      </c>
      <c r="D15" s="90">
        <v>0</v>
      </c>
      <c r="E15" s="6">
        <f t="shared" si="0"/>
        <v>0</v>
      </c>
      <c r="G15" s="79"/>
    </row>
    <row r="16" spans="1:7" ht="12" x14ac:dyDescent="0.25">
      <c r="A16" s="1" t="s">
        <v>27</v>
      </c>
      <c r="C16" s="1"/>
      <c r="D16" s="19">
        <f>SUM(D8:D15)</f>
        <v>0</v>
      </c>
      <c r="E16" s="19">
        <f t="shared" si="0"/>
        <v>0</v>
      </c>
    </row>
    <row r="17" spans="1:5" x14ac:dyDescent="0.2">
      <c r="D17" s="3"/>
      <c r="E17" s="3"/>
    </row>
    <row r="18" spans="1:5" ht="12" x14ac:dyDescent="0.25">
      <c r="A18" s="1" t="s">
        <v>30</v>
      </c>
      <c r="C18" s="1"/>
      <c r="D18" s="3"/>
      <c r="E18" s="3">
        <f t="shared" si="0"/>
        <v>0</v>
      </c>
    </row>
    <row r="19" spans="1:5" x14ac:dyDescent="0.2">
      <c r="B19" t="s">
        <v>15</v>
      </c>
      <c r="D19" s="81">
        <v>0</v>
      </c>
      <c r="E19" s="3">
        <f t="shared" si="0"/>
        <v>0</v>
      </c>
    </row>
    <row r="20" spans="1:5" x14ac:dyDescent="0.2">
      <c r="B20" s="7" t="s">
        <v>122</v>
      </c>
      <c r="C20" s="7"/>
      <c r="D20" s="81">
        <v>0</v>
      </c>
      <c r="E20" s="3">
        <f t="shared" si="0"/>
        <v>0</v>
      </c>
    </row>
    <row r="21" spans="1:5" x14ac:dyDescent="0.2">
      <c r="B21" t="s">
        <v>123</v>
      </c>
      <c r="D21" s="81">
        <v>0</v>
      </c>
      <c r="E21" s="3">
        <f t="shared" si="0"/>
        <v>0</v>
      </c>
    </row>
    <row r="22" spans="1:5" x14ac:dyDescent="0.2">
      <c r="B22" t="s">
        <v>124</v>
      </c>
      <c r="D22" s="81">
        <v>0</v>
      </c>
      <c r="E22" s="3">
        <f t="shared" si="0"/>
        <v>0</v>
      </c>
    </row>
    <row r="23" spans="1:5" x14ac:dyDescent="0.2">
      <c r="B23" t="s">
        <v>5</v>
      </c>
      <c r="D23" s="81">
        <v>0</v>
      </c>
      <c r="E23" s="3">
        <f t="shared" si="0"/>
        <v>0</v>
      </c>
    </row>
    <row r="24" spans="1:5" x14ac:dyDescent="0.2">
      <c r="B24" t="s">
        <v>125</v>
      </c>
      <c r="D24" s="81">
        <v>0</v>
      </c>
      <c r="E24" s="3">
        <f t="shared" si="0"/>
        <v>0</v>
      </c>
    </row>
    <row r="25" spans="1:5" x14ac:dyDescent="0.2">
      <c r="B25" t="s">
        <v>126</v>
      </c>
      <c r="D25" s="81">
        <v>0</v>
      </c>
      <c r="E25" s="3">
        <f t="shared" si="0"/>
        <v>0</v>
      </c>
    </row>
    <row r="26" spans="1:5" x14ac:dyDescent="0.2">
      <c r="B26" t="s">
        <v>127</v>
      </c>
      <c r="D26" s="81">
        <v>0</v>
      </c>
      <c r="E26" s="3">
        <f t="shared" si="0"/>
        <v>0</v>
      </c>
    </row>
    <row r="27" spans="1:5" x14ac:dyDescent="0.2">
      <c r="B27" t="s">
        <v>128</v>
      </c>
      <c r="D27" s="81">
        <v>0</v>
      </c>
      <c r="E27" s="3">
        <f t="shared" si="0"/>
        <v>0</v>
      </c>
    </row>
    <row r="28" spans="1:5" x14ac:dyDescent="0.2">
      <c r="B28" t="s">
        <v>129</v>
      </c>
      <c r="D28" s="81">
        <v>0</v>
      </c>
      <c r="E28" s="3">
        <f t="shared" si="0"/>
        <v>0</v>
      </c>
    </row>
    <row r="29" spans="1:5" x14ac:dyDescent="0.2">
      <c r="B29" t="s">
        <v>2</v>
      </c>
      <c r="D29" s="81">
        <v>0</v>
      </c>
      <c r="E29" s="3">
        <f t="shared" si="0"/>
        <v>0</v>
      </c>
    </row>
    <row r="30" spans="1:5" x14ac:dyDescent="0.2">
      <c r="B30" t="s">
        <v>130</v>
      </c>
      <c r="D30" s="81">
        <v>0</v>
      </c>
      <c r="E30" s="3">
        <f t="shared" si="0"/>
        <v>0</v>
      </c>
    </row>
    <row r="31" spans="1:5" x14ac:dyDescent="0.2">
      <c r="B31" t="s">
        <v>131</v>
      </c>
      <c r="D31" s="81">
        <v>0</v>
      </c>
      <c r="E31" s="3">
        <f t="shared" si="0"/>
        <v>0</v>
      </c>
    </row>
    <row r="32" spans="1:5" x14ac:dyDescent="0.2">
      <c r="B32" t="s">
        <v>132</v>
      </c>
      <c r="D32" s="81">
        <v>0</v>
      </c>
      <c r="E32" s="3">
        <f t="shared" si="0"/>
        <v>0</v>
      </c>
    </row>
    <row r="33" spans="1:5" ht="13.2" x14ac:dyDescent="0.35">
      <c r="B33" t="s">
        <v>133</v>
      </c>
      <c r="D33" s="90">
        <v>0</v>
      </c>
      <c r="E33" s="6">
        <f t="shared" si="0"/>
        <v>0</v>
      </c>
    </row>
    <row r="34" spans="1:5" ht="12" x14ac:dyDescent="0.25">
      <c r="A34" s="1" t="s">
        <v>31</v>
      </c>
      <c r="C34" s="1"/>
      <c r="D34" s="19">
        <f>SUM(D19:D33)</f>
        <v>0</v>
      </c>
      <c r="E34" s="19">
        <f t="shared" si="0"/>
        <v>0</v>
      </c>
    </row>
    <row r="36" spans="1:5" ht="12.6" thickBot="1" x14ac:dyDescent="0.3">
      <c r="A36" s="1" t="s">
        <v>32</v>
      </c>
      <c r="D36" s="21">
        <f>D16+D34</f>
        <v>0</v>
      </c>
      <c r="E36" s="21">
        <f>E16+E34</f>
        <v>0</v>
      </c>
    </row>
    <row r="37" spans="1:5" ht="12" thickTop="1" x14ac:dyDescent="0.2"/>
  </sheetData>
  <sheetProtection sheet="1" objects="1" scenarios="1"/>
  <phoneticPr fontId="0" type="noConversion"/>
  <pageMargins left="0.75" right="0.75" top="1" bottom="1" header="0.5" footer="0.5"/>
  <pageSetup orientation="portrait" horizontalDpi="300" verticalDpi="300"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40"/>
  <sheetViews>
    <sheetView workbookViewId="0">
      <selection activeCell="A7" sqref="A7"/>
    </sheetView>
  </sheetViews>
  <sheetFormatPr defaultRowHeight="11.4" x14ac:dyDescent="0.2"/>
  <cols>
    <col min="1" max="1" width="28.625" customWidth="1"/>
    <col min="2" max="2" width="14.25" style="2" customWidth="1"/>
    <col min="3" max="3" width="19.25" customWidth="1"/>
    <col min="4" max="4" width="14.75" customWidth="1"/>
  </cols>
  <sheetData>
    <row r="1" spans="1:4" ht="12" x14ac:dyDescent="0.25">
      <c r="A1" s="1" t="str">
        <f>'Required Funds'!A1</f>
        <v>Insert Your Business Name Here</v>
      </c>
    </row>
    <row r="2" spans="1:4" ht="12" x14ac:dyDescent="0.25">
      <c r="A2" s="1" t="s">
        <v>188</v>
      </c>
    </row>
    <row r="5" spans="1:4" ht="12" x14ac:dyDescent="0.25">
      <c r="A5" s="1" t="s">
        <v>195</v>
      </c>
    </row>
    <row r="6" spans="1:4" ht="12" x14ac:dyDescent="0.25">
      <c r="A6" s="1"/>
    </row>
    <row r="7" spans="1:4" ht="12" x14ac:dyDescent="0.25">
      <c r="A7" s="93" t="s">
        <v>52</v>
      </c>
      <c r="B7" s="23"/>
      <c r="C7" s="24" t="s">
        <v>33</v>
      </c>
      <c r="D7" s="25" t="s">
        <v>34</v>
      </c>
    </row>
    <row r="8" spans="1:4" ht="12" x14ac:dyDescent="0.25">
      <c r="A8" s="38" t="s">
        <v>59</v>
      </c>
      <c r="B8" s="92" t="s">
        <v>58</v>
      </c>
      <c r="C8" s="36"/>
      <c r="D8" s="37"/>
    </row>
    <row r="9" spans="1:4" x14ac:dyDescent="0.2">
      <c r="A9" s="14" t="s">
        <v>35</v>
      </c>
      <c r="B9" s="26"/>
      <c r="C9" s="96">
        <v>0</v>
      </c>
      <c r="D9" s="27">
        <v>1</v>
      </c>
    </row>
    <row r="10" spans="1:4" x14ac:dyDescent="0.2">
      <c r="A10" s="14"/>
      <c r="B10" s="26"/>
      <c r="C10" s="26"/>
      <c r="D10" s="27"/>
    </row>
    <row r="11" spans="1:4" x14ac:dyDescent="0.2">
      <c r="A11" s="14" t="s">
        <v>36</v>
      </c>
      <c r="B11" s="95">
        <v>0</v>
      </c>
      <c r="C11" s="28"/>
      <c r="D11" s="27"/>
    </row>
    <row r="12" spans="1:4" ht="13.2" x14ac:dyDescent="0.35">
      <c r="A12" s="14" t="s">
        <v>37</v>
      </c>
      <c r="B12" s="94">
        <v>0</v>
      </c>
      <c r="C12" s="28"/>
      <c r="D12" s="27"/>
    </row>
    <row r="13" spans="1:4" x14ac:dyDescent="0.2">
      <c r="A13" s="14" t="s">
        <v>38</v>
      </c>
      <c r="B13" s="26"/>
      <c r="C13" s="29">
        <f>B11+B12</f>
        <v>0</v>
      </c>
      <c r="D13" s="27">
        <f>IF(C13=0,0,C13/C9)</f>
        <v>0</v>
      </c>
    </row>
    <row r="14" spans="1:4" ht="12" x14ac:dyDescent="0.25">
      <c r="A14" s="30"/>
      <c r="B14" s="26"/>
      <c r="C14" s="28"/>
      <c r="D14" s="27"/>
    </row>
    <row r="15" spans="1:4" ht="12" thickBot="1" x14ac:dyDescent="0.25">
      <c r="A15" s="14" t="s">
        <v>39</v>
      </c>
      <c r="B15" s="26"/>
      <c r="C15" s="9">
        <f>C9-C13</f>
        <v>0</v>
      </c>
      <c r="D15" s="27">
        <f>IF(C15=0,0,C15/C9)</f>
        <v>0</v>
      </c>
    </row>
    <row r="16" spans="1:4" ht="12" thickTop="1" x14ac:dyDescent="0.2">
      <c r="A16" s="17"/>
      <c r="B16" s="31"/>
      <c r="C16" s="32"/>
      <c r="D16" s="33"/>
    </row>
    <row r="17" spans="1:4" x14ac:dyDescent="0.2">
      <c r="A17" s="28"/>
      <c r="B17" s="26"/>
      <c r="C17" s="28"/>
      <c r="D17" s="28"/>
    </row>
    <row r="19" spans="1:4" ht="12" x14ac:dyDescent="0.25">
      <c r="A19" s="93" t="s">
        <v>53</v>
      </c>
      <c r="B19" s="23"/>
      <c r="C19" s="24" t="s">
        <v>33</v>
      </c>
      <c r="D19" s="25" t="s">
        <v>34</v>
      </c>
    </row>
    <row r="20" spans="1:4" ht="12" x14ac:dyDescent="0.25">
      <c r="A20" s="38" t="s">
        <v>59</v>
      </c>
      <c r="B20" s="92" t="s">
        <v>60</v>
      </c>
      <c r="C20" s="36"/>
      <c r="D20" s="37"/>
    </row>
    <row r="21" spans="1:4" x14ac:dyDescent="0.2">
      <c r="A21" s="14" t="s">
        <v>35</v>
      </c>
      <c r="B21" s="26"/>
      <c r="C21" s="96">
        <v>0</v>
      </c>
      <c r="D21" s="27">
        <v>1</v>
      </c>
    </row>
    <row r="22" spans="1:4" x14ac:dyDescent="0.2">
      <c r="A22" s="14"/>
      <c r="B22" s="26"/>
      <c r="C22" s="26"/>
      <c r="D22" s="27"/>
    </row>
    <row r="23" spans="1:4" x14ac:dyDescent="0.2">
      <c r="A23" s="14" t="s">
        <v>36</v>
      </c>
      <c r="B23" s="95">
        <v>0</v>
      </c>
      <c r="C23" s="28"/>
      <c r="D23" s="27"/>
    </row>
    <row r="24" spans="1:4" ht="13.2" x14ac:dyDescent="0.35">
      <c r="A24" s="14" t="s">
        <v>37</v>
      </c>
      <c r="B24" s="94">
        <v>0</v>
      </c>
      <c r="C24" s="28"/>
      <c r="D24" s="27"/>
    </row>
    <row r="25" spans="1:4" x14ac:dyDescent="0.2">
      <c r="A25" s="14" t="s">
        <v>38</v>
      </c>
      <c r="B25" s="26"/>
      <c r="C25" s="29">
        <f>B23+B24</f>
        <v>0</v>
      </c>
      <c r="D25" s="27">
        <f>IF(C25=0,0,C25/C21)</f>
        <v>0</v>
      </c>
    </row>
    <row r="26" spans="1:4" ht="12" x14ac:dyDescent="0.25">
      <c r="A26" s="30"/>
      <c r="B26" s="26"/>
      <c r="C26" s="28"/>
      <c r="D26" s="27"/>
    </row>
    <row r="27" spans="1:4" ht="12" thickBot="1" x14ac:dyDescent="0.25">
      <c r="A27" s="14" t="s">
        <v>39</v>
      </c>
      <c r="B27" s="26"/>
      <c r="C27" s="9">
        <f>C21-C25</f>
        <v>0</v>
      </c>
      <c r="D27" s="27">
        <f>IF(C27=0,0,C27/C21)</f>
        <v>0</v>
      </c>
    </row>
    <row r="28" spans="1:4" ht="12" thickTop="1" x14ac:dyDescent="0.2">
      <c r="A28" s="17"/>
      <c r="B28" s="31"/>
      <c r="C28" s="32"/>
      <c r="D28" s="33"/>
    </row>
    <row r="29" spans="1:4" x14ac:dyDescent="0.2">
      <c r="B29"/>
    </row>
    <row r="30" spans="1:4" x14ac:dyDescent="0.2">
      <c r="B30"/>
    </row>
    <row r="31" spans="1:4" ht="12" x14ac:dyDescent="0.25">
      <c r="A31" s="93" t="s">
        <v>54</v>
      </c>
      <c r="B31" s="23"/>
      <c r="C31" s="24" t="s">
        <v>33</v>
      </c>
      <c r="D31" s="25" t="s">
        <v>34</v>
      </c>
    </row>
    <row r="32" spans="1:4" ht="12" x14ac:dyDescent="0.25">
      <c r="A32" s="38" t="s">
        <v>59</v>
      </c>
      <c r="B32" s="92" t="s">
        <v>57</v>
      </c>
      <c r="C32" s="36"/>
      <c r="D32" s="37"/>
    </row>
    <row r="33" spans="1:4" x14ac:dyDescent="0.2">
      <c r="A33" s="14" t="s">
        <v>35</v>
      </c>
      <c r="B33" s="26"/>
      <c r="C33" s="96">
        <v>0</v>
      </c>
      <c r="D33" s="27">
        <v>1</v>
      </c>
    </row>
    <row r="34" spans="1:4" x14ac:dyDescent="0.2">
      <c r="A34" s="14"/>
      <c r="B34" s="26"/>
      <c r="C34" s="26"/>
      <c r="D34" s="27"/>
    </row>
    <row r="35" spans="1:4" x14ac:dyDescent="0.2">
      <c r="A35" s="14" t="s">
        <v>36</v>
      </c>
      <c r="B35" s="95">
        <v>0</v>
      </c>
      <c r="C35" s="28"/>
      <c r="D35" s="27"/>
    </row>
    <row r="36" spans="1:4" ht="13.2" x14ac:dyDescent="0.35">
      <c r="A36" s="14" t="s">
        <v>37</v>
      </c>
      <c r="B36" s="94">
        <v>0</v>
      </c>
      <c r="C36" s="28"/>
      <c r="D36" s="27"/>
    </row>
    <row r="37" spans="1:4" x14ac:dyDescent="0.2">
      <c r="A37" s="14" t="s">
        <v>38</v>
      </c>
      <c r="B37" s="26"/>
      <c r="C37" s="29">
        <f>B35+B36</f>
        <v>0</v>
      </c>
      <c r="D37" s="27">
        <f>IF(C37=0,0,C37/C33)</f>
        <v>0</v>
      </c>
    </row>
    <row r="38" spans="1:4" ht="12" x14ac:dyDescent="0.25">
      <c r="A38" s="30"/>
      <c r="B38" s="26"/>
      <c r="C38" s="28"/>
      <c r="D38" s="27"/>
    </row>
    <row r="39" spans="1:4" ht="12" thickBot="1" x14ac:dyDescent="0.25">
      <c r="A39" s="14" t="s">
        <v>39</v>
      </c>
      <c r="B39" s="26"/>
      <c r="C39" s="9">
        <f>C33-C37</f>
        <v>0</v>
      </c>
      <c r="D39" s="27">
        <f>IF(C39=0,0,C39/C33)</f>
        <v>0</v>
      </c>
    </row>
    <row r="40" spans="1:4" ht="12" thickTop="1" x14ac:dyDescent="0.2">
      <c r="A40" s="17"/>
      <c r="B40" s="31"/>
      <c r="C40" s="32"/>
      <c r="D40" s="33"/>
    </row>
  </sheetData>
  <sheetProtection sheet="1" objects="1" scenarios="1"/>
  <phoneticPr fontId="0" type="noConversion"/>
  <pageMargins left="0.75" right="0.75" top="1" bottom="1" header="0.5" footer="0.5"/>
  <pageSetup orientation="portrait" horizontalDpi="300" verticalDpi="300" r:id="rId1"/>
  <headerFooter alignWithMargins="0"/>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B10" sqref="B10"/>
    </sheetView>
  </sheetViews>
  <sheetFormatPr defaultRowHeight="11.4" x14ac:dyDescent="0.2"/>
  <cols>
    <col min="1" max="1" width="19.875" customWidth="1"/>
    <col min="2" max="2" width="18.375" customWidth="1"/>
    <col min="3" max="3" width="20.25" customWidth="1"/>
    <col min="4" max="4" width="21.375" customWidth="1"/>
    <col min="5" max="5" width="10.375" customWidth="1"/>
    <col min="6" max="6" width="22.25" customWidth="1"/>
  </cols>
  <sheetData>
    <row r="1" spans="1:4" ht="12" x14ac:dyDescent="0.25">
      <c r="A1" s="1" t="str">
        <f>'Required Funds'!A1</f>
        <v>Insert Your Business Name Here</v>
      </c>
    </row>
    <row r="2" spans="1:4" ht="12" x14ac:dyDescent="0.25">
      <c r="A2" s="1" t="s">
        <v>187</v>
      </c>
      <c r="B2" s="1"/>
      <c r="C2" s="1"/>
      <c r="D2" s="1"/>
    </row>
    <row r="5" spans="1:4" ht="12" x14ac:dyDescent="0.25">
      <c r="A5" s="1" t="s">
        <v>55</v>
      </c>
    </row>
    <row r="7" spans="1:4" ht="12" x14ac:dyDescent="0.25">
      <c r="A7" s="1" t="s">
        <v>61</v>
      </c>
      <c r="B7" s="22" t="str">
        <f>'Gross Margins'!A7</f>
        <v>Product / Service 1</v>
      </c>
      <c r="C7" s="22" t="str">
        <f>'Gross Margins'!A19</f>
        <v>Product / Service 2</v>
      </c>
      <c r="D7" s="22" t="str">
        <f>'Gross Margins'!A31</f>
        <v>Product / Service 3</v>
      </c>
    </row>
    <row r="8" spans="1:4" ht="12" x14ac:dyDescent="0.25">
      <c r="A8" s="1" t="s">
        <v>62</v>
      </c>
      <c r="B8" s="39" t="str">
        <f>'Gross Margins'!B8</f>
        <v>Products</v>
      </c>
      <c r="C8" s="39" t="str">
        <f>'Gross Margins'!B20</f>
        <v>Services</v>
      </c>
      <c r="D8" s="39" t="str">
        <f>'Gross Margins'!B32</f>
        <v>Hours</v>
      </c>
    </row>
    <row r="9" spans="1:4" ht="12" x14ac:dyDescent="0.25">
      <c r="A9" s="35"/>
      <c r="B9" s="22"/>
      <c r="C9" s="22"/>
      <c r="D9" s="22"/>
    </row>
    <row r="10" spans="1:4" x14ac:dyDescent="0.2">
      <c r="A10" s="97" t="s">
        <v>40</v>
      </c>
      <c r="B10" s="81">
        <v>0</v>
      </c>
      <c r="C10" s="81">
        <v>0</v>
      </c>
      <c r="D10" s="81">
        <v>0</v>
      </c>
    </row>
    <row r="11" spans="1:4" x14ac:dyDescent="0.2">
      <c r="A11" s="97" t="s">
        <v>41</v>
      </c>
      <c r="B11" s="81">
        <v>0</v>
      </c>
      <c r="C11" s="81">
        <v>0</v>
      </c>
      <c r="D11" s="81">
        <v>0</v>
      </c>
    </row>
    <row r="12" spans="1:4" x14ac:dyDescent="0.2">
      <c r="A12" s="97" t="s">
        <v>42</v>
      </c>
      <c r="B12" s="81">
        <v>0</v>
      </c>
      <c r="C12" s="81">
        <v>0</v>
      </c>
      <c r="D12" s="81">
        <v>0</v>
      </c>
    </row>
    <row r="13" spans="1:4" x14ac:dyDescent="0.2">
      <c r="A13" s="97" t="s">
        <v>43</v>
      </c>
      <c r="B13" s="81">
        <v>0</v>
      </c>
      <c r="C13" s="81">
        <v>0</v>
      </c>
      <c r="D13" s="81">
        <v>0</v>
      </c>
    </row>
    <row r="14" spans="1:4" x14ac:dyDescent="0.2">
      <c r="A14" s="97" t="s">
        <v>44</v>
      </c>
      <c r="B14" s="81">
        <v>0</v>
      </c>
      <c r="C14" s="81">
        <v>0</v>
      </c>
      <c r="D14" s="81">
        <v>0</v>
      </c>
    </row>
    <row r="15" spans="1:4" x14ac:dyDescent="0.2">
      <c r="A15" s="97" t="s">
        <v>45</v>
      </c>
      <c r="B15" s="81">
        <v>0</v>
      </c>
      <c r="C15" s="81">
        <v>0</v>
      </c>
      <c r="D15" s="81">
        <v>0</v>
      </c>
    </row>
    <row r="16" spans="1:4" x14ac:dyDescent="0.2">
      <c r="A16" s="97" t="s">
        <v>46</v>
      </c>
      <c r="B16" s="81">
        <v>0</v>
      </c>
      <c r="C16" s="81">
        <v>0</v>
      </c>
      <c r="D16" s="81">
        <v>0</v>
      </c>
    </row>
    <row r="17" spans="1:4" x14ac:dyDescent="0.2">
      <c r="A17" s="97" t="s">
        <v>47</v>
      </c>
      <c r="B17" s="81">
        <v>0</v>
      </c>
      <c r="C17" s="81">
        <v>0</v>
      </c>
      <c r="D17" s="81">
        <v>0</v>
      </c>
    </row>
    <row r="18" spans="1:4" x14ac:dyDescent="0.2">
      <c r="A18" s="97" t="s">
        <v>48</v>
      </c>
      <c r="B18" s="81">
        <v>0</v>
      </c>
      <c r="C18" s="81">
        <v>0</v>
      </c>
      <c r="D18" s="81">
        <v>0</v>
      </c>
    </row>
    <row r="19" spans="1:4" x14ac:dyDescent="0.2">
      <c r="A19" s="97" t="s">
        <v>49</v>
      </c>
      <c r="B19" s="81">
        <v>0</v>
      </c>
      <c r="C19" s="81">
        <v>0</v>
      </c>
      <c r="D19" s="81">
        <v>0</v>
      </c>
    </row>
    <row r="20" spans="1:4" x14ac:dyDescent="0.2">
      <c r="A20" s="97" t="s">
        <v>50</v>
      </c>
      <c r="B20" s="81">
        <v>0</v>
      </c>
      <c r="C20" s="81">
        <v>0</v>
      </c>
      <c r="D20" s="81">
        <v>0</v>
      </c>
    </row>
    <row r="21" spans="1:4" x14ac:dyDescent="0.2">
      <c r="A21" s="97" t="s">
        <v>51</v>
      </c>
      <c r="B21" s="81">
        <v>0</v>
      </c>
      <c r="C21" s="81">
        <v>0</v>
      </c>
      <c r="D21" s="81">
        <v>0</v>
      </c>
    </row>
    <row r="22" spans="1:4" ht="12.6" thickBot="1" x14ac:dyDescent="0.3">
      <c r="A22" s="1" t="s">
        <v>56</v>
      </c>
      <c r="B22" s="34">
        <f>SUM(B10:B21)</f>
        <v>0</v>
      </c>
      <c r="C22" s="34">
        <f>SUM(C10:C21)</f>
        <v>0</v>
      </c>
      <c r="D22" s="34">
        <f>SUM(D10:D21)</f>
        <v>0</v>
      </c>
    </row>
    <row r="23" spans="1:4" ht="12" thickTop="1" x14ac:dyDescent="0.2"/>
  </sheetData>
  <sheetProtection sheet="1" objects="1" scenarios="1"/>
  <phoneticPr fontId="0" type="noConversion"/>
  <pageMargins left="0.75" right="0.75" top="1" bottom="1" header="0.5" footer="0.5"/>
  <pageSetup orientation="portrait" horizontalDpi="300"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workbookViewId="0">
      <selection activeCell="B7" sqref="B7"/>
    </sheetView>
  </sheetViews>
  <sheetFormatPr defaultRowHeight="11.4" x14ac:dyDescent="0.2"/>
  <cols>
    <col min="1" max="1" width="28.75" customWidth="1"/>
    <col min="2" max="2" width="14.625" customWidth="1"/>
    <col min="3" max="3" width="14.375" customWidth="1"/>
  </cols>
  <sheetData>
    <row r="1" spans="1:2" ht="12" x14ac:dyDescent="0.25">
      <c r="A1" s="1" t="str">
        <f>'Required Funds'!A1</f>
        <v>Insert Your Business Name Here</v>
      </c>
    </row>
    <row r="2" spans="1:2" ht="12" x14ac:dyDescent="0.25">
      <c r="A2" s="1" t="s">
        <v>259</v>
      </c>
    </row>
    <row r="5" spans="1:2" ht="12" x14ac:dyDescent="0.25">
      <c r="A5" s="1" t="s">
        <v>63</v>
      </c>
    </row>
    <row r="7" spans="1:2" x14ac:dyDescent="0.2">
      <c r="A7" t="s">
        <v>64</v>
      </c>
      <c r="B7" s="98">
        <v>1</v>
      </c>
    </row>
    <row r="8" spans="1:2" x14ac:dyDescent="0.2">
      <c r="A8" t="s">
        <v>65</v>
      </c>
      <c r="B8" s="98">
        <v>0</v>
      </c>
    </row>
    <row r="9" spans="1:2" x14ac:dyDescent="0.2">
      <c r="A9" t="s">
        <v>66</v>
      </c>
      <c r="B9" s="99">
        <v>0</v>
      </c>
    </row>
    <row r="10" spans="1:2" ht="12" x14ac:dyDescent="0.25">
      <c r="B10" s="40">
        <f>SUM(B7:B9)</f>
        <v>1</v>
      </c>
    </row>
    <row r="13" spans="1:2" ht="12" x14ac:dyDescent="0.25">
      <c r="A13" s="1" t="s">
        <v>262</v>
      </c>
    </row>
    <row r="14" spans="1:2" x14ac:dyDescent="0.2">
      <c r="A14" t="s">
        <v>70</v>
      </c>
      <c r="B14" s="86">
        <v>0</v>
      </c>
    </row>
    <row r="15" spans="1:2" x14ac:dyDescent="0.2">
      <c r="A15" t="s">
        <v>154</v>
      </c>
      <c r="B15" s="87">
        <v>0.1</v>
      </c>
    </row>
    <row r="16" spans="1:2" x14ac:dyDescent="0.2">
      <c r="B16" s="20"/>
    </row>
    <row r="18" spans="1:2" ht="12" x14ac:dyDescent="0.25">
      <c r="A18" s="1" t="s">
        <v>260</v>
      </c>
    </row>
    <row r="19" spans="1:2" x14ac:dyDescent="0.2">
      <c r="A19" t="str">
        <f>'Sales Forecast'!A10</f>
        <v>Month 1</v>
      </c>
      <c r="B19" s="100">
        <v>0</v>
      </c>
    </row>
    <row r="20" spans="1:2" x14ac:dyDescent="0.2">
      <c r="A20" t="str">
        <f>'Sales Forecast'!A11</f>
        <v>Month 2</v>
      </c>
      <c r="B20" s="100">
        <v>0</v>
      </c>
    </row>
    <row r="21" spans="1:2" x14ac:dyDescent="0.2">
      <c r="A21" t="str">
        <f>'Sales Forecast'!A12</f>
        <v>Month 3</v>
      </c>
      <c r="B21" s="100">
        <v>0</v>
      </c>
    </row>
    <row r="22" spans="1:2" x14ac:dyDescent="0.2">
      <c r="A22" t="str">
        <f>'Sales Forecast'!A13</f>
        <v>Month 4</v>
      </c>
      <c r="B22" s="100">
        <v>0</v>
      </c>
    </row>
    <row r="23" spans="1:2" x14ac:dyDescent="0.2">
      <c r="A23" t="str">
        <f>'Sales Forecast'!A14</f>
        <v>Month 5</v>
      </c>
      <c r="B23" s="100">
        <v>0</v>
      </c>
    </row>
    <row r="24" spans="1:2" x14ac:dyDescent="0.2">
      <c r="A24" t="str">
        <f>'Sales Forecast'!A15</f>
        <v>Month 6</v>
      </c>
      <c r="B24" s="100">
        <v>0</v>
      </c>
    </row>
    <row r="25" spans="1:2" x14ac:dyDescent="0.2">
      <c r="A25" t="str">
        <f>'Sales Forecast'!A16</f>
        <v>Month 7</v>
      </c>
      <c r="B25" s="100">
        <v>0</v>
      </c>
    </row>
    <row r="26" spans="1:2" x14ac:dyDescent="0.2">
      <c r="A26" t="str">
        <f>'Sales Forecast'!A17</f>
        <v>Month 8</v>
      </c>
      <c r="B26" s="100">
        <v>0</v>
      </c>
    </row>
    <row r="27" spans="1:2" x14ac:dyDescent="0.2">
      <c r="A27" t="str">
        <f>'Sales Forecast'!A18</f>
        <v>Month 9</v>
      </c>
      <c r="B27" s="100">
        <v>0</v>
      </c>
    </row>
    <row r="28" spans="1:2" x14ac:dyDescent="0.2">
      <c r="A28" t="str">
        <f>'Sales Forecast'!A19</f>
        <v>Month 10</v>
      </c>
      <c r="B28" s="100">
        <v>0</v>
      </c>
    </row>
    <row r="29" spans="1:2" x14ac:dyDescent="0.2">
      <c r="A29" t="str">
        <f>'Sales Forecast'!A20</f>
        <v>Month 11</v>
      </c>
      <c r="B29" s="100">
        <v>0</v>
      </c>
    </row>
    <row r="30" spans="1:2" x14ac:dyDescent="0.2">
      <c r="A30" t="str">
        <f>'Sales Forecast'!A21</f>
        <v>Month 12</v>
      </c>
      <c r="B30" s="100">
        <v>0</v>
      </c>
    </row>
    <row r="31" spans="1:2" ht="12.6" thickBot="1" x14ac:dyDescent="0.3">
      <c r="A31" s="1" t="s">
        <v>261</v>
      </c>
      <c r="B31" s="80">
        <f>SUM(B19:B30)</f>
        <v>0</v>
      </c>
    </row>
    <row r="32" spans="1:2" ht="12" thickTop="1" x14ac:dyDescent="0.2"/>
  </sheetData>
  <sheetProtection sheet="1" objects="1" scenarios="1"/>
  <phoneticPr fontId="0" type="noConversion"/>
  <pageMargins left="0.75" right="0.75" top="1" bottom="1" header="0.5" footer="0.5"/>
  <pageSetup orientation="portrait"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44"/>
  <sheetViews>
    <sheetView workbookViewId="0">
      <selection activeCell="B3" sqref="B3"/>
    </sheetView>
  </sheetViews>
  <sheetFormatPr defaultRowHeight="11.4" x14ac:dyDescent="0.2"/>
  <cols>
    <col min="1" max="1" width="23.625" customWidth="1"/>
    <col min="2" max="2" width="18.375" customWidth="1"/>
    <col min="3" max="3" width="21" customWidth="1"/>
    <col min="4" max="4" width="17" customWidth="1"/>
  </cols>
  <sheetData>
    <row r="1" spans="1:2" ht="12" x14ac:dyDescent="0.25">
      <c r="A1" s="1" t="str">
        <f>'Required Funds'!A1</f>
        <v>Insert Your Business Name Here</v>
      </c>
    </row>
    <row r="2" spans="1:2" ht="12" x14ac:dyDescent="0.25">
      <c r="A2" s="1" t="s">
        <v>196</v>
      </c>
    </row>
    <row r="3" spans="1:2" x14ac:dyDescent="0.2">
      <c r="A3" s="72" t="s">
        <v>190</v>
      </c>
      <c r="B3" s="101">
        <v>37256</v>
      </c>
    </row>
    <row r="4" spans="1:2" x14ac:dyDescent="0.2">
      <c r="B4" s="71"/>
    </row>
    <row r="6" spans="1:2" ht="12" x14ac:dyDescent="0.25">
      <c r="A6" s="1" t="s">
        <v>71</v>
      </c>
    </row>
    <row r="8" spans="1:2" ht="12" x14ac:dyDescent="0.25">
      <c r="A8" s="1" t="s">
        <v>94</v>
      </c>
    </row>
    <row r="9" spans="1:2" x14ac:dyDescent="0.2">
      <c r="A9" t="s">
        <v>72</v>
      </c>
      <c r="B9" s="81">
        <v>0</v>
      </c>
    </row>
    <row r="10" spans="1:2" x14ac:dyDescent="0.2">
      <c r="A10" t="s">
        <v>73</v>
      </c>
      <c r="B10" s="81">
        <v>0</v>
      </c>
    </row>
    <row r="11" spans="1:2" x14ac:dyDescent="0.2">
      <c r="A11" t="s">
        <v>74</v>
      </c>
      <c r="B11" s="81">
        <v>0</v>
      </c>
    </row>
    <row r="12" spans="1:2" x14ac:dyDescent="0.2">
      <c r="A12" t="s">
        <v>75</v>
      </c>
      <c r="B12" s="81">
        <v>0</v>
      </c>
    </row>
    <row r="13" spans="1:2" x14ac:dyDescent="0.2">
      <c r="A13" t="s">
        <v>76</v>
      </c>
      <c r="B13" s="81">
        <v>0</v>
      </c>
    </row>
    <row r="14" spans="1:2" x14ac:dyDescent="0.2">
      <c r="A14" t="s">
        <v>77</v>
      </c>
      <c r="B14" s="81">
        <v>0</v>
      </c>
    </row>
    <row r="15" spans="1:2" x14ac:dyDescent="0.2">
      <c r="A15" s="7" t="s">
        <v>78</v>
      </c>
      <c r="B15" s="81">
        <v>0</v>
      </c>
    </row>
    <row r="16" spans="1:2" x14ac:dyDescent="0.2">
      <c r="A16" s="7" t="s">
        <v>79</v>
      </c>
      <c r="B16" s="81">
        <v>0</v>
      </c>
    </row>
    <row r="17" spans="1:2" x14ac:dyDescent="0.2">
      <c r="A17" s="7" t="s">
        <v>80</v>
      </c>
      <c r="B17" s="81">
        <v>0</v>
      </c>
    </row>
    <row r="18" spans="1:2" x14ac:dyDescent="0.2">
      <c r="A18" s="7" t="s">
        <v>81</v>
      </c>
      <c r="B18" s="81">
        <v>0</v>
      </c>
    </row>
    <row r="19" spans="1:2" x14ac:dyDescent="0.2">
      <c r="A19" s="7" t="s">
        <v>82</v>
      </c>
      <c r="B19" s="81">
        <v>0</v>
      </c>
    </row>
    <row r="20" spans="1:2" x14ac:dyDescent="0.2">
      <c r="A20" s="7" t="s">
        <v>93</v>
      </c>
      <c r="B20" s="81">
        <v>0</v>
      </c>
    </row>
    <row r="21" spans="1:2" ht="12.6" thickBot="1" x14ac:dyDescent="0.3">
      <c r="A21" s="1" t="s">
        <v>83</v>
      </c>
      <c r="B21" s="11">
        <f>SUM(B9:B19)-B20</f>
        <v>0</v>
      </c>
    </row>
    <row r="22" spans="1:2" ht="12" thickTop="1" x14ac:dyDescent="0.2">
      <c r="B22" s="3"/>
    </row>
    <row r="23" spans="1:2" x14ac:dyDescent="0.2">
      <c r="B23" s="3"/>
    </row>
    <row r="24" spans="1:2" ht="12" x14ac:dyDescent="0.25">
      <c r="A24" s="1" t="s">
        <v>92</v>
      </c>
      <c r="B24" s="3"/>
    </row>
    <row r="25" spans="1:2" x14ac:dyDescent="0.2">
      <c r="B25" s="3"/>
    </row>
    <row r="26" spans="1:2" ht="12" x14ac:dyDescent="0.25">
      <c r="A26" s="1" t="s">
        <v>95</v>
      </c>
      <c r="B26" s="3"/>
    </row>
    <row r="27" spans="1:2" x14ac:dyDescent="0.2">
      <c r="A27" t="s">
        <v>84</v>
      </c>
      <c r="B27" s="81">
        <v>0</v>
      </c>
    </row>
    <row r="28" spans="1:2" x14ac:dyDescent="0.2">
      <c r="A28" t="s">
        <v>85</v>
      </c>
      <c r="B28" s="81">
        <v>0</v>
      </c>
    </row>
    <row r="29" spans="1:2" x14ac:dyDescent="0.2">
      <c r="A29" t="s">
        <v>86</v>
      </c>
      <c r="B29" s="81">
        <v>0</v>
      </c>
    </row>
    <row r="30" spans="1:2" ht="13.2" x14ac:dyDescent="0.35">
      <c r="A30" t="s">
        <v>87</v>
      </c>
      <c r="B30" s="90">
        <v>0</v>
      </c>
    </row>
    <row r="31" spans="1:2" ht="12" x14ac:dyDescent="0.25">
      <c r="A31" s="1" t="s">
        <v>88</v>
      </c>
      <c r="B31" s="19">
        <f>SUM(B27:B30)</f>
        <v>0</v>
      </c>
    </row>
    <row r="32" spans="1:2" ht="12" x14ac:dyDescent="0.25">
      <c r="A32" s="1"/>
      <c r="B32" s="3"/>
    </row>
    <row r="33" spans="1:3" ht="12" x14ac:dyDescent="0.25">
      <c r="A33" s="1"/>
      <c r="B33" s="3"/>
    </row>
    <row r="34" spans="1:3" ht="12" x14ac:dyDescent="0.25">
      <c r="A34" s="1" t="s">
        <v>96</v>
      </c>
      <c r="B34" s="3"/>
    </row>
    <row r="35" spans="1:3" x14ac:dyDescent="0.2">
      <c r="B35" s="3"/>
    </row>
    <row r="36" spans="1:3" ht="12" x14ac:dyDescent="0.25">
      <c r="A36" s="1" t="s">
        <v>98</v>
      </c>
      <c r="B36" s="3"/>
    </row>
    <row r="37" spans="1:3" x14ac:dyDescent="0.2">
      <c r="A37" t="s">
        <v>89</v>
      </c>
      <c r="B37" s="81">
        <v>0</v>
      </c>
    </row>
    <row r="38" spans="1:3" ht="13.2" x14ac:dyDescent="0.35">
      <c r="A38" t="s">
        <v>90</v>
      </c>
      <c r="B38" s="90">
        <v>0</v>
      </c>
    </row>
    <row r="39" spans="1:3" ht="12" x14ac:dyDescent="0.25">
      <c r="A39" s="1" t="s">
        <v>91</v>
      </c>
      <c r="B39" s="19">
        <f>SUM(B37:B38)</f>
        <v>0</v>
      </c>
    </row>
    <row r="40" spans="1:3" x14ac:dyDescent="0.2">
      <c r="B40" s="3"/>
    </row>
    <row r="41" spans="1:3" ht="12.6" thickBot="1" x14ac:dyDescent="0.3">
      <c r="A41" s="1" t="s">
        <v>97</v>
      </c>
      <c r="B41" s="11">
        <f>B31+B39</f>
        <v>0</v>
      </c>
    </row>
    <row r="42" spans="1:3" ht="12" thickTop="1" x14ac:dyDescent="0.2"/>
    <row r="44" spans="1:3" x14ac:dyDescent="0.2">
      <c r="A44" s="10" t="s">
        <v>99</v>
      </c>
      <c r="B44" s="42">
        <f>B21-B41</f>
        <v>0</v>
      </c>
      <c r="C44" s="10" t="s">
        <v>100</v>
      </c>
    </row>
  </sheetData>
  <sheetProtection sheet="1" objects="1" scenarios="1"/>
  <phoneticPr fontId="0" type="noConversion"/>
  <pageMargins left="0.75" right="0.75" top="1" bottom="1" header="0.5" footer="0.5"/>
  <pageSetup orientation="portrait" horizontalDpi="300" verticalDpi="30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55"/>
  <sheetViews>
    <sheetView workbookViewId="0"/>
  </sheetViews>
  <sheetFormatPr defaultRowHeight="12" x14ac:dyDescent="0.25"/>
  <cols>
    <col min="1" max="1" width="2.75" style="1" customWidth="1"/>
    <col min="2" max="2" width="26" customWidth="1"/>
    <col min="3" max="15" width="10.75" customWidth="1"/>
    <col min="16" max="16" width="10.375" style="8" customWidth="1"/>
  </cols>
  <sheetData>
    <row r="1" spans="1:16" x14ac:dyDescent="0.25">
      <c r="A1" s="1" t="str">
        <f>'Required Funds'!A1</f>
        <v>Insert Your Business Name Here</v>
      </c>
    </row>
    <row r="3" spans="1:16" x14ac:dyDescent="0.25">
      <c r="A3" s="43" t="s">
        <v>101</v>
      </c>
      <c r="B3" s="43"/>
      <c r="C3" s="32"/>
      <c r="D3" s="32"/>
      <c r="E3" s="32"/>
      <c r="F3" s="32"/>
      <c r="G3" s="32"/>
      <c r="H3" s="32"/>
      <c r="I3" s="32"/>
      <c r="J3" s="32"/>
      <c r="K3" s="32"/>
      <c r="L3" s="32"/>
      <c r="M3" s="32"/>
      <c r="N3" s="32"/>
      <c r="O3" s="32"/>
      <c r="P3" s="52"/>
    </row>
    <row r="4" spans="1:16" s="1" customFormat="1" x14ac:dyDescent="0.25">
      <c r="A4" s="44"/>
      <c r="B4" s="44"/>
      <c r="C4" s="45" t="str">
        <f>'Sales Forecast'!A10</f>
        <v>Month 1</v>
      </c>
      <c r="D4" s="45" t="str">
        <f>'Sales Forecast'!A11</f>
        <v>Month 2</v>
      </c>
      <c r="E4" s="45" t="str">
        <f>'Sales Forecast'!A12</f>
        <v>Month 3</v>
      </c>
      <c r="F4" s="45" t="str">
        <f>'Sales Forecast'!A13</f>
        <v>Month 4</v>
      </c>
      <c r="G4" s="45" t="str">
        <f>'Sales Forecast'!A14</f>
        <v>Month 5</v>
      </c>
      <c r="H4" s="45" t="str">
        <f>'Sales Forecast'!A15</f>
        <v>Month 6</v>
      </c>
      <c r="I4" s="45" t="str">
        <f>'Sales Forecast'!A16</f>
        <v>Month 7</v>
      </c>
      <c r="J4" s="45" t="str">
        <f>'Sales Forecast'!A17</f>
        <v>Month 8</v>
      </c>
      <c r="K4" s="45" t="str">
        <f>'Sales Forecast'!A18</f>
        <v>Month 9</v>
      </c>
      <c r="L4" s="45" t="str">
        <f>'Sales Forecast'!A19</f>
        <v>Month 10</v>
      </c>
      <c r="M4" s="45" t="str">
        <f>'Sales Forecast'!A20</f>
        <v>Month 11</v>
      </c>
      <c r="N4" s="45" t="str">
        <f>'Sales Forecast'!A21</f>
        <v>Month 12</v>
      </c>
      <c r="O4" s="45" t="s">
        <v>102</v>
      </c>
      <c r="P4" s="53" t="s">
        <v>103</v>
      </c>
    </row>
    <row r="5" spans="1:16" s="1" customFormat="1" x14ac:dyDescent="0.25">
      <c r="A5" s="46"/>
      <c r="B5" s="46"/>
      <c r="C5" s="47"/>
      <c r="D5" s="47"/>
      <c r="E5" s="47"/>
      <c r="F5" s="47"/>
      <c r="G5" s="47"/>
      <c r="H5" s="47"/>
      <c r="I5" s="47"/>
      <c r="J5" s="47"/>
      <c r="K5" s="47"/>
      <c r="L5" s="47"/>
      <c r="M5" s="47"/>
      <c r="N5" s="47"/>
      <c r="O5" s="47"/>
      <c r="P5" s="54"/>
    </row>
    <row r="7" spans="1:16" x14ac:dyDescent="0.25">
      <c r="A7" s="1" t="s">
        <v>112</v>
      </c>
    </row>
    <row r="8" spans="1:16" x14ac:dyDescent="0.25">
      <c r="B8" t="str">
        <f>'Gross Margins'!A7</f>
        <v>Product / Service 1</v>
      </c>
      <c r="C8" s="3">
        <f>'Sales Forecast'!B10*'Gross Margins'!$C$9</f>
        <v>0</v>
      </c>
      <c r="D8" s="3">
        <f>'Sales Forecast'!B11*'Gross Margins'!$C$9</f>
        <v>0</v>
      </c>
      <c r="E8" s="3">
        <f>'Sales Forecast'!B12*'Gross Margins'!$C$9</f>
        <v>0</v>
      </c>
      <c r="F8" s="3">
        <f>'Sales Forecast'!B13*'Gross Margins'!$C$9</f>
        <v>0</v>
      </c>
      <c r="G8" s="3">
        <f>'Sales Forecast'!B14*'Gross Margins'!$C$9</f>
        <v>0</v>
      </c>
      <c r="H8" s="3">
        <f>'Sales Forecast'!B15*'Gross Margins'!$C$9</f>
        <v>0</v>
      </c>
      <c r="I8" s="3">
        <f>'Sales Forecast'!B16*'Gross Margins'!$C$9</f>
        <v>0</v>
      </c>
      <c r="J8" s="3">
        <f>'Sales Forecast'!B17*'Gross Margins'!$C$9</f>
        <v>0</v>
      </c>
      <c r="K8" s="3">
        <f>'Sales Forecast'!B18*'Gross Margins'!$C$9</f>
        <v>0</v>
      </c>
      <c r="L8" s="3">
        <f>'Sales Forecast'!B19*'Gross Margins'!$C$9</f>
        <v>0</v>
      </c>
      <c r="M8" s="3">
        <f>'Sales Forecast'!B20*'Gross Margins'!$C$9</f>
        <v>0</v>
      </c>
      <c r="N8" s="3">
        <f>'Sales Forecast'!B21*'Gross Margins'!$C$9</f>
        <v>0</v>
      </c>
      <c r="O8" s="48">
        <f>SUM(C8:N8)</f>
        <v>0</v>
      </c>
    </row>
    <row r="9" spans="1:16" x14ac:dyDescent="0.25">
      <c r="B9" t="str">
        <f>'Gross Margins'!A19</f>
        <v>Product / Service 2</v>
      </c>
      <c r="C9" s="3">
        <f>'Sales Forecast'!C10*'Gross Margins'!$C$21</f>
        <v>0</v>
      </c>
      <c r="D9" s="3">
        <f>'Sales Forecast'!C11*'Gross Margins'!$C$21</f>
        <v>0</v>
      </c>
      <c r="E9" s="3">
        <f>'Sales Forecast'!C12*'Gross Margins'!$C$21</f>
        <v>0</v>
      </c>
      <c r="F9" s="3">
        <f>'Sales Forecast'!C13*'Gross Margins'!$C$21</f>
        <v>0</v>
      </c>
      <c r="G9" s="3">
        <f>'Sales Forecast'!C14*'Gross Margins'!$C$21</f>
        <v>0</v>
      </c>
      <c r="H9" s="3">
        <f>'Sales Forecast'!C15*'Gross Margins'!$C$21</f>
        <v>0</v>
      </c>
      <c r="I9" s="3">
        <f>'Sales Forecast'!C16*'Gross Margins'!$C$21</f>
        <v>0</v>
      </c>
      <c r="J9" s="3">
        <f>'Sales Forecast'!C17*'Gross Margins'!$C$21</f>
        <v>0</v>
      </c>
      <c r="K9" s="3">
        <f>'Sales Forecast'!C18*'Gross Margins'!$C$21</f>
        <v>0</v>
      </c>
      <c r="L9" s="3">
        <f>'Sales Forecast'!C19*'Gross Margins'!$C$21</f>
        <v>0</v>
      </c>
      <c r="M9" s="3">
        <f>'Sales Forecast'!C20*'Gross Margins'!$C$21</f>
        <v>0</v>
      </c>
      <c r="N9" s="3">
        <f>'Sales Forecast'!C21*'Gross Margins'!$C$21</f>
        <v>0</v>
      </c>
      <c r="O9" s="48">
        <f>SUM(C9:N9)</f>
        <v>0</v>
      </c>
    </row>
    <row r="10" spans="1:16" ht="13.2" x14ac:dyDescent="0.35">
      <c r="B10" t="str">
        <f>'Gross Margins'!A31</f>
        <v>Product / Service 3</v>
      </c>
      <c r="C10" s="6">
        <f>'Sales Forecast'!D10*'Gross Margins'!$C$33</f>
        <v>0</v>
      </c>
      <c r="D10" s="6">
        <f>'Sales Forecast'!D11*'Gross Margins'!$C$33</f>
        <v>0</v>
      </c>
      <c r="E10" s="6">
        <f>'Sales Forecast'!D12*'Gross Margins'!$C$33</f>
        <v>0</v>
      </c>
      <c r="F10" s="6">
        <f>'Sales Forecast'!D13*'Gross Margins'!$C$33</f>
        <v>0</v>
      </c>
      <c r="G10" s="6">
        <f>'Sales Forecast'!D14*'Gross Margins'!$C$33</f>
        <v>0</v>
      </c>
      <c r="H10" s="6">
        <f>'Sales Forecast'!D15*'Gross Margins'!$C$33</f>
        <v>0</v>
      </c>
      <c r="I10" s="6">
        <f>'Sales Forecast'!D16*'Gross Margins'!$C$33</f>
        <v>0</v>
      </c>
      <c r="J10" s="6">
        <f>'Sales Forecast'!D17*'Gross Margins'!$C$33</f>
        <v>0</v>
      </c>
      <c r="K10" s="6">
        <f>'Sales Forecast'!D18*'Gross Margins'!$C$33</f>
        <v>0</v>
      </c>
      <c r="L10" s="6">
        <f>'Sales Forecast'!D19*'Gross Margins'!$C$33</f>
        <v>0</v>
      </c>
      <c r="M10" s="6">
        <f>'Sales Forecast'!D20*'Gross Margins'!$C$33</f>
        <v>0</v>
      </c>
      <c r="N10" s="6">
        <f>'Sales Forecast'!D21*'Gross Margins'!$C$33</f>
        <v>0</v>
      </c>
      <c r="O10" s="49">
        <f>SUM(C10:N10)</f>
        <v>0</v>
      </c>
    </row>
    <row r="11" spans="1:16" x14ac:dyDescent="0.25">
      <c r="A11" s="1" t="s">
        <v>104</v>
      </c>
      <c r="C11" s="48">
        <f>SUM(C8:C10)</f>
        <v>0</v>
      </c>
      <c r="D11" s="48">
        <f t="shared" ref="D11:N11" si="0">SUM(D8:D10)</f>
        <v>0</v>
      </c>
      <c r="E11" s="48">
        <f t="shared" si="0"/>
        <v>0</v>
      </c>
      <c r="F11" s="48">
        <f t="shared" si="0"/>
        <v>0</v>
      </c>
      <c r="G11" s="48">
        <f t="shared" si="0"/>
        <v>0</v>
      </c>
      <c r="H11" s="48">
        <f t="shared" si="0"/>
        <v>0</v>
      </c>
      <c r="I11" s="48">
        <f t="shared" si="0"/>
        <v>0</v>
      </c>
      <c r="J11" s="48">
        <f t="shared" si="0"/>
        <v>0</v>
      </c>
      <c r="K11" s="48">
        <f t="shared" si="0"/>
        <v>0</v>
      </c>
      <c r="L11" s="48">
        <f t="shared" si="0"/>
        <v>0</v>
      </c>
      <c r="M11" s="48">
        <f t="shared" si="0"/>
        <v>0</v>
      </c>
      <c r="N11" s="48">
        <f t="shared" si="0"/>
        <v>0</v>
      </c>
      <c r="O11" s="48">
        <f>SUM(C11:N11)</f>
        <v>0</v>
      </c>
      <c r="P11" s="8">
        <v>1</v>
      </c>
    </row>
    <row r="13" spans="1:16" x14ac:dyDescent="0.25">
      <c r="A13" s="1" t="s">
        <v>113</v>
      </c>
    </row>
    <row r="14" spans="1:16" x14ac:dyDescent="0.25">
      <c r="B14" t="str">
        <f>B8</f>
        <v>Product / Service 1</v>
      </c>
      <c r="C14" s="48">
        <f>C8*'Gross Margins'!$D$13</f>
        <v>0</v>
      </c>
      <c r="D14" s="48">
        <f>D8*'Gross Margins'!$D$13</f>
        <v>0</v>
      </c>
      <c r="E14" s="48">
        <f>E8*'Gross Margins'!$D$13</f>
        <v>0</v>
      </c>
      <c r="F14" s="48">
        <f>F8*'Gross Margins'!$D$13</f>
        <v>0</v>
      </c>
      <c r="G14" s="48">
        <f>G8*'Gross Margins'!$D$13</f>
        <v>0</v>
      </c>
      <c r="H14" s="48">
        <f>H8*'Gross Margins'!$D$13</f>
        <v>0</v>
      </c>
      <c r="I14" s="48">
        <f>I8*'Gross Margins'!$D$13</f>
        <v>0</v>
      </c>
      <c r="J14" s="48">
        <f>J8*'Gross Margins'!$D$13</f>
        <v>0</v>
      </c>
      <c r="K14" s="48">
        <f>K8*'Gross Margins'!$D$13</f>
        <v>0</v>
      </c>
      <c r="L14" s="48">
        <f>L8*'Gross Margins'!$D$13</f>
        <v>0</v>
      </c>
      <c r="M14" s="48">
        <f>M8*'Gross Margins'!$D$13</f>
        <v>0</v>
      </c>
      <c r="N14" s="48">
        <f>N8*'Gross Margins'!$D$13</f>
        <v>0</v>
      </c>
      <c r="O14" s="48">
        <f>SUM(C14:N14)</f>
        <v>0</v>
      </c>
    </row>
    <row r="15" spans="1:16" x14ac:dyDescent="0.25">
      <c r="B15" t="str">
        <f>B9</f>
        <v>Product / Service 2</v>
      </c>
      <c r="C15" s="48">
        <f>C9*'Gross Margins'!$D$25</f>
        <v>0</v>
      </c>
      <c r="D15" s="48">
        <f>D9*'Gross Margins'!$D$25</f>
        <v>0</v>
      </c>
      <c r="E15" s="48">
        <f>E9*'Gross Margins'!$D$25</f>
        <v>0</v>
      </c>
      <c r="F15" s="48">
        <f>F9*'Gross Margins'!$D$25</f>
        <v>0</v>
      </c>
      <c r="G15" s="48">
        <f>G9*'Gross Margins'!$D$25</f>
        <v>0</v>
      </c>
      <c r="H15" s="48">
        <f>H9*'Gross Margins'!$D$25</f>
        <v>0</v>
      </c>
      <c r="I15" s="48">
        <f>I9*'Gross Margins'!$D$25</f>
        <v>0</v>
      </c>
      <c r="J15" s="48">
        <f>J9*'Gross Margins'!$D$25</f>
        <v>0</v>
      </c>
      <c r="K15" s="48">
        <f>K9*'Gross Margins'!$D$25</f>
        <v>0</v>
      </c>
      <c r="L15" s="48">
        <f>L9*'Gross Margins'!$D$25</f>
        <v>0</v>
      </c>
      <c r="M15" s="48">
        <f>M9*'Gross Margins'!$D$25</f>
        <v>0</v>
      </c>
      <c r="N15" s="48">
        <f>N9*'Gross Margins'!$D$25</f>
        <v>0</v>
      </c>
      <c r="O15" s="48">
        <f>SUM(C15:N15)</f>
        <v>0</v>
      </c>
    </row>
    <row r="16" spans="1:16" ht="13.2" x14ac:dyDescent="0.35">
      <c r="B16" t="str">
        <f>B10</f>
        <v>Product / Service 3</v>
      </c>
      <c r="C16" s="49">
        <f>C10*'Gross Margins'!$D$37</f>
        <v>0</v>
      </c>
      <c r="D16" s="49">
        <f>D10*'Gross Margins'!$D$37</f>
        <v>0</v>
      </c>
      <c r="E16" s="49">
        <f>E10*'Gross Margins'!$D$37</f>
        <v>0</v>
      </c>
      <c r="F16" s="49">
        <f>F10*'Gross Margins'!$D$37</f>
        <v>0</v>
      </c>
      <c r="G16" s="49">
        <f>G10*'Gross Margins'!$D$37</f>
        <v>0</v>
      </c>
      <c r="H16" s="49">
        <f>H10*'Gross Margins'!$D$37</f>
        <v>0</v>
      </c>
      <c r="I16" s="49">
        <f>I10*'Gross Margins'!$D$37</f>
        <v>0</v>
      </c>
      <c r="J16" s="49">
        <f>J10*'Gross Margins'!$D$37</f>
        <v>0</v>
      </c>
      <c r="K16" s="49">
        <f>K10*'Gross Margins'!$D$37</f>
        <v>0</v>
      </c>
      <c r="L16" s="49">
        <f>L10*'Gross Margins'!$D$37</f>
        <v>0</v>
      </c>
      <c r="M16" s="49">
        <f>M10*'Gross Margins'!$D$37</f>
        <v>0</v>
      </c>
      <c r="N16" s="49">
        <f>N10*'Gross Margins'!$D$37</f>
        <v>0</v>
      </c>
      <c r="O16" s="49">
        <f>SUM(C16:N16)</f>
        <v>0</v>
      </c>
    </row>
    <row r="17" spans="1:16" x14ac:dyDescent="0.25">
      <c r="A17" s="1" t="s">
        <v>106</v>
      </c>
      <c r="C17" s="48">
        <f>SUM(C14:C16)</f>
        <v>0</v>
      </c>
      <c r="D17" s="48">
        <f t="shared" ref="D17:N17" si="1">SUM(D14:D16)</f>
        <v>0</v>
      </c>
      <c r="E17" s="48">
        <f t="shared" si="1"/>
        <v>0</v>
      </c>
      <c r="F17" s="48">
        <f t="shared" si="1"/>
        <v>0</v>
      </c>
      <c r="G17" s="48">
        <f t="shared" si="1"/>
        <v>0</v>
      </c>
      <c r="H17" s="48">
        <f t="shared" si="1"/>
        <v>0</v>
      </c>
      <c r="I17" s="48">
        <f t="shared" si="1"/>
        <v>0</v>
      </c>
      <c r="J17" s="48">
        <f t="shared" si="1"/>
        <v>0</v>
      </c>
      <c r="K17" s="48">
        <f t="shared" si="1"/>
        <v>0</v>
      </c>
      <c r="L17" s="48">
        <f t="shared" si="1"/>
        <v>0</v>
      </c>
      <c r="M17" s="48">
        <f t="shared" si="1"/>
        <v>0</v>
      </c>
      <c r="N17" s="48">
        <f t="shared" si="1"/>
        <v>0</v>
      </c>
      <c r="O17" s="48">
        <f>SUM(C17:N17)</f>
        <v>0</v>
      </c>
      <c r="P17" s="8">
        <f>IF(O17=0,0,O17/O11)</f>
        <v>0</v>
      </c>
    </row>
    <row r="19" spans="1:16" x14ac:dyDescent="0.25">
      <c r="A19" s="1" t="s">
        <v>107</v>
      </c>
      <c r="C19" s="48">
        <f t="shared" ref="C19:N19" si="2">C11-C17</f>
        <v>0</v>
      </c>
      <c r="D19" s="48">
        <f t="shared" si="2"/>
        <v>0</v>
      </c>
      <c r="E19" s="48">
        <f t="shared" si="2"/>
        <v>0</v>
      </c>
      <c r="F19" s="48">
        <f t="shared" si="2"/>
        <v>0</v>
      </c>
      <c r="G19" s="48">
        <f t="shared" si="2"/>
        <v>0</v>
      </c>
      <c r="H19" s="48">
        <f t="shared" si="2"/>
        <v>0</v>
      </c>
      <c r="I19" s="48">
        <f t="shared" si="2"/>
        <v>0</v>
      </c>
      <c r="J19" s="48">
        <f t="shared" si="2"/>
        <v>0</v>
      </c>
      <c r="K19" s="48">
        <f t="shared" si="2"/>
        <v>0</v>
      </c>
      <c r="L19" s="48">
        <f t="shared" si="2"/>
        <v>0</v>
      </c>
      <c r="M19" s="48">
        <f t="shared" si="2"/>
        <v>0</v>
      </c>
      <c r="N19" s="48">
        <f t="shared" si="2"/>
        <v>0</v>
      </c>
      <c r="O19" s="48">
        <f>SUM(C19:N19)</f>
        <v>0</v>
      </c>
      <c r="P19" s="8">
        <f>IF(O19=0,0,O19/O11)</f>
        <v>0</v>
      </c>
    </row>
    <row r="21" spans="1:16" x14ac:dyDescent="0.25">
      <c r="A21" s="1" t="s">
        <v>111</v>
      </c>
      <c r="C21" s="3"/>
      <c r="D21" s="3"/>
      <c r="E21" s="3"/>
      <c r="F21" s="3"/>
      <c r="G21" s="3"/>
      <c r="H21" s="3"/>
      <c r="I21" s="3"/>
      <c r="J21" s="3"/>
      <c r="K21" s="3"/>
      <c r="L21" s="3"/>
      <c r="M21" s="3"/>
      <c r="N21" s="3"/>
      <c r="O21" s="3"/>
    </row>
    <row r="22" spans="1:16" x14ac:dyDescent="0.25">
      <c r="B22" t="str">
        <f>'Monthly Budget'!B8</f>
        <v>Owner's Compensation</v>
      </c>
      <c r="C22" s="3">
        <f>'Monthly Budget'!D8</f>
        <v>0</v>
      </c>
      <c r="D22" s="3">
        <f>C22</f>
        <v>0</v>
      </c>
      <c r="E22" s="3">
        <f t="shared" ref="E22:N22" si="3">D22</f>
        <v>0</v>
      </c>
      <c r="F22" s="3">
        <f t="shared" si="3"/>
        <v>0</v>
      </c>
      <c r="G22" s="3">
        <f t="shared" si="3"/>
        <v>0</v>
      </c>
      <c r="H22" s="3">
        <f t="shared" si="3"/>
        <v>0</v>
      </c>
      <c r="I22" s="3">
        <f t="shared" si="3"/>
        <v>0</v>
      </c>
      <c r="J22" s="3">
        <f t="shared" si="3"/>
        <v>0</v>
      </c>
      <c r="K22" s="3">
        <f t="shared" si="3"/>
        <v>0</v>
      </c>
      <c r="L22" s="3">
        <f t="shared" si="3"/>
        <v>0</v>
      </c>
      <c r="M22" s="3">
        <f t="shared" si="3"/>
        <v>0</v>
      </c>
      <c r="N22" s="3">
        <f t="shared" si="3"/>
        <v>0</v>
      </c>
      <c r="O22" s="3">
        <f t="shared" ref="O22:O27" si="4">SUM(C22:N22)</f>
        <v>0</v>
      </c>
    </row>
    <row r="23" spans="1:16" x14ac:dyDescent="0.25">
      <c r="B23" t="str">
        <f>'Monthly Budget'!B9</f>
        <v>Salaries</v>
      </c>
      <c r="C23" s="3">
        <f>'Monthly Budget'!D9</f>
        <v>0</v>
      </c>
      <c r="D23" s="3">
        <f t="shared" ref="D23:N26" si="5">C23</f>
        <v>0</v>
      </c>
      <c r="E23" s="3">
        <f t="shared" si="5"/>
        <v>0</v>
      </c>
      <c r="F23" s="3">
        <f t="shared" si="5"/>
        <v>0</v>
      </c>
      <c r="G23" s="3">
        <f t="shared" si="5"/>
        <v>0</v>
      </c>
      <c r="H23" s="3">
        <f t="shared" si="5"/>
        <v>0</v>
      </c>
      <c r="I23" s="3">
        <f t="shared" si="5"/>
        <v>0</v>
      </c>
      <c r="J23" s="3">
        <f t="shared" si="5"/>
        <v>0</v>
      </c>
      <c r="K23" s="3">
        <f t="shared" si="5"/>
        <v>0</v>
      </c>
      <c r="L23" s="3">
        <f t="shared" si="5"/>
        <v>0</v>
      </c>
      <c r="M23" s="3">
        <f t="shared" si="5"/>
        <v>0</v>
      </c>
      <c r="N23" s="3">
        <f t="shared" si="5"/>
        <v>0</v>
      </c>
      <c r="O23" s="3">
        <f t="shared" si="4"/>
        <v>0</v>
      </c>
    </row>
    <row r="24" spans="1:16" x14ac:dyDescent="0.25">
      <c r="B24" t="s">
        <v>134</v>
      </c>
      <c r="C24" s="3">
        <f>'Monthly Budget'!D10+'Monthly Budget'!D11+'Monthly Budget'!D12+'Monthly Budget'!D13</f>
        <v>0</v>
      </c>
      <c r="D24" s="3">
        <f t="shared" si="5"/>
        <v>0</v>
      </c>
      <c r="E24" s="3">
        <f t="shared" si="5"/>
        <v>0</v>
      </c>
      <c r="F24" s="3">
        <f t="shared" si="5"/>
        <v>0</v>
      </c>
      <c r="G24" s="3">
        <f t="shared" si="5"/>
        <v>0</v>
      </c>
      <c r="H24" s="3">
        <f t="shared" si="5"/>
        <v>0</v>
      </c>
      <c r="I24" s="3">
        <f t="shared" si="5"/>
        <v>0</v>
      </c>
      <c r="J24" s="3">
        <f t="shared" si="5"/>
        <v>0</v>
      </c>
      <c r="K24" s="3">
        <f t="shared" si="5"/>
        <v>0</v>
      </c>
      <c r="L24" s="3">
        <f t="shared" si="5"/>
        <v>0</v>
      </c>
      <c r="M24" s="3">
        <f t="shared" si="5"/>
        <v>0</v>
      </c>
      <c r="N24" s="3">
        <f t="shared" si="5"/>
        <v>0</v>
      </c>
      <c r="O24" s="3">
        <f t="shared" si="4"/>
        <v>0</v>
      </c>
    </row>
    <row r="25" spans="1:16" x14ac:dyDescent="0.25">
      <c r="B25" t="str">
        <f>'Monthly Budget'!B14</f>
        <v>Worker's Compensation</v>
      </c>
      <c r="C25" s="3">
        <f>'Monthly Budget'!D14</f>
        <v>0</v>
      </c>
      <c r="D25" s="3">
        <f t="shared" si="5"/>
        <v>0</v>
      </c>
      <c r="E25" s="3">
        <f t="shared" si="5"/>
        <v>0</v>
      </c>
      <c r="F25" s="3">
        <f t="shared" si="5"/>
        <v>0</v>
      </c>
      <c r="G25" s="3">
        <f t="shared" si="5"/>
        <v>0</v>
      </c>
      <c r="H25" s="3">
        <f t="shared" si="5"/>
        <v>0</v>
      </c>
      <c r="I25" s="3">
        <f t="shared" si="5"/>
        <v>0</v>
      </c>
      <c r="J25" s="3">
        <f t="shared" si="5"/>
        <v>0</v>
      </c>
      <c r="K25" s="3">
        <f t="shared" si="5"/>
        <v>0</v>
      </c>
      <c r="L25" s="3">
        <f t="shared" si="5"/>
        <v>0</v>
      </c>
      <c r="M25" s="3">
        <f t="shared" si="5"/>
        <v>0</v>
      </c>
      <c r="N25" s="3">
        <f t="shared" si="5"/>
        <v>0</v>
      </c>
      <c r="O25" s="3">
        <f t="shared" si="4"/>
        <v>0</v>
      </c>
    </row>
    <row r="26" spans="1:16" ht="13.2" x14ac:dyDescent="0.35">
      <c r="B26" t="str">
        <f>'Monthly Budget'!B15</f>
        <v>Employee Benefit Programs</v>
      </c>
      <c r="C26" s="6">
        <f>'Monthly Budget'!D15</f>
        <v>0</v>
      </c>
      <c r="D26" s="6">
        <f t="shared" si="5"/>
        <v>0</v>
      </c>
      <c r="E26" s="6">
        <f t="shared" si="5"/>
        <v>0</v>
      </c>
      <c r="F26" s="6">
        <f t="shared" si="5"/>
        <v>0</v>
      </c>
      <c r="G26" s="6">
        <f t="shared" si="5"/>
        <v>0</v>
      </c>
      <c r="H26" s="6">
        <f t="shared" si="5"/>
        <v>0</v>
      </c>
      <c r="I26" s="6">
        <f t="shared" si="5"/>
        <v>0</v>
      </c>
      <c r="J26" s="6">
        <f t="shared" si="5"/>
        <v>0</v>
      </c>
      <c r="K26" s="6">
        <f t="shared" si="5"/>
        <v>0</v>
      </c>
      <c r="L26" s="6">
        <f t="shared" si="5"/>
        <v>0</v>
      </c>
      <c r="M26" s="6">
        <f t="shared" si="5"/>
        <v>0</v>
      </c>
      <c r="N26" s="6">
        <f t="shared" si="5"/>
        <v>0</v>
      </c>
      <c r="O26" s="6">
        <f t="shared" si="4"/>
        <v>0</v>
      </c>
    </row>
    <row r="27" spans="1:16" x14ac:dyDescent="0.25">
      <c r="A27" s="1" t="s">
        <v>27</v>
      </c>
      <c r="C27" s="3">
        <f>SUM(C22:C26)</f>
        <v>0</v>
      </c>
      <c r="D27" s="3">
        <f>SUM(D22:D26)</f>
        <v>0</v>
      </c>
      <c r="E27" s="3">
        <f t="shared" ref="E27:N27" si="6">SUM(E22:E26)</f>
        <v>0</v>
      </c>
      <c r="F27" s="3">
        <f t="shared" si="6"/>
        <v>0</v>
      </c>
      <c r="G27" s="3">
        <f t="shared" si="6"/>
        <v>0</v>
      </c>
      <c r="H27" s="3">
        <f t="shared" si="6"/>
        <v>0</v>
      </c>
      <c r="I27" s="3">
        <f t="shared" si="6"/>
        <v>0</v>
      </c>
      <c r="J27" s="3">
        <f t="shared" si="6"/>
        <v>0</v>
      </c>
      <c r="K27" s="3">
        <f t="shared" si="6"/>
        <v>0</v>
      </c>
      <c r="L27" s="3">
        <f t="shared" si="6"/>
        <v>0</v>
      </c>
      <c r="M27" s="3">
        <f t="shared" si="6"/>
        <v>0</v>
      </c>
      <c r="N27" s="3">
        <f t="shared" si="6"/>
        <v>0</v>
      </c>
      <c r="O27" s="3">
        <f t="shared" si="4"/>
        <v>0</v>
      </c>
      <c r="P27" s="8">
        <f>IF(O27=0,0,O27/O11)</f>
        <v>0</v>
      </c>
    </row>
    <row r="28" spans="1:16" x14ac:dyDescent="0.25">
      <c r="C28" s="3"/>
      <c r="D28" s="3"/>
      <c r="E28" s="3"/>
      <c r="F28" s="3"/>
      <c r="G28" s="3"/>
      <c r="H28" s="3"/>
      <c r="I28" s="3"/>
      <c r="J28" s="3"/>
      <c r="K28" s="3"/>
      <c r="L28" s="3"/>
      <c r="M28" s="3"/>
      <c r="N28" s="3"/>
      <c r="O28" s="3"/>
    </row>
    <row r="29" spans="1:16" x14ac:dyDescent="0.25">
      <c r="A29" s="1" t="s">
        <v>110</v>
      </c>
      <c r="C29" s="3"/>
      <c r="D29" s="3"/>
      <c r="E29" s="3"/>
      <c r="F29" s="3"/>
      <c r="G29" s="3"/>
      <c r="H29" s="3"/>
      <c r="I29" s="3"/>
      <c r="J29" s="3"/>
      <c r="K29" s="3"/>
      <c r="L29" s="3"/>
      <c r="M29" s="3"/>
      <c r="N29" s="3"/>
      <c r="O29" s="3"/>
    </row>
    <row r="30" spans="1:16" x14ac:dyDescent="0.25">
      <c r="B30" t="str">
        <f>'Monthly Budget'!B19</f>
        <v>Advertising</v>
      </c>
      <c r="C30" s="3">
        <f>'Monthly Budget'!D19</f>
        <v>0</v>
      </c>
      <c r="D30" s="3">
        <f>C30</f>
        <v>0</v>
      </c>
      <c r="E30" s="3">
        <f t="shared" ref="E30:N30" si="7">D30</f>
        <v>0</v>
      </c>
      <c r="F30" s="3">
        <f t="shared" si="7"/>
        <v>0</v>
      </c>
      <c r="G30" s="3">
        <f t="shared" si="7"/>
        <v>0</v>
      </c>
      <c r="H30" s="3">
        <f t="shared" si="7"/>
        <v>0</v>
      </c>
      <c r="I30" s="3">
        <f t="shared" si="7"/>
        <v>0</v>
      </c>
      <c r="J30" s="3">
        <f t="shared" si="7"/>
        <v>0</v>
      </c>
      <c r="K30" s="3">
        <f t="shared" si="7"/>
        <v>0</v>
      </c>
      <c r="L30" s="3">
        <f t="shared" si="7"/>
        <v>0</v>
      </c>
      <c r="M30" s="3">
        <f t="shared" si="7"/>
        <v>0</v>
      </c>
      <c r="N30" s="3">
        <f t="shared" si="7"/>
        <v>0</v>
      </c>
      <c r="O30" s="3">
        <f>SUM(C30:N30)</f>
        <v>0</v>
      </c>
    </row>
    <row r="31" spans="1:16" x14ac:dyDescent="0.25">
      <c r="B31" t="str">
        <f>'Monthly Budget'!B20</f>
        <v>Car and Truck Expenses</v>
      </c>
      <c r="C31" s="3">
        <f>'Monthly Budget'!D20</f>
        <v>0</v>
      </c>
      <c r="D31" s="3">
        <f t="shared" ref="D31:N45" si="8">C31</f>
        <v>0</v>
      </c>
      <c r="E31" s="3">
        <f t="shared" si="8"/>
        <v>0</v>
      </c>
      <c r="F31" s="3">
        <f t="shared" si="8"/>
        <v>0</v>
      </c>
      <c r="G31" s="3">
        <f t="shared" si="8"/>
        <v>0</v>
      </c>
      <c r="H31" s="3">
        <f t="shared" si="8"/>
        <v>0</v>
      </c>
      <c r="I31" s="3">
        <f t="shared" si="8"/>
        <v>0</v>
      </c>
      <c r="J31" s="3">
        <f t="shared" si="8"/>
        <v>0</v>
      </c>
      <c r="K31" s="3">
        <f t="shared" si="8"/>
        <v>0</v>
      </c>
      <c r="L31" s="3">
        <f t="shared" si="8"/>
        <v>0</v>
      </c>
      <c r="M31" s="3">
        <f t="shared" si="8"/>
        <v>0</v>
      </c>
      <c r="N31" s="3">
        <f t="shared" si="8"/>
        <v>0</v>
      </c>
      <c r="O31" s="3">
        <f t="shared" ref="O31:O46" si="9">SUM(C31:N31)</f>
        <v>0</v>
      </c>
    </row>
    <row r="32" spans="1:16" x14ac:dyDescent="0.25">
      <c r="B32" t="str">
        <f>'Monthly Budget'!B21</f>
        <v>Credit Card Charges</v>
      </c>
      <c r="C32" s="3">
        <f>'Monthly Budget'!D21</f>
        <v>0</v>
      </c>
      <c r="D32" s="3">
        <f t="shared" si="8"/>
        <v>0</v>
      </c>
      <c r="E32" s="3">
        <f t="shared" si="8"/>
        <v>0</v>
      </c>
      <c r="F32" s="3">
        <f t="shared" si="8"/>
        <v>0</v>
      </c>
      <c r="G32" s="3">
        <f t="shared" si="8"/>
        <v>0</v>
      </c>
      <c r="H32" s="3">
        <f t="shared" si="8"/>
        <v>0</v>
      </c>
      <c r="I32" s="3">
        <f t="shared" si="8"/>
        <v>0</v>
      </c>
      <c r="J32" s="3">
        <f t="shared" si="8"/>
        <v>0</v>
      </c>
      <c r="K32" s="3">
        <f t="shared" si="8"/>
        <v>0</v>
      </c>
      <c r="L32" s="3">
        <f t="shared" si="8"/>
        <v>0</v>
      </c>
      <c r="M32" s="3">
        <f t="shared" si="8"/>
        <v>0</v>
      </c>
      <c r="N32" s="3">
        <f t="shared" si="8"/>
        <v>0</v>
      </c>
      <c r="O32" s="3">
        <f t="shared" si="9"/>
        <v>0</v>
      </c>
    </row>
    <row r="33" spans="1:16" x14ac:dyDescent="0.25">
      <c r="B33" t="str">
        <f>'Monthly Budget'!B22</f>
        <v>Insurance</v>
      </c>
      <c r="C33" s="3">
        <f>'Monthly Budget'!D22</f>
        <v>0</v>
      </c>
      <c r="D33" s="3">
        <f t="shared" si="8"/>
        <v>0</v>
      </c>
      <c r="E33" s="3">
        <f t="shared" si="8"/>
        <v>0</v>
      </c>
      <c r="F33" s="3">
        <f t="shared" si="8"/>
        <v>0</v>
      </c>
      <c r="G33" s="3">
        <f t="shared" si="8"/>
        <v>0</v>
      </c>
      <c r="H33" s="3">
        <f t="shared" si="8"/>
        <v>0</v>
      </c>
      <c r="I33" s="3">
        <f t="shared" si="8"/>
        <v>0</v>
      </c>
      <c r="J33" s="3">
        <f t="shared" si="8"/>
        <v>0</v>
      </c>
      <c r="K33" s="3">
        <f t="shared" si="8"/>
        <v>0</v>
      </c>
      <c r="L33" s="3">
        <f t="shared" si="8"/>
        <v>0</v>
      </c>
      <c r="M33" s="3">
        <f t="shared" si="8"/>
        <v>0</v>
      </c>
      <c r="N33" s="3">
        <f t="shared" si="8"/>
        <v>0</v>
      </c>
      <c r="O33" s="3">
        <f t="shared" si="9"/>
        <v>0</v>
      </c>
    </row>
    <row r="34" spans="1:16" x14ac:dyDescent="0.25">
      <c r="B34" t="str">
        <f>'Monthly Budget'!B23</f>
        <v>Legal and Accounting Fees</v>
      </c>
      <c r="C34" s="3">
        <f>'Monthly Budget'!D23</f>
        <v>0</v>
      </c>
      <c r="D34" s="3">
        <f t="shared" si="8"/>
        <v>0</v>
      </c>
      <c r="E34" s="3">
        <f t="shared" si="8"/>
        <v>0</v>
      </c>
      <c r="F34" s="3">
        <f t="shared" si="8"/>
        <v>0</v>
      </c>
      <c r="G34" s="3">
        <f t="shared" si="8"/>
        <v>0</v>
      </c>
      <c r="H34" s="3">
        <f t="shared" si="8"/>
        <v>0</v>
      </c>
      <c r="I34" s="3">
        <f t="shared" si="8"/>
        <v>0</v>
      </c>
      <c r="J34" s="3">
        <f t="shared" si="8"/>
        <v>0</v>
      </c>
      <c r="K34" s="3">
        <f t="shared" si="8"/>
        <v>0</v>
      </c>
      <c r="L34" s="3">
        <f t="shared" si="8"/>
        <v>0</v>
      </c>
      <c r="M34" s="3">
        <f t="shared" si="8"/>
        <v>0</v>
      </c>
      <c r="N34" s="3">
        <f t="shared" si="8"/>
        <v>0</v>
      </c>
      <c r="O34" s="3">
        <f t="shared" si="9"/>
        <v>0</v>
      </c>
    </row>
    <row r="35" spans="1:16" x14ac:dyDescent="0.25">
      <c r="B35" t="str">
        <f>'Monthly Budget'!B24</f>
        <v>Office Expenses</v>
      </c>
      <c r="C35" s="3">
        <f>'Monthly Budget'!D24</f>
        <v>0</v>
      </c>
      <c r="D35" s="3">
        <f t="shared" si="8"/>
        <v>0</v>
      </c>
      <c r="E35" s="3">
        <f t="shared" si="8"/>
        <v>0</v>
      </c>
      <c r="F35" s="3">
        <f t="shared" si="8"/>
        <v>0</v>
      </c>
      <c r="G35" s="3">
        <f t="shared" si="8"/>
        <v>0</v>
      </c>
      <c r="H35" s="3">
        <f t="shared" si="8"/>
        <v>0</v>
      </c>
      <c r="I35" s="3">
        <f t="shared" si="8"/>
        <v>0</v>
      </c>
      <c r="J35" s="3">
        <f t="shared" si="8"/>
        <v>0</v>
      </c>
      <c r="K35" s="3">
        <f t="shared" si="8"/>
        <v>0</v>
      </c>
      <c r="L35" s="3">
        <f t="shared" si="8"/>
        <v>0</v>
      </c>
      <c r="M35" s="3">
        <f t="shared" si="8"/>
        <v>0</v>
      </c>
      <c r="N35" s="3">
        <f t="shared" si="8"/>
        <v>0</v>
      </c>
      <c r="O35" s="3">
        <f t="shared" si="9"/>
        <v>0</v>
      </c>
    </row>
    <row r="36" spans="1:16" x14ac:dyDescent="0.25">
      <c r="B36" t="str">
        <f>'Monthly Budget'!B25</f>
        <v>Postage and Shipping</v>
      </c>
      <c r="C36" s="3">
        <f>'Monthly Budget'!D25</f>
        <v>0</v>
      </c>
      <c r="D36" s="3">
        <f t="shared" si="8"/>
        <v>0</v>
      </c>
      <c r="E36" s="3">
        <f t="shared" si="8"/>
        <v>0</v>
      </c>
      <c r="F36" s="3">
        <f t="shared" si="8"/>
        <v>0</v>
      </c>
      <c r="G36" s="3">
        <f t="shared" si="8"/>
        <v>0</v>
      </c>
      <c r="H36" s="3">
        <f t="shared" si="8"/>
        <v>0</v>
      </c>
      <c r="I36" s="3">
        <f t="shared" si="8"/>
        <v>0</v>
      </c>
      <c r="J36" s="3">
        <f t="shared" si="8"/>
        <v>0</v>
      </c>
      <c r="K36" s="3">
        <f t="shared" si="8"/>
        <v>0</v>
      </c>
      <c r="L36" s="3">
        <f t="shared" si="8"/>
        <v>0</v>
      </c>
      <c r="M36" s="3">
        <f t="shared" si="8"/>
        <v>0</v>
      </c>
      <c r="N36" s="3">
        <f t="shared" si="8"/>
        <v>0</v>
      </c>
      <c r="O36" s="3">
        <f t="shared" si="9"/>
        <v>0</v>
      </c>
    </row>
    <row r="37" spans="1:16" x14ac:dyDescent="0.25">
      <c r="B37" t="str">
        <f>'Monthly Budget'!B26</f>
        <v>Rent on Business Property</v>
      </c>
      <c r="C37" s="3">
        <f>'Monthly Budget'!D26</f>
        <v>0</v>
      </c>
      <c r="D37" s="3">
        <f t="shared" si="8"/>
        <v>0</v>
      </c>
      <c r="E37" s="3">
        <f t="shared" si="8"/>
        <v>0</v>
      </c>
      <c r="F37" s="3">
        <f t="shared" si="8"/>
        <v>0</v>
      </c>
      <c r="G37" s="3">
        <f t="shared" si="8"/>
        <v>0</v>
      </c>
      <c r="H37" s="3">
        <f t="shared" si="8"/>
        <v>0</v>
      </c>
      <c r="I37" s="3">
        <f t="shared" si="8"/>
        <v>0</v>
      </c>
      <c r="J37" s="3">
        <f t="shared" si="8"/>
        <v>0</v>
      </c>
      <c r="K37" s="3">
        <f t="shared" si="8"/>
        <v>0</v>
      </c>
      <c r="L37" s="3">
        <f t="shared" si="8"/>
        <v>0</v>
      </c>
      <c r="M37" s="3">
        <f t="shared" si="8"/>
        <v>0</v>
      </c>
      <c r="N37" s="3">
        <f t="shared" si="8"/>
        <v>0</v>
      </c>
      <c r="O37" s="3">
        <f t="shared" si="9"/>
        <v>0</v>
      </c>
    </row>
    <row r="38" spans="1:16" x14ac:dyDescent="0.25">
      <c r="B38" t="str">
        <f>'Monthly Budget'!B27</f>
        <v>Rent on Equipment</v>
      </c>
      <c r="C38" s="3">
        <f>'Monthly Budget'!D27</f>
        <v>0</v>
      </c>
      <c r="D38" s="3">
        <f t="shared" si="8"/>
        <v>0</v>
      </c>
      <c r="E38" s="3">
        <f t="shared" si="8"/>
        <v>0</v>
      </c>
      <c r="F38" s="3">
        <f t="shared" si="8"/>
        <v>0</v>
      </c>
      <c r="G38" s="3">
        <f t="shared" si="8"/>
        <v>0</v>
      </c>
      <c r="H38" s="3">
        <f t="shared" si="8"/>
        <v>0</v>
      </c>
      <c r="I38" s="3">
        <f t="shared" si="8"/>
        <v>0</v>
      </c>
      <c r="J38" s="3">
        <f t="shared" si="8"/>
        <v>0</v>
      </c>
      <c r="K38" s="3">
        <f t="shared" si="8"/>
        <v>0</v>
      </c>
      <c r="L38" s="3">
        <f t="shared" si="8"/>
        <v>0</v>
      </c>
      <c r="M38" s="3">
        <f t="shared" si="8"/>
        <v>0</v>
      </c>
      <c r="N38" s="3">
        <f t="shared" si="8"/>
        <v>0</v>
      </c>
      <c r="O38" s="3">
        <f t="shared" si="9"/>
        <v>0</v>
      </c>
    </row>
    <row r="39" spans="1:16" x14ac:dyDescent="0.25">
      <c r="B39" t="str">
        <f>'Monthly Budget'!B28</f>
        <v>Repairs</v>
      </c>
      <c r="C39" s="3">
        <f>'Monthly Budget'!D28</f>
        <v>0</v>
      </c>
      <c r="D39" s="3">
        <f t="shared" si="8"/>
        <v>0</v>
      </c>
      <c r="E39" s="3">
        <f t="shared" si="8"/>
        <v>0</v>
      </c>
      <c r="F39" s="3">
        <f t="shared" si="8"/>
        <v>0</v>
      </c>
      <c r="G39" s="3">
        <f t="shared" si="8"/>
        <v>0</v>
      </c>
      <c r="H39" s="3">
        <f t="shared" si="8"/>
        <v>0</v>
      </c>
      <c r="I39" s="3">
        <f t="shared" si="8"/>
        <v>0</v>
      </c>
      <c r="J39" s="3">
        <f t="shared" si="8"/>
        <v>0</v>
      </c>
      <c r="K39" s="3">
        <f t="shared" si="8"/>
        <v>0</v>
      </c>
      <c r="L39" s="3">
        <f t="shared" si="8"/>
        <v>0</v>
      </c>
      <c r="M39" s="3">
        <f t="shared" si="8"/>
        <v>0</v>
      </c>
      <c r="N39" s="3">
        <f t="shared" si="8"/>
        <v>0</v>
      </c>
      <c r="O39" s="3">
        <f t="shared" si="9"/>
        <v>0</v>
      </c>
    </row>
    <row r="40" spans="1:16" x14ac:dyDescent="0.25">
      <c r="B40" t="str">
        <f>'Monthly Budget'!B29</f>
        <v>Supplies</v>
      </c>
      <c r="C40" s="3">
        <f>'Monthly Budget'!D29</f>
        <v>0</v>
      </c>
      <c r="D40" s="3">
        <f t="shared" si="8"/>
        <v>0</v>
      </c>
      <c r="E40" s="3">
        <f t="shared" si="8"/>
        <v>0</v>
      </c>
      <c r="F40" s="3">
        <f t="shared" si="8"/>
        <v>0</v>
      </c>
      <c r="G40" s="3">
        <f t="shared" si="8"/>
        <v>0</v>
      </c>
      <c r="H40" s="3">
        <f t="shared" si="8"/>
        <v>0</v>
      </c>
      <c r="I40" s="3">
        <f t="shared" si="8"/>
        <v>0</v>
      </c>
      <c r="J40" s="3">
        <f t="shared" si="8"/>
        <v>0</v>
      </c>
      <c r="K40" s="3">
        <f t="shared" si="8"/>
        <v>0</v>
      </c>
      <c r="L40" s="3">
        <f t="shared" si="8"/>
        <v>0</v>
      </c>
      <c r="M40" s="3">
        <f t="shared" si="8"/>
        <v>0</v>
      </c>
      <c r="N40" s="3">
        <f t="shared" si="8"/>
        <v>0</v>
      </c>
      <c r="O40" s="3">
        <f t="shared" si="9"/>
        <v>0</v>
      </c>
    </row>
    <row r="41" spans="1:16" x14ac:dyDescent="0.25">
      <c r="B41" t="str">
        <f>'Monthly Budget'!B30</f>
        <v>Telephone</v>
      </c>
      <c r="C41" s="3">
        <f>'Monthly Budget'!D30</f>
        <v>0</v>
      </c>
      <c r="D41" s="3">
        <f t="shared" si="8"/>
        <v>0</v>
      </c>
      <c r="E41" s="3">
        <f t="shared" si="8"/>
        <v>0</v>
      </c>
      <c r="F41" s="3">
        <f t="shared" si="8"/>
        <v>0</v>
      </c>
      <c r="G41" s="3">
        <f t="shared" si="8"/>
        <v>0</v>
      </c>
      <c r="H41" s="3">
        <f t="shared" si="8"/>
        <v>0</v>
      </c>
      <c r="I41" s="3">
        <f t="shared" si="8"/>
        <v>0</v>
      </c>
      <c r="J41" s="3">
        <f t="shared" si="8"/>
        <v>0</v>
      </c>
      <c r="K41" s="3">
        <f t="shared" si="8"/>
        <v>0</v>
      </c>
      <c r="L41" s="3">
        <f t="shared" si="8"/>
        <v>0</v>
      </c>
      <c r="M41" s="3">
        <f t="shared" si="8"/>
        <v>0</v>
      </c>
      <c r="N41" s="3">
        <f t="shared" si="8"/>
        <v>0</v>
      </c>
      <c r="O41" s="3">
        <f t="shared" si="9"/>
        <v>0</v>
      </c>
    </row>
    <row r="42" spans="1:16" x14ac:dyDescent="0.25">
      <c r="B42" t="str">
        <f>'Monthly Budget'!B31</f>
        <v>Travel</v>
      </c>
      <c r="C42" s="3">
        <f>'Monthly Budget'!D31</f>
        <v>0</v>
      </c>
      <c r="D42" s="3">
        <f t="shared" si="8"/>
        <v>0</v>
      </c>
      <c r="E42" s="3">
        <f t="shared" si="8"/>
        <v>0</v>
      </c>
      <c r="F42" s="3">
        <f t="shared" si="8"/>
        <v>0</v>
      </c>
      <c r="G42" s="3">
        <f t="shared" si="8"/>
        <v>0</v>
      </c>
      <c r="H42" s="3">
        <f t="shared" si="8"/>
        <v>0</v>
      </c>
      <c r="I42" s="3">
        <f t="shared" si="8"/>
        <v>0</v>
      </c>
      <c r="J42" s="3">
        <f t="shared" si="8"/>
        <v>0</v>
      </c>
      <c r="K42" s="3">
        <f t="shared" si="8"/>
        <v>0</v>
      </c>
      <c r="L42" s="3">
        <f t="shared" si="8"/>
        <v>0</v>
      </c>
      <c r="M42" s="3">
        <f t="shared" si="8"/>
        <v>0</v>
      </c>
      <c r="N42" s="3">
        <f t="shared" si="8"/>
        <v>0</v>
      </c>
      <c r="O42" s="3">
        <f t="shared" si="9"/>
        <v>0</v>
      </c>
    </row>
    <row r="43" spans="1:16" x14ac:dyDescent="0.25">
      <c r="B43" t="str">
        <f>'Monthly Budget'!B32</f>
        <v>Utilities</v>
      </c>
      <c r="C43" s="3">
        <f>'Monthly Budget'!D32</f>
        <v>0</v>
      </c>
      <c r="D43" s="3">
        <f t="shared" si="8"/>
        <v>0</v>
      </c>
      <c r="E43" s="3">
        <f t="shared" si="8"/>
        <v>0</v>
      </c>
      <c r="F43" s="3">
        <f t="shared" si="8"/>
        <v>0</v>
      </c>
      <c r="G43" s="3">
        <f t="shared" si="8"/>
        <v>0</v>
      </c>
      <c r="H43" s="3">
        <f t="shared" si="8"/>
        <v>0</v>
      </c>
      <c r="I43" s="3">
        <f t="shared" si="8"/>
        <v>0</v>
      </c>
      <c r="J43" s="3">
        <f t="shared" si="8"/>
        <v>0</v>
      </c>
      <c r="K43" s="3">
        <f t="shared" si="8"/>
        <v>0</v>
      </c>
      <c r="L43" s="3">
        <f t="shared" si="8"/>
        <v>0</v>
      </c>
      <c r="M43" s="3">
        <f t="shared" si="8"/>
        <v>0</v>
      </c>
      <c r="N43" s="3">
        <f t="shared" si="8"/>
        <v>0</v>
      </c>
      <c r="O43" s="3">
        <f t="shared" si="9"/>
        <v>0</v>
      </c>
    </row>
    <row r="44" spans="1:16" x14ac:dyDescent="0.25">
      <c r="B44" t="str">
        <f>'Monthly Budget'!B33</f>
        <v>Miscellaneous Expenses</v>
      </c>
      <c r="C44" s="50">
        <f>'Monthly Budget'!D33</f>
        <v>0</v>
      </c>
      <c r="D44" s="50">
        <f t="shared" si="8"/>
        <v>0</v>
      </c>
      <c r="E44" s="50">
        <f t="shared" si="8"/>
        <v>0</v>
      </c>
      <c r="F44" s="50">
        <f t="shared" si="8"/>
        <v>0</v>
      </c>
      <c r="G44" s="50">
        <f t="shared" si="8"/>
        <v>0</v>
      </c>
      <c r="H44" s="50">
        <f t="shared" si="8"/>
        <v>0</v>
      </c>
      <c r="I44" s="50">
        <f t="shared" si="8"/>
        <v>0</v>
      </c>
      <c r="J44" s="50">
        <f t="shared" si="8"/>
        <v>0</v>
      </c>
      <c r="K44" s="50">
        <f t="shared" si="8"/>
        <v>0</v>
      </c>
      <c r="L44" s="50">
        <f t="shared" si="8"/>
        <v>0</v>
      </c>
      <c r="M44" s="50">
        <f t="shared" si="8"/>
        <v>0</v>
      </c>
      <c r="N44" s="50">
        <f t="shared" si="8"/>
        <v>0</v>
      </c>
      <c r="O44" s="50">
        <f t="shared" si="9"/>
        <v>0</v>
      </c>
    </row>
    <row r="45" spans="1:16" ht="13.2" x14ac:dyDescent="0.35">
      <c r="B45" t="s">
        <v>68</v>
      </c>
      <c r="C45" s="6">
        <f>('Required Funds'!B9/'Required Funds'!C9/12)+('Required Funds'!B10/'Required Funds'!C10/12)+('Required Funds'!B11/'Required Funds'!C11/12)+('Required Funds'!B12/'Required Funds'!C12/12)+('Required Funds'!B22/'Required Funds'!C22/12)</f>
        <v>0</v>
      </c>
      <c r="D45" s="6">
        <f>C45</f>
        <v>0</v>
      </c>
      <c r="E45" s="6">
        <f t="shared" si="8"/>
        <v>0</v>
      </c>
      <c r="F45" s="6">
        <f t="shared" si="8"/>
        <v>0</v>
      </c>
      <c r="G45" s="6">
        <f t="shared" si="8"/>
        <v>0</v>
      </c>
      <c r="H45" s="6">
        <f t="shared" si="8"/>
        <v>0</v>
      </c>
      <c r="I45" s="6">
        <f t="shared" si="8"/>
        <v>0</v>
      </c>
      <c r="J45" s="6">
        <f t="shared" si="8"/>
        <v>0</v>
      </c>
      <c r="K45" s="6">
        <f t="shared" si="8"/>
        <v>0</v>
      </c>
      <c r="L45" s="6">
        <f t="shared" si="8"/>
        <v>0</v>
      </c>
      <c r="M45" s="6">
        <f t="shared" si="8"/>
        <v>0</v>
      </c>
      <c r="N45" s="6">
        <f t="shared" si="8"/>
        <v>0</v>
      </c>
      <c r="O45" s="6">
        <f t="shared" si="9"/>
        <v>0</v>
      </c>
    </row>
    <row r="46" spans="1:16" x14ac:dyDescent="0.25">
      <c r="A46" s="1" t="s">
        <v>31</v>
      </c>
      <c r="C46" s="48">
        <f>SUM(C30:C45)</f>
        <v>0</v>
      </c>
      <c r="D46" s="48">
        <f t="shared" ref="D46:N46" si="10">SUM(D30:D45)</f>
        <v>0</v>
      </c>
      <c r="E46" s="48">
        <f t="shared" si="10"/>
        <v>0</v>
      </c>
      <c r="F46" s="48">
        <f t="shared" si="10"/>
        <v>0</v>
      </c>
      <c r="G46" s="48">
        <f t="shared" si="10"/>
        <v>0</v>
      </c>
      <c r="H46" s="48">
        <f t="shared" si="10"/>
        <v>0</v>
      </c>
      <c r="I46" s="48">
        <f t="shared" si="10"/>
        <v>0</v>
      </c>
      <c r="J46" s="48">
        <f t="shared" si="10"/>
        <v>0</v>
      </c>
      <c r="K46" s="48">
        <f t="shared" si="10"/>
        <v>0</v>
      </c>
      <c r="L46" s="48">
        <f t="shared" si="10"/>
        <v>0</v>
      </c>
      <c r="M46" s="48">
        <f t="shared" si="10"/>
        <v>0</v>
      </c>
      <c r="N46" s="48">
        <f t="shared" si="10"/>
        <v>0</v>
      </c>
      <c r="O46" s="3">
        <f t="shared" si="9"/>
        <v>0</v>
      </c>
      <c r="P46" s="8">
        <f>IF(O46=0,0,O46/O11)</f>
        <v>0</v>
      </c>
    </row>
    <row r="48" spans="1:16" x14ac:dyDescent="0.25">
      <c r="A48" s="1" t="s">
        <v>109</v>
      </c>
    </row>
    <row r="49" spans="1:16" x14ac:dyDescent="0.25">
      <c r="B49" t="s">
        <v>136</v>
      </c>
      <c r="C49" s="3">
        <f>ABS(IPMT('Sources of Capital'!$B$22/12,1,'Sources of Capital'!$B$23,'Sources of Capital'!$B$21))</f>
        <v>0</v>
      </c>
      <c r="D49" s="3">
        <f>ABS(IPMT('Sources of Capital'!$B$22/12,2,'Sources of Capital'!$B$23,'Sources of Capital'!$B$21))</f>
        <v>0</v>
      </c>
      <c r="E49" s="3">
        <f>ABS(IPMT('Sources of Capital'!$B$22/12,3,'Sources of Capital'!$B$23,'Sources of Capital'!$B$21))</f>
        <v>0</v>
      </c>
      <c r="F49" s="3">
        <f>ABS(IPMT('Sources of Capital'!$B$22/12,4,'Sources of Capital'!$B$23,'Sources of Capital'!$B$21))</f>
        <v>0</v>
      </c>
      <c r="G49" s="3">
        <f>ABS(IPMT('Sources of Capital'!$B$22/12,5,'Sources of Capital'!$B$23,'Sources of Capital'!$B$21))</f>
        <v>0</v>
      </c>
      <c r="H49" s="3">
        <f>ABS(IPMT('Sources of Capital'!$B$22/12,6,'Sources of Capital'!$B$23,'Sources of Capital'!$B$21))</f>
        <v>0</v>
      </c>
      <c r="I49" s="3">
        <f>ABS(IPMT('Sources of Capital'!$B$22/12,7,'Sources of Capital'!$B$23,'Sources of Capital'!$B$21))</f>
        <v>0</v>
      </c>
      <c r="J49" s="3">
        <f>ABS(IPMT('Sources of Capital'!$B$22/12,8,'Sources of Capital'!$B$23,'Sources of Capital'!$B$21))</f>
        <v>0</v>
      </c>
      <c r="K49" s="3">
        <f>ABS(IPMT('Sources of Capital'!$B$22/12,9,'Sources of Capital'!$B$23,'Sources of Capital'!$B$21))</f>
        <v>0</v>
      </c>
      <c r="L49" s="3">
        <f>ABS(IPMT('Sources of Capital'!$B$22/12,10,'Sources of Capital'!$B$23,'Sources of Capital'!$B$21))</f>
        <v>0</v>
      </c>
      <c r="M49" s="3">
        <f>ABS(IPMT('Sources of Capital'!$B$22/12,11,'Sources of Capital'!$B$23,'Sources of Capital'!$B$21))</f>
        <v>0</v>
      </c>
      <c r="N49" s="3">
        <f>ABS(IPMT('Sources of Capital'!$B$22/12,12,'Sources of Capital'!$B$23,'Sources of Capital'!$B$21))</f>
        <v>0</v>
      </c>
      <c r="O49" s="48">
        <f>SUM(C49:N49)</f>
        <v>0</v>
      </c>
    </row>
    <row r="50" spans="1:16" x14ac:dyDescent="0.25">
      <c r="B50" t="s">
        <v>135</v>
      </c>
      <c r="C50" s="50">
        <f>ABS(IPMT('Sources of Capital'!$B$27/12,1,'Sources of Capital'!$B$28,'Sources of Capital'!$B$26))</f>
        <v>0</v>
      </c>
      <c r="D50" s="50">
        <f>ABS(IPMT('Sources of Capital'!$B$27/12,2,'Sources of Capital'!$B$28,'Sources of Capital'!$B$26))</f>
        <v>0</v>
      </c>
      <c r="E50" s="50">
        <f>ABS(IPMT('Sources of Capital'!$B$27/12,3,'Sources of Capital'!$B$28,'Sources of Capital'!$B$26))</f>
        <v>0</v>
      </c>
      <c r="F50" s="50">
        <f>ABS(IPMT('Sources of Capital'!$B$27/12,4,'Sources of Capital'!$B$28,'Sources of Capital'!$B$26))</f>
        <v>0</v>
      </c>
      <c r="G50" s="50">
        <f>ABS(IPMT('Sources of Capital'!$B$27/12,5,'Sources of Capital'!$B$28,'Sources of Capital'!$B$26))</f>
        <v>0</v>
      </c>
      <c r="H50" s="50">
        <f>ABS(IPMT('Sources of Capital'!$B$27/12,6,'Sources of Capital'!$B$28,'Sources of Capital'!$B$26))</f>
        <v>0</v>
      </c>
      <c r="I50" s="50">
        <f>ABS(IPMT('Sources of Capital'!$B$27/12,7,'Sources of Capital'!$B$28,'Sources of Capital'!$B$26))</f>
        <v>0</v>
      </c>
      <c r="J50" s="50">
        <f>ABS(IPMT('Sources of Capital'!$B$27/12,8,'Sources of Capital'!$B$28,'Sources of Capital'!$B$26))</f>
        <v>0</v>
      </c>
      <c r="K50" s="50">
        <f>ABS(IPMT('Sources of Capital'!$B$27/12,9,'Sources of Capital'!$B$28,'Sources of Capital'!$B$26))</f>
        <v>0</v>
      </c>
      <c r="L50" s="50">
        <f>ABS(IPMT('Sources of Capital'!$B$27/12,10,'Sources of Capital'!$B$28,'Sources of Capital'!$B$26))</f>
        <v>0</v>
      </c>
      <c r="M50" s="50">
        <f>ABS(IPMT('Sources of Capital'!$B$27/12,11,'Sources of Capital'!$B$28,'Sources of Capital'!$B$26))</f>
        <v>0</v>
      </c>
      <c r="N50" s="50">
        <f>ABS(IPMT('Sources of Capital'!$B$27/12,12,'Sources of Capital'!$B$28,'Sources of Capital'!$B$26))</f>
        <v>0</v>
      </c>
      <c r="O50" s="48">
        <f>SUM(C50:N50)</f>
        <v>0</v>
      </c>
    </row>
    <row r="51" spans="1:16" ht="13.2" x14ac:dyDescent="0.35">
      <c r="B51" t="s">
        <v>137</v>
      </c>
      <c r="C51" s="6">
        <f>'Cash Flow Statement'!C21</f>
        <v>0</v>
      </c>
      <c r="D51" s="6">
        <f>'Cash Flow Statement'!D21</f>
        <v>0</v>
      </c>
      <c r="E51" s="6">
        <f>'Cash Flow Statement'!E21</f>
        <v>0</v>
      </c>
      <c r="F51" s="6">
        <f>'Cash Flow Statement'!F21</f>
        <v>0</v>
      </c>
      <c r="G51" s="6">
        <f>'Cash Flow Statement'!G21</f>
        <v>0</v>
      </c>
      <c r="H51" s="6">
        <f>'Cash Flow Statement'!H21</f>
        <v>0</v>
      </c>
      <c r="I51" s="6">
        <f>'Cash Flow Statement'!I21</f>
        <v>0</v>
      </c>
      <c r="J51" s="6">
        <f>'Cash Flow Statement'!J21</f>
        <v>0</v>
      </c>
      <c r="K51" s="6">
        <f>'Cash Flow Statement'!K21</f>
        <v>0</v>
      </c>
      <c r="L51" s="6">
        <f>'Cash Flow Statement'!L21</f>
        <v>0</v>
      </c>
      <c r="M51" s="6">
        <f>'Cash Flow Statement'!M21</f>
        <v>0</v>
      </c>
      <c r="N51" s="6">
        <f>'Cash Flow Statement'!N21</f>
        <v>0</v>
      </c>
      <c r="O51" s="6">
        <f>'Cash Flow Statement'!O21</f>
        <v>0</v>
      </c>
    </row>
    <row r="52" spans="1:16" x14ac:dyDescent="0.25">
      <c r="A52" s="1" t="s">
        <v>138</v>
      </c>
      <c r="C52" s="48">
        <f>SUM(C49:C51)</f>
        <v>0</v>
      </c>
      <c r="D52" s="48">
        <f t="shared" ref="D52:N52" si="11">SUM(D49:D51)</f>
        <v>0</v>
      </c>
      <c r="E52" s="48">
        <f t="shared" si="11"/>
        <v>0</v>
      </c>
      <c r="F52" s="48">
        <f t="shared" si="11"/>
        <v>0</v>
      </c>
      <c r="G52" s="48">
        <f t="shared" si="11"/>
        <v>0</v>
      </c>
      <c r="H52" s="48">
        <f t="shared" si="11"/>
        <v>0</v>
      </c>
      <c r="I52" s="48">
        <f t="shared" si="11"/>
        <v>0</v>
      </c>
      <c r="J52" s="48">
        <f t="shared" si="11"/>
        <v>0</v>
      </c>
      <c r="K52" s="48">
        <f t="shared" si="11"/>
        <v>0</v>
      </c>
      <c r="L52" s="48">
        <f t="shared" si="11"/>
        <v>0</v>
      </c>
      <c r="M52" s="48">
        <f t="shared" si="11"/>
        <v>0</v>
      </c>
      <c r="N52" s="48">
        <f t="shared" si="11"/>
        <v>0</v>
      </c>
      <c r="O52" s="48">
        <f>SUM(C52:N52)</f>
        <v>0</v>
      </c>
      <c r="P52" s="8">
        <f>IF(O52=0,0,O52/O11)</f>
        <v>0</v>
      </c>
    </row>
    <row r="54" spans="1:16" ht="12.6" thickBot="1" x14ac:dyDescent="0.3">
      <c r="A54" s="1" t="s">
        <v>139</v>
      </c>
      <c r="C54" s="56">
        <f t="shared" ref="C54:O54" si="12">C19-C27-C46-C52</f>
        <v>0</v>
      </c>
      <c r="D54" s="56">
        <f t="shared" si="12"/>
        <v>0</v>
      </c>
      <c r="E54" s="56">
        <f t="shared" si="12"/>
        <v>0</v>
      </c>
      <c r="F54" s="56">
        <f t="shared" si="12"/>
        <v>0</v>
      </c>
      <c r="G54" s="56">
        <f t="shared" si="12"/>
        <v>0</v>
      </c>
      <c r="H54" s="56">
        <f t="shared" si="12"/>
        <v>0</v>
      </c>
      <c r="I54" s="56">
        <f t="shared" si="12"/>
        <v>0</v>
      </c>
      <c r="J54" s="56">
        <f t="shared" si="12"/>
        <v>0</v>
      </c>
      <c r="K54" s="56">
        <f t="shared" si="12"/>
        <v>0</v>
      </c>
      <c r="L54" s="56">
        <f t="shared" si="12"/>
        <v>0</v>
      </c>
      <c r="M54" s="56">
        <f t="shared" si="12"/>
        <v>0</v>
      </c>
      <c r="N54" s="56">
        <f t="shared" si="12"/>
        <v>0</v>
      </c>
      <c r="O54" s="56">
        <f t="shared" si="12"/>
        <v>0</v>
      </c>
      <c r="P54" s="8">
        <f>IF(O54=0,0,O54/O11)</f>
        <v>0</v>
      </c>
    </row>
    <row r="55" spans="1:16" ht="12.6" thickTop="1" x14ac:dyDescent="0.25"/>
  </sheetData>
  <sheetProtection sheet="1" objects="1" scenarios="1"/>
  <phoneticPr fontId="0" type="noConversion"/>
  <pageMargins left="0.8" right="0.54" top="0.89" bottom="0.63" header="0.5" footer="0.5"/>
  <pageSetup scale="75" orientation="landscape" horizontalDpi="300" verticalDpi="300"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Welcome!</vt:lpstr>
      <vt:lpstr>Required Funds</vt:lpstr>
      <vt:lpstr>Sources of Capital</vt:lpstr>
      <vt:lpstr>Monthly Budget</vt:lpstr>
      <vt:lpstr>Gross Margins</vt:lpstr>
      <vt:lpstr>Sales Forecast</vt:lpstr>
      <vt:lpstr>Cash Receipts and Disbursements</vt:lpstr>
      <vt:lpstr>Current Balance Sheet</vt:lpstr>
      <vt:lpstr>Income Statement</vt:lpstr>
      <vt:lpstr>Cash Flow Statement</vt:lpstr>
      <vt:lpstr>Balance Sheet</vt:lpstr>
      <vt:lpstr>Break-Even</vt:lpstr>
      <vt:lpstr>Financial Diagnostics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 B. Hess</dc:creator>
  <cp:lastModifiedBy>Aniket Gupta</cp:lastModifiedBy>
  <cp:lastPrinted>2001-03-29T17:13:28Z</cp:lastPrinted>
  <dcterms:created xsi:type="dcterms:W3CDTF">2001-03-14T14:19:48Z</dcterms:created>
  <dcterms:modified xsi:type="dcterms:W3CDTF">2024-02-03T22:12:37Z</dcterms:modified>
</cp:coreProperties>
</file>