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35C98E7-F874-410D-B056-361756AAA656}" xr6:coauthVersionLast="47" xr6:coauthVersionMax="47" xr10:uidLastSave="{00000000-0000-0000-0000-000000000000}"/>
  <bookViews>
    <workbookView xWindow="3348" yWindow="3348" windowWidth="17280" windowHeight="8880" tabRatio="669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7" r:id="rId6"/>
    <sheet name="6" sheetId="8" r:id="rId7"/>
    <sheet name="7" sheetId="9" r:id="rId8"/>
  </sheets>
  <definedNames>
    <definedName name="_xlnm.Print_Area" localSheetId="0">'0'!$A$1:$C$28</definedName>
    <definedName name="_xlnm.Print_Area" localSheetId="1">'1'!$A$1:$N$35</definedName>
    <definedName name="_xlnm.Print_Area" localSheetId="2">'2'!$A$1:$N$38</definedName>
    <definedName name="_xlnm.Print_Area" localSheetId="3">'3'!$A$1:$O$38</definedName>
    <definedName name="_xlnm.Print_Area" localSheetId="4">'4'!$A$1:$N$24</definedName>
    <definedName name="_xlnm.Print_Area" localSheetId="5">'5'!$A$1:$N$40</definedName>
    <definedName name="_xlnm.Print_Area" localSheetId="6">'6'!$A$1:$L$35</definedName>
    <definedName name="_xlnm.Print_Area" localSheetId="7">'7'!$A$1:$O$40</definedName>
    <definedName name="_xlnm.Print_Titles" localSheetId="7">'7'!$A:$B,'7'!$1:$2</definedName>
  </definedNames>
  <calcPr calcId="191029" fullCalcOnLoad="1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D9" i="2" s="1"/>
  <c r="E6" i="2"/>
  <c r="E7" i="2" s="1"/>
  <c r="F6" i="2"/>
  <c r="G6" i="2"/>
  <c r="H6" i="2"/>
  <c r="I6" i="2"/>
  <c r="J6" i="2"/>
  <c r="J7" i="2" s="1"/>
  <c r="K6" i="2"/>
  <c r="L6" i="2"/>
  <c r="L7" i="2" s="1"/>
  <c r="M6" i="2"/>
  <c r="M9" i="2" s="1"/>
  <c r="N6" i="2"/>
  <c r="C7" i="2"/>
  <c r="F7" i="2"/>
  <c r="G7" i="2"/>
  <c r="H7" i="2"/>
  <c r="I7" i="2"/>
  <c r="K7" i="2"/>
  <c r="N7" i="2"/>
  <c r="C9" i="2"/>
  <c r="E9" i="2"/>
  <c r="E10" i="2" s="1"/>
  <c r="F9" i="2"/>
  <c r="G9" i="2"/>
  <c r="H9" i="2"/>
  <c r="I9" i="2"/>
  <c r="J9" i="2"/>
  <c r="J10" i="2" s="1"/>
  <c r="K9" i="2"/>
  <c r="L9" i="2"/>
  <c r="L10" i="2" s="1"/>
  <c r="N9" i="2"/>
  <c r="C10" i="2"/>
  <c r="F10" i="2"/>
  <c r="G10" i="2"/>
  <c r="H10" i="2"/>
  <c r="I10" i="2"/>
  <c r="K10" i="2"/>
  <c r="N10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F16" i="2"/>
  <c r="F17" i="2" s="1"/>
  <c r="G16" i="2"/>
  <c r="H16" i="2"/>
  <c r="H17" i="2" s="1"/>
  <c r="I16" i="2"/>
  <c r="I17" i="2" s="1"/>
  <c r="K16" i="2"/>
  <c r="N16" i="2"/>
  <c r="N17" i="2" s="1"/>
  <c r="C17" i="2"/>
  <c r="G17" i="2"/>
  <c r="K17" i="2"/>
  <c r="C20" i="2"/>
  <c r="F20" i="2"/>
  <c r="F22" i="2" s="1"/>
  <c r="F23" i="2" s="1"/>
  <c r="G20" i="2"/>
  <c r="H20" i="2"/>
  <c r="H22" i="2" s="1"/>
  <c r="H23" i="2" s="1"/>
  <c r="I20" i="2"/>
  <c r="I22" i="2" s="1"/>
  <c r="I23" i="2" s="1"/>
  <c r="K20" i="2"/>
  <c r="N20" i="2"/>
  <c r="N22" i="2" s="1"/>
  <c r="N23" i="2" s="1"/>
  <c r="C22" i="2"/>
  <c r="G22" i="2"/>
  <c r="K22" i="2"/>
  <c r="K23" i="2" s="1"/>
  <c r="C23" i="2"/>
  <c r="G23" i="2"/>
  <c r="C11" i="3"/>
  <c r="C16" i="3" s="1"/>
  <c r="D11" i="3"/>
  <c r="D16" i="3" s="1"/>
  <c r="E11" i="3"/>
  <c r="E16" i="3" s="1"/>
  <c r="F11" i="3"/>
  <c r="G11" i="3"/>
  <c r="H11" i="3"/>
  <c r="I11" i="3"/>
  <c r="J11" i="3"/>
  <c r="J16" i="3" s="1"/>
  <c r="K11" i="3"/>
  <c r="K16" i="3" s="1"/>
  <c r="L11" i="3"/>
  <c r="L16" i="3" s="1"/>
  <c r="M11" i="3"/>
  <c r="M16" i="3" s="1"/>
  <c r="N11" i="3"/>
  <c r="F16" i="3"/>
  <c r="G16" i="3"/>
  <c r="H16" i="3"/>
  <c r="I16" i="3"/>
  <c r="N16" i="3"/>
  <c r="C25" i="3"/>
  <c r="C29" i="3" s="1"/>
  <c r="C38" i="3" s="1"/>
  <c r="D25" i="3"/>
  <c r="D29" i="3" s="1"/>
  <c r="D38" i="3" s="1"/>
  <c r="E25" i="3"/>
  <c r="E29" i="3" s="1"/>
  <c r="E38" i="3" s="1"/>
  <c r="F25" i="3"/>
  <c r="G25" i="3"/>
  <c r="H25" i="3"/>
  <c r="I25" i="3"/>
  <c r="J25" i="3"/>
  <c r="J29" i="3" s="1"/>
  <c r="J38" i="3" s="1"/>
  <c r="K25" i="3"/>
  <c r="K29" i="3" s="1"/>
  <c r="K38" i="3" s="1"/>
  <c r="L25" i="3"/>
  <c r="L29" i="3" s="1"/>
  <c r="L38" i="3" s="1"/>
  <c r="M25" i="3"/>
  <c r="M29" i="3" s="1"/>
  <c r="M38" i="3" s="1"/>
  <c r="N25" i="3"/>
  <c r="F29" i="3"/>
  <c r="G29" i="3"/>
  <c r="H29" i="3"/>
  <c r="I29" i="3"/>
  <c r="N29" i="3"/>
  <c r="C37" i="3"/>
  <c r="D37" i="3"/>
  <c r="E37" i="3"/>
  <c r="F37" i="3"/>
  <c r="G37" i="3"/>
  <c r="H37" i="3"/>
  <c r="I37" i="3"/>
  <c r="J37" i="3"/>
  <c r="K37" i="3"/>
  <c r="L37" i="3"/>
  <c r="M37" i="3"/>
  <c r="N37" i="3"/>
  <c r="F38" i="3"/>
  <c r="G38" i="3"/>
  <c r="H38" i="3"/>
  <c r="I38" i="3"/>
  <c r="N38" i="3"/>
  <c r="D17" i="4"/>
  <c r="E17" i="4"/>
  <c r="E34" i="4" s="1"/>
  <c r="E36" i="4" s="1"/>
  <c r="F17" i="4"/>
  <c r="F34" i="4" s="1"/>
  <c r="F36" i="4" s="1"/>
  <c r="G17" i="4"/>
  <c r="H17" i="4"/>
  <c r="I17" i="4"/>
  <c r="J17" i="4"/>
  <c r="K17" i="4"/>
  <c r="L17" i="4"/>
  <c r="M17" i="4"/>
  <c r="M34" i="4" s="1"/>
  <c r="M36" i="4" s="1"/>
  <c r="N17" i="4"/>
  <c r="N34" i="4" s="1"/>
  <c r="N36" i="4" s="1"/>
  <c r="O17" i="4"/>
  <c r="D25" i="4"/>
  <c r="E25" i="4"/>
  <c r="F25" i="4"/>
  <c r="G25" i="4"/>
  <c r="H25" i="4"/>
  <c r="I25" i="4"/>
  <c r="I34" i="4" s="1"/>
  <c r="I36" i="4" s="1"/>
  <c r="J25" i="4"/>
  <c r="K25" i="4"/>
  <c r="L25" i="4"/>
  <c r="M25" i="4"/>
  <c r="N25" i="4"/>
  <c r="O25" i="4"/>
  <c r="D32" i="4"/>
  <c r="D34" i="4" s="1"/>
  <c r="D36" i="4" s="1"/>
  <c r="E32" i="4"/>
  <c r="F32" i="4"/>
  <c r="G32" i="4"/>
  <c r="H32" i="4"/>
  <c r="I32" i="4"/>
  <c r="J32" i="4"/>
  <c r="K32" i="4"/>
  <c r="L32" i="4"/>
  <c r="L34" i="4" s="1"/>
  <c r="L36" i="4" s="1"/>
  <c r="M32" i="4"/>
  <c r="N32" i="4"/>
  <c r="O32" i="4"/>
  <c r="G34" i="4"/>
  <c r="H34" i="4"/>
  <c r="H36" i="4" s="1"/>
  <c r="J34" i="4"/>
  <c r="J36" i="4" s="1"/>
  <c r="K34" i="4"/>
  <c r="O34" i="4"/>
  <c r="G36" i="4"/>
  <c r="K36" i="4"/>
  <c r="O36" i="4"/>
  <c r="D38" i="4"/>
  <c r="G38" i="4"/>
  <c r="H38" i="4"/>
  <c r="I38" i="4"/>
  <c r="J38" i="4"/>
  <c r="K38" i="4"/>
  <c r="L38" i="4"/>
  <c r="O38" i="4"/>
  <c r="D8" i="5"/>
  <c r="D11" i="5" s="1"/>
  <c r="E8" i="5"/>
  <c r="E11" i="5" s="1"/>
  <c r="F8" i="5"/>
  <c r="F11" i="5" s="1"/>
  <c r="G8" i="5"/>
  <c r="H8" i="5"/>
  <c r="I8" i="5"/>
  <c r="J8" i="5"/>
  <c r="K8" i="5"/>
  <c r="K11" i="5" s="1"/>
  <c r="L8" i="5"/>
  <c r="L11" i="5" s="1"/>
  <c r="M8" i="5"/>
  <c r="M11" i="5" s="1"/>
  <c r="N8" i="5"/>
  <c r="N11" i="5" s="1"/>
  <c r="C11" i="5"/>
  <c r="G11" i="5"/>
  <c r="H11" i="5"/>
  <c r="I11" i="5"/>
  <c r="J11" i="5"/>
  <c r="C22" i="5"/>
  <c r="C23" i="5" s="1"/>
  <c r="D22" i="5"/>
  <c r="D23" i="5" s="1"/>
  <c r="E22" i="5"/>
  <c r="E23" i="5" s="1"/>
  <c r="F22" i="5"/>
  <c r="F23" i="5" s="1"/>
  <c r="G22" i="5"/>
  <c r="H22" i="5"/>
  <c r="I22" i="5"/>
  <c r="J22" i="5"/>
  <c r="K22" i="5"/>
  <c r="K23" i="5" s="1"/>
  <c r="L22" i="5"/>
  <c r="L23" i="5" s="1"/>
  <c r="M22" i="5"/>
  <c r="M23" i="5" s="1"/>
  <c r="N22" i="5"/>
  <c r="N23" i="5" s="1"/>
  <c r="G23" i="5"/>
  <c r="H23" i="5"/>
  <c r="I23" i="5"/>
  <c r="J23" i="5"/>
  <c r="C7" i="7"/>
  <c r="D7" i="7"/>
  <c r="E7" i="7"/>
  <c r="F7" i="7"/>
  <c r="G7" i="7"/>
  <c r="H7" i="7"/>
  <c r="I7" i="7"/>
  <c r="J7" i="7"/>
  <c r="K7" i="7"/>
  <c r="L7" i="7"/>
  <c r="M7" i="7"/>
  <c r="N7" i="7"/>
  <c r="C14" i="7"/>
  <c r="D14" i="7"/>
  <c r="E14" i="7"/>
  <c r="F14" i="7"/>
  <c r="G14" i="7"/>
  <c r="H14" i="7"/>
  <c r="I14" i="7"/>
  <c r="J14" i="7"/>
  <c r="K14" i="7"/>
  <c r="L14" i="7"/>
  <c r="M14" i="7"/>
  <c r="N14" i="7"/>
  <c r="C21" i="7"/>
  <c r="D21" i="7"/>
  <c r="E21" i="7"/>
  <c r="F21" i="7"/>
  <c r="G21" i="7"/>
  <c r="H21" i="7"/>
  <c r="I21" i="7"/>
  <c r="J21" i="7"/>
  <c r="K21" i="7"/>
  <c r="L21" i="7"/>
  <c r="M21" i="7"/>
  <c r="N21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D35" i="7" s="1"/>
  <c r="E34" i="7"/>
  <c r="E35" i="7" s="1"/>
  <c r="F34" i="7"/>
  <c r="F35" i="7" s="1"/>
  <c r="G34" i="7"/>
  <c r="H34" i="7"/>
  <c r="I34" i="7"/>
  <c r="J34" i="7"/>
  <c r="K34" i="7"/>
  <c r="L34" i="7"/>
  <c r="L35" i="7" s="1"/>
  <c r="M34" i="7"/>
  <c r="M35" i="7" s="1"/>
  <c r="N34" i="7"/>
  <c r="N35" i="7" s="1"/>
  <c r="C35" i="7"/>
  <c r="G35" i="7"/>
  <c r="H35" i="7"/>
  <c r="I35" i="7"/>
  <c r="J35" i="7"/>
  <c r="K35" i="7"/>
  <c r="G36" i="7"/>
  <c r="H36" i="7"/>
  <c r="I36" i="7"/>
  <c r="J36" i="7"/>
  <c r="K36" i="7"/>
  <c r="L36" i="7"/>
  <c r="M36" i="7"/>
  <c r="N36" i="7"/>
  <c r="G37" i="7"/>
  <c r="H37" i="7"/>
  <c r="I37" i="7"/>
  <c r="J37" i="7"/>
  <c r="K37" i="7"/>
  <c r="L37" i="7"/>
  <c r="M37" i="7"/>
  <c r="N37" i="7"/>
  <c r="G38" i="7"/>
  <c r="H38" i="7"/>
  <c r="I38" i="7"/>
  <c r="J38" i="7"/>
  <c r="K38" i="7"/>
  <c r="L38" i="7"/>
  <c r="M38" i="7"/>
  <c r="N38" i="7"/>
  <c r="E7" i="8"/>
  <c r="F7" i="8"/>
  <c r="G7" i="8"/>
  <c r="H7" i="8"/>
  <c r="I7" i="8"/>
  <c r="J7" i="8"/>
  <c r="K7" i="8"/>
  <c r="L7" i="8"/>
  <c r="E12" i="8"/>
  <c r="F12" i="8"/>
  <c r="G12" i="8"/>
  <c r="H12" i="8"/>
  <c r="I12" i="8"/>
  <c r="J12" i="8"/>
  <c r="K12" i="8"/>
  <c r="L12" i="8"/>
  <c r="E17" i="8"/>
  <c r="F17" i="8"/>
  <c r="G17" i="8"/>
  <c r="H17" i="8"/>
  <c r="I17" i="8"/>
  <c r="J17" i="8"/>
  <c r="K17" i="8"/>
  <c r="L17" i="8"/>
  <c r="E22" i="8"/>
  <c r="F22" i="8"/>
  <c r="G22" i="8"/>
  <c r="H22" i="8"/>
  <c r="I22" i="8"/>
  <c r="J22" i="8"/>
  <c r="K22" i="8"/>
  <c r="L22" i="8"/>
  <c r="E30" i="8"/>
  <c r="F30" i="8"/>
  <c r="G30" i="8"/>
  <c r="G32" i="8" s="1"/>
  <c r="H30" i="8"/>
  <c r="H32" i="8" s="1"/>
  <c r="I30" i="8"/>
  <c r="J30" i="8"/>
  <c r="K30" i="8"/>
  <c r="L30" i="8"/>
  <c r="E31" i="8"/>
  <c r="F31" i="8"/>
  <c r="G31" i="8"/>
  <c r="H31" i="8"/>
  <c r="I31" i="8"/>
  <c r="J31" i="8"/>
  <c r="K31" i="8"/>
  <c r="L31" i="8"/>
  <c r="E32" i="8"/>
  <c r="F32" i="8"/>
  <c r="I32" i="8"/>
  <c r="J32" i="8"/>
  <c r="K32" i="8"/>
  <c r="L32" i="8"/>
  <c r="E33" i="8"/>
  <c r="F33" i="8"/>
  <c r="G33" i="8"/>
  <c r="H33" i="8"/>
  <c r="I33" i="8"/>
  <c r="J33" i="8"/>
  <c r="K33" i="8"/>
  <c r="L33" i="8"/>
  <c r="E7" i="9"/>
  <c r="F7" i="9"/>
  <c r="G7" i="9"/>
  <c r="H7" i="9"/>
  <c r="I7" i="9"/>
  <c r="J7" i="9"/>
  <c r="K7" i="9"/>
  <c r="L7" i="9"/>
  <c r="M7" i="9"/>
  <c r="N7" i="9"/>
  <c r="O7" i="9"/>
  <c r="E35" i="9"/>
  <c r="E36" i="9" s="1"/>
  <c r="F35" i="9"/>
  <c r="G35" i="9"/>
  <c r="G36" i="9" s="1"/>
  <c r="H35" i="9"/>
  <c r="I35" i="9"/>
  <c r="J35" i="9"/>
  <c r="K35" i="9"/>
  <c r="K36" i="9" s="1"/>
  <c r="L35" i="9"/>
  <c r="L36" i="9" s="1"/>
  <c r="M35" i="9"/>
  <c r="M36" i="9" s="1"/>
  <c r="N35" i="9"/>
  <c r="O35" i="9"/>
  <c r="O36" i="9" s="1"/>
  <c r="F36" i="9"/>
  <c r="H36" i="9"/>
  <c r="I36" i="9"/>
  <c r="J36" i="9"/>
  <c r="N36" i="9"/>
  <c r="M10" i="2" l="1"/>
  <c r="M16" i="2"/>
  <c r="D10" i="2"/>
  <c r="D16" i="2"/>
  <c r="N38" i="4"/>
  <c r="F38" i="4"/>
  <c r="E16" i="2"/>
  <c r="M7" i="2"/>
  <c r="M38" i="4"/>
  <c r="E38" i="4"/>
  <c r="L16" i="2"/>
  <c r="D7" i="2"/>
  <c r="J16" i="2"/>
  <c r="E17" i="2" l="1"/>
  <c r="E20" i="2"/>
  <c r="E22" i="2" s="1"/>
  <c r="E23" i="2" s="1"/>
  <c r="J20" i="2"/>
  <c r="J22" i="2" s="1"/>
  <c r="J23" i="2" s="1"/>
  <c r="J17" i="2"/>
  <c r="M20" i="2"/>
  <c r="M22" i="2" s="1"/>
  <c r="M23" i="2" s="1"/>
  <c r="M17" i="2"/>
  <c r="D20" i="2"/>
  <c r="D22" i="2" s="1"/>
  <c r="D23" i="2" s="1"/>
  <c r="D17" i="2"/>
  <c r="L17" i="2"/>
  <c r="L20" i="2"/>
  <c r="L22" i="2" s="1"/>
  <c r="L23" i="2" s="1"/>
</calcChain>
</file>

<file path=xl/sharedStrings.xml><?xml version="1.0" encoding="utf-8"?>
<sst xmlns="http://schemas.openxmlformats.org/spreadsheetml/2006/main" count="296" uniqueCount="180">
  <si>
    <t>ヒストリカル・データ集（連結）</t>
  </si>
  <si>
    <t>目次</t>
  </si>
  <si>
    <t>頁</t>
  </si>
  <si>
    <t>損益計算書</t>
  </si>
  <si>
    <t>貸借対照表</t>
  </si>
  <si>
    <t>キャッシュ･フロー表</t>
  </si>
  <si>
    <t>製品別売上高</t>
  </si>
  <si>
    <t>地域別売上高</t>
  </si>
  <si>
    <t>所在地別セグメント情報</t>
  </si>
  <si>
    <t>設備投資</t>
  </si>
  <si>
    <t>研究開発費</t>
  </si>
  <si>
    <t>財務指標</t>
  </si>
  <si>
    <t>期末従業員数</t>
  </si>
  <si>
    <t>* 当データ集では、マイナス数値は（   ）で表示しております。</t>
  </si>
  <si>
    <t>（百万円）</t>
  </si>
  <si>
    <t>売上高</t>
  </si>
  <si>
    <t>売上原価</t>
  </si>
  <si>
    <t>売上総利益</t>
  </si>
  <si>
    <t>売上総利益率</t>
  </si>
  <si>
    <t>営業利益</t>
  </si>
  <si>
    <t>営業利益率</t>
  </si>
  <si>
    <t>営業外収益及び費用</t>
  </si>
  <si>
    <t>受取利息及び配当金</t>
  </si>
  <si>
    <t>支払利息</t>
  </si>
  <si>
    <t>その他</t>
  </si>
  <si>
    <t>計</t>
  </si>
  <si>
    <t>税引前当期純利益</t>
  </si>
  <si>
    <t>税引前当期純利益率</t>
  </si>
  <si>
    <t>法人税等</t>
  </si>
  <si>
    <t>少数株主損益</t>
  </si>
  <si>
    <t>当期純利益</t>
  </si>
  <si>
    <t>当期純利益率</t>
  </si>
  <si>
    <t>（円）</t>
  </si>
  <si>
    <t>1株当たり当期純利益：</t>
  </si>
  <si>
    <t>基本的</t>
  </si>
  <si>
    <t>希薄化後</t>
  </si>
  <si>
    <t>平均為替レート：</t>
  </si>
  <si>
    <t>US$</t>
  </si>
  <si>
    <t>DFL</t>
  </si>
  <si>
    <t>EURO</t>
  </si>
  <si>
    <t>資産の部</t>
  </si>
  <si>
    <t>流動資産：</t>
  </si>
  <si>
    <t>現金及び預金</t>
  </si>
  <si>
    <t>有価証券</t>
  </si>
  <si>
    <t>受取手形及び売掛金</t>
  </si>
  <si>
    <t>棚卸資産</t>
  </si>
  <si>
    <t>その他の流動資産</t>
  </si>
  <si>
    <t>流動資産　計</t>
  </si>
  <si>
    <t>長期債権及び固定性資金</t>
  </si>
  <si>
    <t>投資</t>
  </si>
  <si>
    <t>有形固定資産</t>
  </si>
  <si>
    <t>その他の資産</t>
  </si>
  <si>
    <t>資産合計</t>
  </si>
  <si>
    <t>負債及び資本の部</t>
  </si>
  <si>
    <t>流動負債：</t>
  </si>
  <si>
    <t>短期借入金</t>
  </si>
  <si>
    <t>未払税金</t>
  </si>
  <si>
    <t>未払費用</t>
  </si>
  <si>
    <t>その他の流動負債</t>
  </si>
  <si>
    <t>流動負債　計</t>
  </si>
  <si>
    <t>未払退職及び年金費用</t>
  </si>
  <si>
    <t>その他の固定負債</t>
  </si>
  <si>
    <t>負債　計</t>
  </si>
  <si>
    <t>少数株主持分</t>
  </si>
  <si>
    <t>資本：</t>
  </si>
  <si>
    <t>資本金</t>
  </si>
  <si>
    <t>資本準備金</t>
  </si>
  <si>
    <t>その他の包括利益（損失）累計額</t>
  </si>
  <si>
    <t>資本　計</t>
  </si>
  <si>
    <t>負債及び資本合計</t>
  </si>
  <si>
    <t>営業活動によるキャッシュ･フロー：</t>
  </si>
  <si>
    <t>営業活動により調達した純キャッシュ･フローへの調整：</t>
  </si>
  <si>
    <t>減価償却費</t>
  </si>
  <si>
    <t>固定資産売廃却損（益）</t>
  </si>
  <si>
    <t>繰延税金引当額</t>
  </si>
  <si>
    <t>売上債権の減少（増加）</t>
  </si>
  <si>
    <t>棚卸資産の減少（増加）</t>
  </si>
  <si>
    <t>買掛債務の増加（減少）</t>
  </si>
  <si>
    <t>未払税金の増加（減少）</t>
  </si>
  <si>
    <t>未払費用の増加（減少）</t>
  </si>
  <si>
    <r>
      <t xml:space="preserve">営業活動によるキャッシュ･フロー　計 </t>
    </r>
    <r>
      <rPr>
        <sz val="12"/>
        <rFont val="ＭＳ Ｐ明朝"/>
        <family val="1"/>
        <charset val="128"/>
      </rPr>
      <t xml:space="preserve"> (a）</t>
    </r>
  </si>
  <si>
    <t>投資活動によるキャッシュ･フロー：</t>
  </si>
  <si>
    <t>有形固定資産購入額</t>
  </si>
  <si>
    <t>有形固定資産売却額</t>
  </si>
  <si>
    <t>有価証券購入額</t>
  </si>
  <si>
    <t>有価証券売却額</t>
  </si>
  <si>
    <t>投資による支払額</t>
  </si>
  <si>
    <r>
      <t>投資活動によるキャッシュ･フロー　計</t>
    </r>
    <r>
      <rPr>
        <sz val="12"/>
        <rFont val="ＭＳ Ｐ明朝"/>
        <family val="1"/>
        <charset val="128"/>
      </rPr>
      <t xml:space="preserve"> </t>
    </r>
    <r>
      <rPr>
        <sz val="12"/>
        <rFont val="ＭＳ Ｐ明朝"/>
        <family val="1"/>
        <charset val="128"/>
      </rPr>
      <t xml:space="preserve"> （</t>
    </r>
    <r>
      <rPr>
        <sz val="12"/>
        <rFont val="ＭＳ Ｐ明朝"/>
        <family val="1"/>
        <charset val="128"/>
      </rPr>
      <t>b</t>
    </r>
    <r>
      <rPr>
        <sz val="12"/>
        <rFont val="ＭＳ Ｐ明朝"/>
        <family val="1"/>
        <charset val="128"/>
      </rPr>
      <t>）</t>
    </r>
  </si>
  <si>
    <t>財務活動によるキャッシュ･フロー：</t>
  </si>
  <si>
    <t>長期債務による調達額</t>
  </si>
  <si>
    <t>長期債務の返済額</t>
  </si>
  <si>
    <t>短期借入金の増加（減少）額</t>
  </si>
  <si>
    <t>配当金の支払額</t>
  </si>
  <si>
    <t>財務活動によるキャッシュ･フロー　計</t>
  </si>
  <si>
    <t>為替変動の現金及び預金への影響額</t>
  </si>
  <si>
    <t>現金及び預金の純増減額</t>
  </si>
  <si>
    <t>現金及び預金の期首残高</t>
  </si>
  <si>
    <t>現金及び預金の期末残高</t>
  </si>
  <si>
    <r>
      <t>フリー・キャッシュ・フロー</t>
    </r>
    <r>
      <rPr>
        <sz val="12"/>
        <rFont val="ＭＳ Ｐ明朝"/>
        <family val="1"/>
        <charset val="128"/>
      </rPr>
      <t xml:space="preserve"> ： （a）＋（b）</t>
    </r>
  </si>
  <si>
    <t>事務機：</t>
  </si>
  <si>
    <t>事務機　計</t>
  </si>
  <si>
    <t>カメラ</t>
  </si>
  <si>
    <t>光学機器その他</t>
  </si>
  <si>
    <t>合計</t>
  </si>
  <si>
    <t xml:space="preserve"> 5. 地域別売上高</t>
  </si>
  <si>
    <t>国内</t>
  </si>
  <si>
    <t>海外：</t>
  </si>
  <si>
    <t>米州</t>
  </si>
  <si>
    <t>欧州</t>
  </si>
  <si>
    <t>海外　計</t>
  </si>
  <si>
    <t>資産</t>
  </si>
  <si>
    <t>資本的支出</t>
  </si>
  <si>
    <t>カメラ：</t>
  </si>
  <si>
    <t>光学機器その他：</t>
  </si>
  <si>
    <t>消去又は全社：</t>
  </si>
  <si>
    <t xml:space="preserve"> 7. 所在地別セグメント情報</t>
  </si>
  <si>
    <t>日本：</t>
  </si>
  <si>
    <t>米州：</t>
  </si>
  <si>
    <t>欧州：</t>
  </si>
  <si>
    <t>その他：</t>
  </si>
  <si>
    <t>8. 設備投資</t>
  </si>
  <si>
    <t>　計</t>
  </si>
  <si>
    <t>9. 研究開発費</t>
  </si>
  <si>
    <t>売上高研究開発費比率</t>
  </si>
  <si>
    <t>10. 財務指標</t>
  </si>
  <si>
    <t>総資本当期純利益率（ROA）</t>
  </si>
  <si>
    <t>（％）</t>
  </si>
  <si>
    <t>株主資本当期純利益率（ROE）</t>
  </si>
  <si>
    <t>使用総資本回転率（売上高/総資本）</t>
  </si>
  <si>
    <t>（回）</t>
  </si>
  <si>
    <t>株主資本比率</t>
  </si>
  <si>
    <r>
      <t>有利子負債依存度</t>
    </r>
    <r>
      <rPr>
        <sz val="10"/>
        <rFont val="ＭＳ Ｐ明朝"/>
        <family val="1"/>
        <charset val="128"/>
      </rPr>
      <t>（有利子負債/総資本）</t>
    </r>
  </si>
  <si>
    <t>（日）</t>
  </si>
  <si>
    <t>インタレスト・カバレッジ・レシオ</t>
  </si>
  <si>
    <t>（倍）</t>
  </si>
  <si>
    <t>期末株価</t>
  </si>
  <si>
    <t>株価収益率（PER）</t>
  </si>
  <si>
    <t>株価純資産倍率（PBR）</t>
  </si>
  <si>
    <t>（千株）</t>
  </si>
  <si>
    <t>期末株式時価総額</t>
  </si>
  <si>
    <t>11. 期末従業員数</t>
  </si>
  <si>
    <t>（人）</t>
  </si>
  <si>
    <t>　欧州</t>
  </si>
  <si>
    <t>　海外　計</t>
  </si>
  <si>
    <t>自己株式</t>
    <rPh sb="0" eb="2">
      <t>ジコ</t>
    </rPh>
    <rPh sb="2" eb="4">
      <t>カブシキ</t>
    </rPh>
    <phoneticPr fontId="2"/>
  </si>
  <si>
    <t>退職給付信託設定益</t>
    <rPh sb="0" eb="2">
      <t>タイショク</t>
    </rPh>
    <rPh sb="2" eb="4">
      <t>キュウフ</t>
    </rPh>
    <rPh sb="4" eb="6">
      <t>シンタク</t>
    </rPh>
    <rPh sb="6" eb="8">
      <t>セッテイ</t>
    </rPh>
    <rPh sb="8" eb="9">
      <t>エキ</t>
    </rPh>
    <phoneticPr fontId="2"/>
  </si>
  <si>
    <r>
      <t>棚卸資産回転日数*</t>
    </r>
    <r>
      <rPr>
        <sz val="12"/>
        <rFont val="ＭＳ Ｐ明朝"/>
        <family val="1"/>
        <charset val="128"/>
      </rPr>
      <t>1</t>
    </r>
    <phoneticPr fontId="2"/>
  </si>
  <si>
    <r>
      <t>純売上高*</t>
    </r>
    <r>
      <rPr>
        <sz val="12"/>
        <rFont val="ＭＳ Ｐ明朝"/>
        <family val="1"/>
        <charset val="128"/>
      </rPr>
      <t>1</t>
    </r>
    <rPh sb="0" eb="1">
      <t>ジュン</t>
    </rPh>
    <phoneticPr fontId="2"/>
  </si>
  <si>
    <r>
      <t>販売費及び一般管理費*</t>
    </r>
    <r>
      <rPr>
        <sz val="12"/>
        <rFont val="ＭＳ Ｐ明朝"/>
        <family val="1"/>
        <charset val="128"/>
      </rPr>
      <t>2</t>
    </r>
    <phoneticPr fontId="2"/>
  </si>
  <si>
    <r>
      <t xml:space="preserve">　米州 </t>
    </r>
    <r>
      <rPr>
        <sz val="12"/>
        <rFont val="ＭＳ Ｐ明朝"/>
        <family val="1"/>
        <charset val="128"/>
      </rPr>
      <t>*2</t>
    </r>
    <phoneticPr fontId="2"/>
  </si>
  <si>
    <r>
      <t xml:space="preserve">　その他 </t>
    </r>
    <r>
      <rPr>
        <sz val="12"/>
        <rFont val="ＭＳ Ｐ明朝"/>
        <family val="1"/>
        <charset val="128"/>
      </rPr>
      <t>*2</t>
    </r>
    <phoneticPr fontId="2"/>
  </si>
  <si>
    <t>会計原則の変更による
累積影響額前利益</t>
    <rPh sb="0" eb="2">
      <t>カイケイ</t>
    </rPh>
    <rPh sb="2" eb="4">
      <t>ゲンソク</t>
    </rPh>
    <rPh sb="5" eb="7">
      <t>ヘンコウ</t>
    </rPh>
    <rPh sb="11" eb="13">
      <t>ルイセキ</t>
    </rPh>
    <rPh sb="13" eb="15">
      <t>エイキョウ</t>
    </rPh>
    <rPh sb="15" eb="16">
      <t>ガク</t>
    </rPh>
    <rPh sb="16" eb="17">
      <t>マエ</t>
    </rPh>
    <rPh sb="17" eb="19">
      <t>リエキ</t>
    </rPh>
    <phoneticPr fontId="2"/>
  </si>
  <si>
    <t>会計原則の変更による
累積影響額（税効果配分後）</t>
    <rPh sb="0" eb="2">
      <t>カイケイ</t>
    </rPh>
    <rPh sb="2" eb="4">
      <t>ゲンソク</t>
    </rPh>
    <rPh sb="5" eb="7">
      <t>ヘンコウ</t>
    </rPh>
    <rPh sb="11" eb="13">
      <t>ルイセキ</t>
    </rPh>
    <rPh sb="13" eb="15">
      <t>エイキョウ</t>
    </rPh>
    <rPh sb="15" eb="16">
      <t>ガク</t>
    </rPh>
    <rPh sb="17" eb="18">
      <t>ゼイ</t>
    </rPh>
    <rPh sb="18" eb="20">
      <t>コウカ</t>
    </rPh>
    <rPh sb="20" eb="22">
      <t>ハイブン</t>
    </rPh>
    <rPh sb="22" eb="23">
      <t>ゴ</t>
    </rPh>
    <phoneticPr fontId="2"/>
  </si>
  <si>
    <t>支払手形及び買掛金</t>
    <rPh sb="0" eb="2">
      <t>シハライ</t>
    </rPh>
    <rPh sb="2" eb="4">
      <t>テガタ</t>
    </rPh>
    <rPh sb="4" eb="5">
      <t>オヨ</t>
    </rPh>
    <rPh sb="6" eb="9">
      <t>カイカケキン</t>
    </rPh>
    <phoneticPr fontId="2"/>
  </si>
  <si>
    <t>金融収支</t>
    <rPh sb="0" eb="2">
      <t>キンユウ</t>
    </rPh>
    <rPh sb="2" eb="4">
      <t>シュウシ</t>
    </rPh>
    <phoneticPr fontId="2"/>
  </si>
  <si>
    <t>*2</t>
    <phoneticPr fontId="2"/>
  </si>
  <si>
    <r>
      <t>1995年までの「その他」には中米および南米の数字が含まれております。</t>
    </r>
    <r>
      <rPr>
        <sz val="12"/>
        <rFont val="Times New Roman"/>
        <family val="1"/>
      </rPr>
      <t/>
    </r>
  </si>
  <si>
    <t>長期債務</t>
    <rPh sb="2" eb="4">
      <t>サイム</t>
    </rPh>
    <phoneticPr fontId="2"/>
  </si>
  <si>
    <t>-</t>
  </si>
  <si>
    <t>-</t>
    <phoneticPr fontId="2"/>
  </si>
  <si>
    <t>売上表示に係る新会計基準（EITF00-14、00-22）の適用に伴い、過年度の数値を修正再表示しております。</t>
    <phoneticPr fontId="2"/>
  </si>
  <si>
    <t>固定資産除売却損益の表示項目の変更に伴い、過年度の「営業利益」を修正再表示しております。</t>
    <phoneticPr fontId="2"/>
  </si>
  <si>
    <t>*</t>
    <phoneticPr fontId="2"/>
  </si>
  <si>
    <t>売上表示に係る新会計基準（EITF00-14、00-22）の適用に伴い、1997年以降の回転日数を修正再表示しております。</t>
    <rPh sb="40" eb="41">
      <t>ネン</t>
    </rPh>
    <rPh sb="41" eb="43">
      <t>イコウ</t>
    </rPh>
    <phoneticPr fontId="2"/>
  </si>
  <si>
    <t>*1</t>
    <phoneticPr fontId="2"/>
  </si>
  <si>
    <t>*2</t>
    <phoneticPr fontId="2"/>
  </si>
  <si>
    <t>-</t>
    <phoneticPr fontId="2"/>
  </si>
  <si>
    <t xml:space="preserve"> 4. 製品別売上高</t>
    <phoneticPr fontId="2"/>
  </si>
  <si>
    <t>事業の種類別セグメント情報</t>
    <phoneticPr fontId="2"/>
  </si>
  <si>
    <t xml:space="preserve"> 1. 損益計算書</t>
    <phoneticPr fontId="2"/>
  </si>
  <si>
    <t xml:space="preserve"> 2. 貸借対照表</t>
    <phoneticPr fontId="2"/>
  </si>
  <si>
    <t xml:space="preserve"> 3. キャッシュ・フロー表</t>
    <phoneticPr fontId="2"/>
  </si>
  <si>
    <t>合計：</t>
    <rPh sb="0" eb="2">
      <t>ゴウケイ</t>
    </rPh>
    <phoneticPr fontId="2"/>
  </si>
  <si>
    <t>合計：</t>
    <phoneticPr fontId="2"/>
  </si>
  <si>
    <t>期末発行済株式総数</t>
    <rPh sb="0" eb="2">
      <t>キマツ</t>
    </rPh>
    <rPh sb="2" eb="4">
      <t>ハッコウ</t>
    </rPh>
    <rPh sb="4" eb="5">
      <t>スミ</t>
    </rPh>
    <rPh sb="5" eb="7">
      <t>カブシキ</t>
    </rPh>
    <rPh sb="7" eb="9">
      <t>ソウスウ</t>
    </rPh>
    <phoneticPr fontId="2"/>
  </si>
  <si>
    <t xml:space="preserve"> 6. 事業の種類別セグメント情報</t>
    <phoneticPr fontId="2"/>
  </si>
  <si>
    <t>オフィスイメージング機器</t>
    <phoneticPr fontId="2"/>
  </si>
  <si>
    <t>コンピュータ周辺機器</t>
    <phoneticPr fontId="2"/>
  </si>
  <si>
    <t>ビジネス情報機器</t>
    <phoneticPr fontId="2"/>
  </si>
  <si>
    <t>利益剰余金</t>
    <rPh sb="0" eb="2">
      <t>リエキ</t>
    </rPh>
    <rPh sb="2" eb="5">
      <t>ジョウヨキン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</si>
</sst>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8" formatCode="#,##0;&quot;▲&quot;#,##0"/>
    <numFmt numFmtId="180" formatCode="0.00%;&quot;▲&quot;0.00%"/>
    <numFmt numFmtId="188" formatCode="yyyy/mm/dd"/>
    <numFmt numFmtId="190" formatCode="0.0%_);\(0.0%\)"/>
    <numFmt numFmtId="191" formatCode="0_);\(0\)"/>
    <numFmt numFmtId="192" formatCode="\+#,##0_);\(#,##0\);0_)"/>
    <numFmt numFmtId="193" formatCode="\+0.0%_);\(0.0%\);0.0%_)"/>
    <numFmt numFmtId="194" formatCode="\+0.00%_);\(0.00%\);0.00%_)"/>
    <numFmt numFmtId="195" formatCode="\+#,##0.0_);\(#,##0.0\);0.0_)"/>
    <numFmt numFmtId="196" formatCode="\+#,##0.00_);\(#,##0.00\);0.00_)"/>
    <numFmt numFmtId="199" formatCode="#,##0.0_);\(#,##0.0\)"/>
    <numFmt numFmtId="200" formatCode="0."/>
    <numFmt numFmtId="201" formatCode="@*."/>
  </numFmts>
  <fonts count="13"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24"/>
      <name val="ＭＳ Ｐ明朝"/>
      <family val="1"/>
      <charset val="128"/>
    </font>
    <font>
      <sz val="1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2"/>
      <name val="Times New Roman"/>
      <family val="1"/>
    </font>
    <font>
      <sz val="10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37" fontId="0" fillId="0" borderId="0"/>
    <xf numFmtId="20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78" fontId="1" fillId="2" borderId="0" applyNumberFormat="0" applyFont="0" applyBorder="0" applyAlignment="0">
      <protection locked="0"/>
    </xf>
    <xf numFmtId="49" fontId="1" fillId="0" borderId="0" applyFont="0" applyFill="0" applyBorder="0" applyAlignment="0" applyProtection="0"/>
  </cellStyleXfs>
  <cellXfs count="65">
    <xf numFmtId="37" fontId="0" fillId="0" borderId="0" xfId="0"/>
    <xf numFmtId="37" fontId="10" fillId="0" borderId="0" xfId="0" applyFont="1" applyFill="1" applyBorder="1"/>
    <xf numFmtId="37" fontId="8" fillId="0" borderId="0" xfId="0" applyFont="1" applyFill="1"/>
    <xf numFmtId="37" fontId="8" fillId="0" borderId="0" xfId="0" applyFont="1" applyFill="1" applyBorder="1"/>
    <xf numFmtId="37" fontId="6" fillId="0" borderId="0" xfId="0" applyFont="1" applyFill="1"/>
    <xf numFmtId="37" fontId="5" fillId="0" borderId="0" xfId="0" applyFont="1" applyFill="1"/>
    <xf numFmtId="37" fontId="6" fillId="0" borderId="0" xfId="0" applyFont="1" applyFill="1" applyAlignment="1">
      <alignment horizontal="centerContinuous"/>
    </xf>
    <xf numFmtId="37" fontId="3" fillId="0" borderId="0" xfId="0" applyFont="1" applyFill="1" applyAlignment="1">
      <alignment horizontal="centerContinuous"/>
    </xf>
    <xf numFmtId="37" fontId="4" fillId="0" borderId="0" xfId="0" applyFont="1" applyFill="1" applyAlignment="1">
      <alignment horizontal="centerContinuous"/>
    </xf>
    <xf numFmtId="37" fontId="4" fillId="0" borderId="0" xfId="0" applyFont="1" applyFill="1"/>
    <xf numFmtId="37" fontId="4" fillId="0" borderId="0" xfId="0" applyFont="1" applyFill="1" applyAlignment="1"/>
    <xf numFmtId="200" fontId="4" fillId="0" borderId="0" xfId="0" applyNumberFormat="1" applyFont="1" applyFill="1" applyAlignment="1">
      <alignment horizontal="right"/>
    </xf>
    <xf numFmtId="201" fontId="4" fillId="0" borderId="0" xfId="0" applyNumberFormat="1" applyFont="1" applyFill="1"/>
    <xf numFmtId="37" fontId="4" fillId="0" borderId="0" xfId="0" applyFont="1" applyFill="1" applyAlignment="1">
      <alignment horizontal="center"/>
    </xf>
    <xf numFmtId="14" fontId="4" fillId="0" borderId="0" xfId="14" applyNumberFormat="1" applyFont="1" applyFill="1" applyAlignment="1">
      <alignment horizontal="centerContinuous"/>
      <protection locked="0"/>
    </xf>
    <xf numFmtId="37" fontId="5" fillId="0" borderId="0" xfId="0" applyFont="1" applyFill="1" applyAlignment="1">
      <alignment horizontal="right"/>
    </xf>
    <xf numFmtId="37" fontId="6" fillId="0" borderId="1" xfId="0" applyFont="1" applyFill="1" applyBorder="1"/>
    <xf numFmtId="191" fontId="6" fillId="0" borderId="1" xfId="6" applyFont="1" applyFill="1" applyBorder="1"/>
    <xf numFmtId="191" fontId="6" fillId="0" borderId="0" xfId="6" applyFont="1" applyFill="1"/>
    <xf numFmtId="37" fontId="6" fillId="0" borderId="1" xfId="14" applyNumberFormat="1" applyFont="1" applyFill="1" applyBorder="1">
      <protection locked="0"/>
    </xf>
    <xf numFmtId="37" fontId="6" fillId="0" borderId="2" xfId="0" applyFont="1" applyFill="1" applyBorder="1"/>
    <xf numFmtId="37" fontId="6" fillId="0" borderId="2" xfId="14" applyNumberFormat="1" applyFont="1" applyFill="1" applyBorder="1">
      <protection locked="0"/>
    </xf>
    <xf numFmtId="37" fontId="6" fillId="0" borderId="0" xfId="14" applyNumberFormat="1" applyFont="1" applyFill="1">
      <protection locked="0"/>
    </xf>
    <xf numFmtId="190" fontId="6" fillId="0" borderId="2" xfId="4" applyFont="1" applyFill="1" applyBorder="1"/>
    <xf numFmtId="190" fontId="6" fillId="0" borderId="0" xfId="4" applyFont="1" applyFill="1"/>
    <xf numFmtId="199" fontId="6" fillId="0" borderId="0" xfId="12" applyFont="1" applyFill="1"/>
    <xf numFmtId="190" fontId="7" fillId="0" borderId="0" xfId="4" applyFont="1" applyFill="1"/>
    <xf numFmtId="199" fontId="6" fillId="0" borderId="0" xfId="12" applyFont="1" applyFill="1" applyAlignment="1">
      <alignment horizontal="right"/>
    </xf>
    <xf numFmtId="37" fontId="6" fillId="0" borderId="0" xfId="0" applyFont="1" applyFill="1" applyBorder="1"/>
    <xf numFmtId="37" fontId="8" fillId="0" borderId="0" xfId="0" applyFont="1" applyFill="1" applyAlignment="1">
      <alignment horizontal="right"/>
    </xf>
    <xf numFmtId="37" fontId="8" fillId="0" borderId="0" xfId="0" applyFont="1" applyFill="1" applyBorder="1" applyAlignment="1">
      <alignment horizontal="right"/>
    </xf>
    <xf numFmtId="37" fontId="10" fillId="0" borderId="0" xfId="0" applyFont="1" applyFill="1" applyBorder="1" applyAlignment="1">
      <alignment horizontal="right"/>
    </xf>
    <xf numFmtId="37" fontId="10" fillId="0" borderId="0" xfId="0" applyFont="1" applyFill="1"/>
    <xf numFmtId="39" fontId="6" fillId="0" borderId="0" xfId="13" applyFont="1" applyFill="1"/>
    <xf numFmtId="191" fontId="8" fillId="0" borderId="0" xfId="6" applyFont="1" applyFill="1" applyBorder="1"/>
    <xf numFmtId="191" fontId="6" fillId="0" borderId="0" xfId="6" applyFont="1" applyFill="1" applyBorder="1"/>
    <xf numFmtId="37" fontId="6" fillId="0" borderId="0" xfId="14" applyNumberFormat="1" applyFont="1" applyFill="1" applyBorder="1">
      <protection locked="0"/>
    </xf>
    <xf numFmtId="190" fontId="6" fillId="0" borderId="1" xfId="4" applyFont="1" applyFill="1" applyBorder="1"/>
    <xf numFmtId="37" fontId="7" fillId="0" borderId="0" xfId="0" applyFont="1" applyFill="1"/>
    <xf numFmtId="37" fontId="6" fillId="0" borderId="3" xfId="0" applyFont="1" applyFill="1" applyBorder="1"/>
    <xf numFmtId="37" fontId="6" fillId="0" borderId="0" xfId="14" applyNumberFormat="1" applyFont="1" applyFill="1" applyAlignment="1">
      <alignment horizontal="right"/>
      <protection locked="0"/>
    </xf>
    <xf numFmtId="37" fontId="6" fillId="0" borderId="4" xfId="0" applyFont="1" applyFill="1" applyBorder="1"/>
    <xf numFmtId="37" fontId="6" fillId="0" borderId="1" xfId="0" applyFont="1" applyFill="1" applyBorder="1" applyAlignment="1">
      <alignment horizontal="right"/>
    </xf>
    <xf numFmtId="191" fontId="6" fillId="0" borderId="1" xfId="6" applyFont="1" applyFill="1" applyBorder="1" applyAlignment="1">
      <alignment horizontal="right"/>
    </xf>
    <xf numFmtId="191" fontId="6" fillId="0" borderId="0" xfId="6" applyFont="1" applyFill="1" applyAlignment="1">
      <alignment horizontal="right"/>
    </xf>
    <xf numFmtId="37" fontId="6" fillId="0" borderId="1" xfId="14" applyNumberFormat="1" applyFont="1" applyFill="1" applyBorder="1" applyAlignment="1">
      <alignment horizontal="right"/>
      <protection locked="0"/>
    </xf>
    <xf numFmtId="190" fontId="6" fillId="0" borderId="0" xfId="4" applyFont="1" applyFill="1" applyAlignment="1">
      <alignment horizontal="right"/>
    </xf>
    <xf numFmtId="37" fontId="8" fillId="0" borderId="0" xfId="0" applyFont="1" applyFill="1" applyAlignment="1">
      <alignment wrapText="1"/>
    </xf>
    <xf numFmtId="37" fontId="8" fillId="0" borderId="1" xfId="0" applyFont="1" applyFill="1" applyBorder="1" applyAlignment="1">
      <alignment wrapText="1"/>
    </xf>
    <xf numFmtId="190" fontId="6" fillId="0" borderId="2" xfId="4" applyFont="1" applyFill="1" applyBorder="1" applyAlignment="1">
      <alignment horizontal="right"/>
    </xf>
    <xf numFmtId="39" fontId="6" fillId="0" borderId="0" xfId="14" applyNumberFormat="1" applyFont="1" applyFill="1">
      <protection locked="0"/>
    </xf>
    <xf numFmtId="199" fontId="6" fillId="0" borderId="0" xfId="12" applyFont="1" applyFill="1" applyProtection="1">
      <protection locked="0"/>
    </xf>
    <xf numFmtId="199" fontId="6" fillId="0" borderId="2" xfId="12" applyFont="1" applyFill="1" applyBorder="1"/>
    <xf numFmtId="199" fontId="6" fillId="0" borderId="2" xfId="12" applyFont="1" applyFill="1" applyBorder="1" applyProtection="1">
      <protection locked="0"/>
    </xf>
    <xf numFmtId="49" fontId="11" fillId="0" borderId="0" xfId="0" applyNumberFormat="1" applyFont="1" applyFill="1" applyAlignment="1">
      <alignment horizontal="left" indent="2"/>
    </xf>
    <xf numFmtId="191" fontId="7" fillId="0" borderId="1" xfId="6" applyFont="1" applyFill="1" applyBorder="1"/>
    <xf numFmtId="37" fontId="7" fillId="0" borderId="1" xfId="0" applyFont="1" applyFill="1" applyBorder="1"/>
    <xf numFmtId="37" fontId="7" fillId="0" borderId="2" xfId="0" applyFont="1" applyFill="1" applyBorder="1"/>
    <xf numFmtId="190" fontId="7" fillId="0" borderId="2" xfId="4" applyFont="1" applyFill="1" applyBorder="1"/>
    <xf numFmtId="199" fontId="7" fillId="0" borderId="0" xfId="12" applyFont="1" applyFill="1"/>
    <xf numFmtId="37" fontId="7" fillId="0" borderId="0" xfId="0" applyFont="1" applyFill="1" applyBorder="1"/>
    <xf numFmtId="37" fontId="12" fillId="0" borderId="0" xfId="0" applyFont="1" applyFill="1" applyBorder="1"/>
    <xf numFmtId="37" fontId="3" fillId="0" borderId="0" xfId="0" applyFont="1" applyFill="1" applyAlignment="1">
      <alignment horizontal="center"/>
    </xf>
    <xf numFmtId="14" fontId="4" fillId="0" borderId="0" xfId="14" applyNumberFormat="1" applyFont="1" applyFill="1" applyAlignment="1">
      <alignment horizontal="center"/>
      <protection locked="0"/>
    </xf>
    <xf numFmtId="199" fontId="6" fillId="0" borderId="0" xfId="12" applyNumberFormat="1" applyFont="1" applyFill="1"/>
  </cellXfs>
  <cellStyles count="16">
    <cellStyle name="H:MM" xfId="1"/>
    <cellStyle name="Normal" xfId="0" builtinId="0"/>
    <cellStyle name="YYYY/M/D" xfId="2"/>
    <cellStyle name="YYYY/MM/DD" xfId="3"/>
    <cellStyle name="ﾊﾟｰｾﾝﾄ1桁" xfId="4"/>
    <cellStyle name="ﾊﾟｰｾﾝﾄ2桁" xfId="5"/>
    <cellStyle name="入力欄" xfId="14"/>
    <cellStyle name="区切無し" xfId="6"/>
    <cellStyle name="小数１桁" xfId="12"/>
    <cellStyle name="小数２桁" xfId="13"/>
    <cellStyle name="差異" xfId="7"/>
    <cellStyle name="差異ﾊﾟｰｾﾝﾄ1桁" xfId="8"/>
    <cellStyle name="差異ﾊﾟｰｾﾝﾄ2桁" xfId="9"/>
    <cellStyle name="差異小数1桁" xfId="10"/>
    <cellStyle name="差異小数2桁" xfId="11"/>
    <cellStyle name="文字列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AAAA"/>
      <rgbColor rgb="00FFD0CE"/>
      <rgbColor rgb="00FFDDC1"/>
      <rgbColor rgb="00F8FAAF"/>
      <rgbColor rgb="00DEFBAE"/>
      <rgbColor rgb="00AFF7FA"/>
      <rgbColor rgb="00D1CCFD"/>
      <rgbColor rgb="00FCCFFA"/>
      <rgbColor rgb="008080FF"/>
      <rgbColor rgb="00F1C9E4"/>
      <rgbColor rgb="00FFFFC0"/>
      <rgbColor rgb="00CCEEEE"/>
      <rgbColor rgb="00F7DBFF"/>
      <rgbColor rgb="00FF8080"/>
      <rgbColor rgb="00CEEFFF"/>
      <rgbColor rgb="00C0C0FF"/>
      <rgbColor rgb="00FE362C"/>
      <rgbColor rgb="00FF00FF"/>
      <rgbColor rgb="00FFFF00"/>
      <rgbColor rgb="0000FFFF"/>
      <rgbColor rgb="00F5ECAB"/>
      <rgbColor rgb="00FFC8C8"/>
      <rgbColor rgb="00B9FFFF"/>
      <rgbColor rgb="0049ED4E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D5DBFF"/>
      <rgbColor rgb="00EDD5FF"/>
      <rgbColor rgb="00FFD5FD"/>
      <rgbColor rgb="00FFD5EA"/>
      <rgbColor rgb="00FFD5D7"/>
      <rgbColor rgb="00FBD9D9"/>
      <rgbColor rgb="00F7F7DD"/>
      <rgbColor rgb="00DCF5F8"/>
      <rgbColor rgb="00FF8380"/>
      <rgbColor rgb="00FFBC80"/>
      <rgbColor rgb="00FCFF80"/>
      <rgbColor rgb="00D2FF80"/>
      <rgbColor rgb="008FFF80"/>
      <rgbColor rgb="0080FFD6"/>
      <rgbColor rgb="0080F9FF"/>
      <rgbColor rgb="0080D9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1874520</xdr:colOff>
      <xdr:row>0</xdr:row>
      <xdr:rowOff>30480</xdr:rowOff>
    </xdr:from>
    <xdr:to>
      <xdr:col>1</xdr:col>
      <xdr:colOff>3383280</xdr:colOff>
      <xdr:row>1</xdr:row>
      <xdr:rowOff>83820</xdr:rowOff>
    </xdr:to>
    <xdr:pic>
      <xdr:nvPicPr>
        <xdr:cNvPr id="1027" name="ピクチャ 3">
          <a:extLst>
            <a:ext uri="{FF2B5EF4-FFF2-40B4-BE49-F238E27FC236}">
              <a16:creationId xmlns:a16="http://schemas.microsoft.com/office/drawing/2014/main" id="{EAA2B634-777C-EF53-D62E-572F50346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1240" y="30480"/>
          <a:ext cx="150876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815340</xdr:colOff>
      <xdr:row>0</xdr:row>
      <xdr:rowOff>7620</xdr:rowOff>
    </xdr:from>
    <xdr:to>
      <xdr:col>13</xdr:col>
      <xdr:colOff>792480</xdr:colOff>
      <xdr:row>0</xdr:row>
      <xdr:rowOff>327660</xdr:rowOff>
    </xdr:to>
    <xdr:pic>
      <xdr:nvPicPr>
        <xdr:cNvPr id="2053" name="ピクチャ 1">
          <a:extLst>
            <a:ext uri="{FF2B5EF4-FFF2-40B4-BE49-F238E27FC236}">
              <a16:creationId xmlns:a16="http://schemas.microsoft.com/office/drawing/2014/main" id="{75735984-FED7-BAED-3090-130F3A034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1720" y="7620"/>
          <a:ext cx="86106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807720</xdr:colOff>
      <xdr:row>0</xdr:row>
      <xdr:rowOff>0</xdr:rowOff>
    </xdr:from>
    <xdr:to>
      <xdr:col>13</xdr:col>
      <xdr:colOff>777240</xdr:colOff>
      <xdr:row>0</xdr:row>
      <xdr:rowOff>312420</xdr:rowOff>
    </xdr:to>
    <xdr:pic>
      <xdr:nvPicPr>
        <xdr:cNvPr id="3078" name="ピクチャ 1">
          <a:extLst>
            <a:ext uri="{FF2B5EF4-FFF2-40B4-BE49-F238E27FC236}">
              <a16:creationId xmlns:a16="http://schemas.microsoft.com/office/drawing/2014/main" id="{DB39A65D-84A8-D955-1862-BA24B91F6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580" y="0"/>
          <a:ext cx="8534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708660</xdr:colOff>
      <xdr:row>0</xdr:row>
      <xdr:rowOff>0</xdr:rowOff>
    </xdr:from>
    <xdr:to>
      <xdr:col>14</xdr:col>
      <xdr:colOff>746760</xdr:colOff>
      <xdr:row>0</xdr:row>
      <xdr:rowOff>312420</xdr:rowOff>
    </xdr:to>
    <xdr:pic>
      <xdr:nvPicPr>
        <xdr:cNvPr id="4101" name="ピクチャ 1">
          <a:extLst>
            <a:ext uri="{FF2B5EF4-FFF2-40B4-BE49-F238E27FC236}">
              <a16:creationId xmlns:a16="http://schemas.microsoft.com/office/drawing/2014/main" id="{44672120-1F56-BF01-33B5-4AAAEA6E5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1320" y="0"/>
          <a:ext cx="8534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716280</xdr:colOff>
      <xdr:row>0</xdr:row>
      <xdr:rowOff>0</xdr:rowOff>
    </xdr:from>
    <xdr:to>
      <xdr:col>13</xdr:col>
      <xdr:colOff>685800</xdr:colOff>
      <xdr:row>0</xdr:row>
      <xdr:rowOff>312420</xdr:rowOff>
    </xdr:to>
    <xdr:pic>
      <xdr:nvPicPr>
        <xdr:cNvPr id="5126" name="ピクチャ 1">
          <a:extLst>
            <a:ext uri="{FF2B5EF4-FFF2-40B4-BE49-F238E27FC236}">
              <a16:creationId xmlns:a16="http://schemas.microsoft.com/office/drawing/2014/main" id="{71CDDB2D-6600-A02F-032E-686EBB1A2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0"/>
          <a:ext cx="8534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853440</xdr:colOff>
      <xdr:row>0</xdr:row>
      <xdr:rowOff>0</xdr:rowOff>
    </xdr:from>
    <xdr:to>
      <xdr:col>13</xdr:col>
      <xdr:colOff>830580</xdr:colOff>
      <xdr:row>0</xdr:row>
      <xdr:rowOff>312420</xdr:rowOff>
    </xdr:to>
    <xdr:pic>
      <xdr:nvPicPr>
        <xdr:cNvPr id="7173" name="ピクチャ 1">
          <a:extLst>
            <a:ext uri="{FF2B5EF4-FFF2-40B4-BE49-F238E27FC236}">
              <a16:creationId xmlns:a16="http://schemas.microsoft.com/office/drawing/2014/main" id="{3917EE33-4060-A7D7-822E-BFEFF880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6020" y="0"/>
          <a:ext cx="86106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716280</xdr:colOff>
      <xdr:row>0</xdr:row>
      <xdr:rowOff>0</xdr:rowOff>
    </xdr:from>
    <xdr:to>
      <xdr:col>11</xdr:col>
      <xdr:colOff>685800</xdr:colOff>
      <xdr:row>0</xdr:row>
      <xdr:rowOff>312420</xdr:rowOff>
    </xdr:to>
    <xdr:pic>
      <xdr:nvPicPr>
        <xdr:cNvPr id="8197" name="ピクチャ 1">
          <a:extLst>
            <a:ext uri="{FF2B5EF4-FFF2-40B4-BE49-F238E27FC236}">
              <a16:creationId xmlns:a16="http://schemas.microsoft.com/office/drawing/2014/main" id="{197B1172-D77B-E555-1712-570775834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0"/>
          <a:ext cx="8534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845820</xdr:colOff>
      <xdr:row>0</xdr:row>
      <xdr:rowOff>0</xdr:rowOff>
    </xdr:from>
    <xdr:to>
      <xdr:col>14</xdr:col>
      <xdr:colOff>815340</xdr:colOff>
      <xdr:row>0</xdr:row>
      <xdr:rowOff>312420</xdr:rowOff>
    </xdr:to>
    <xdr:pic>
      <xdr:nvPicPr>
        <xdr:cNvPr id="9222" name="ピクチャ 1">
          <a:extLst>
            <a:ext uri="{FF2B5EF4-FFF2-40B4-BE49-F238E27FC236}">
              <a16:creationId xmlns:a16="http://schemas.microsoft.com/office/drawing/2014/main" id="{AE911411-C26F-3126-FB31-5A648BD9B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5220" y="0"/>
          <a:ext cx="8534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/>
  </sheetViews>
  <sheetFormatPr defaultColWidth="10.69921875" defaultRowHeight="14.4"/>
  <cols>
    <col min="1" max="1" width="5.59765625" style="4" customWidth="1"/>
    <col min="2" max="2" width="69.59765625" style="4" customWidth="1"/>
    <col min="3" max="3" width="4.5" style="4" customWidth="1"/>
    <col min="4" max="16384" width="10.69921875" style="4"/>
  </cols>
  <sheetData>
    <row r="1" spans="1:3" ht="38.25" customHeight="1">
      <c r="B1" s="6"/>
      <c r="C1" s="6"/>
    </row>
    <row r="3" spans="1:3" ht="28.2">
      <c r="A3" s="7"/>
      <c r="B3" s="62" t="s">
        <v>0</v>
      </c>
      <c r="C3" s="6"/>
    </row>
    <row r="6" spans="1:3" ht="21">
      <c r="A6" s="8" t="s">
        <v>1</v>
      </c>
      <c r="B6" s="8"/>
      <c r="C6" s="8"/>
    </row>
    <row r="7" spans="1:3" ht="21">
      <c r="A7" s="9"/>
      <c r="B7" s="9"/>
      <c r="C7" s="10" t="s">
        <v>2</v>
      </c>
    </row>
    <row r="8" spans="1:3" ht="21">
      <c r="A8" s="11">
        <v>1</v>
      </c>
      <c r="B8" s="12" t="s">
        <v>3</v>
      </c>
      <c r="C8" s="13">
        <v>1</v>
      </c>
    </row>
    <row r="9" spans="1:3" ht="21">
      <c r="A9" s="11">
        <v>2</v>
      </c>
      <c r="B9" s="12" t="s">
        <v>4</v>
      </c>
      <c r="C9" s="13">
        <v>2</v>
      </c>
    </row>
    <row r="10" spans="1:3" ht="21">
      <c r="A10" s="11">
        <v>3</v>
      </c>
      <c r="B10" s="12" t="s">
        <v>5</v>
      </c>
      <c r="C10" s="13">
        <v>3</v>
      </c>
    </row>
    <row r="11" spans="1:3" ht="21">
      <c r="A11" s="11">
        <v>4</v>
      </c>
      <c r="B11" s="12" t="s">
        <v>6</v>
      </c>
      <c r="C11" s="13">
        <v>4</v>
      </c>
    </row>
    <row r="12" spans="1:3" ht="21">
      <c r="A12" s="11">
        <v>5</v>
      </c>
      <c r="B12" s="12" t="s">
        <v>7</v>
      </c>
      <c r="C12" s="13">
        <v>4</v>
      </c>
    </row>
    <row r="13" spans="1:3" ht="21">
      <c r="A13" s="11">
        <v>6</v>
      </c>
      <c r="B13" s="12" t="s">
        <v>168</v>
      </c>
      <c r="C13" s="13">
        <v>5</v>
      </c>
    </row>
    <row r="14" spans="1:3" ht="21">
      <c r="A14" s="11">
        <v>7</v>
      </c>
      <c r="B14" s="12" t="s">
        <v>8</v>
      </c>
      <c r="C14" s="13">
        <v>6</v>
      </c>
    </row>
    <row r="15" spans="1:3" ht="21">
      <c r="A15" s="11">
        <v>8</v>
      </c>
      <c r="B15" s="12" t="s">
        <v>9</v>
      </c>
      <c r="C15" s="13">
        <v>7</v>
      </c>
    </row>
    <row r="16" spans="1:3" ht="21">
      <c r="A16" s="11">
        <v>9</v>
      </c>
      <c r="B16" s="12" t="s">
        <v>10</v>
      </c>
      <c r="C16" s="13">
        <v>7</v>
      </c>
    </row>
    <row r="17" spans="1:3" ht="21">
      <c r="A17" s="11">
        <v>10</v>
      </c>
      <c r="B17" s="12" t="s">
        <v>11</v>
      </c>
      <c r="C17" s="13">
        <v>7</v>
      </c>
    </row>
    <row r="18" spans="1:3" ht="21">
      <c r="A18" s="11">
        <v>11</v>
      </c>
      <c r="B18" s="12" t="s">
        <v>12</v>
      </c>
      <c r="C18" s="13">
        <v>7</v>
      </c>
    </row>
    <row r="19" spans="1:3" ht="21">
      <c r="A19" s="11"/>
      <c r="B19" s="12"/>
      <c r="C19" s="13"/>
    </row>
    <row r="20" spans="1:3" ht="21">
      <c r="A20" s="11"/>
      <c r="B20" s="54"/>
      <c r="C20" s="13"/>
    </row>
    <row r="21" spans="1:3" ht="21">
      <c r="A21" s="11"/>
      <c r="B21" s="54"/>
      <c r="C21" s="13"/>
    </row>
    <row r="22" spans="1:3" ht="21">
      <c r="A22" s="11"/>
      <c r="B22" s="12"/>
      <c r="C22" s="13"/>
    </row>
    <row r="23" spans="1:3" ht="21">
      <c r="A23" s="11"/>
      <c r="B23" s="54"/>
      <c r="C23" s="13"/>
    </row>
    <row r="24" spans="1:3" ht="21">
      <c r="A24" s="9"/>
      <c r="B24" s="9"/>
      <c r="C24" s="9"/>
    </row>
    <row r="25" spans="1:3" ht="21">
      <c r="A25" s="14"/>
      <c r="B25" s="63">
        <v>38015</v>
      </c>
      <c r="C25" s="8"/>
    </row>
    <row r="28" spans="1:3">
      <c r="B28" s="4" t="s">
        <v>13</v>
      </c>
    </row>
  </sheetData>
  <phoneticPr fontId="2"/>
  <printOptions horizontalCentered="1" verticalCentered="1"/>
  <pageMargins left="0.45" right="0.48" top="0.64" bottom="0.64" header="0.51181102362204722" footer="0.51181102362204722"/>
  <pageSetup paperSize="9" scale="85" orientation="landscape" blackAndWhite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pane xSplit="2" ySplit="2" topLeftCell="K26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Col="1"/>
  <cols>
    <col min="1" max="1" width="3.3984375" style="4" customWidth="1"/>
    <col min="2" max="2" width="23.69921875" style="4" customWidth="1"/>
    <col min="3" max="4" width="11.59765625" style="4" hidden="1" customWidth="1" outlineLevel="1"/>
    <col min="5" max="5" width="11.59765625" style="4" customWidth="1" collapsed="1"/>
    <col min="6" max="14" width="11.59765625" style="4" customWidth="1"/>
    <col min="15" max="16384" width="10.69921875" style="4"/>
  </cols>
  <sheetData>
    <row r="1" spans="1:14" ht="30" customHeight="1">
      <c r="A1" s="5" t="s">
        <v>169</v>
      </c>
      <c r="J1" s="15"/>
      <c r="K1" s="15"/>
      <c r="L1" s="15"/>
      <c r="M1" s="15"/>
      <c r="N1" s="15"/>
    </row>
    <row r="2" spans="1:14" s="18" customFormat="1" ht="14.4">
      <c r="A2" s="16"/>
      <c r="B2" s="17"/>
      <c r="C2" s="17">
        <v>1992</v>
      </c>
      <c r="D2" s="17">
        <v>1993</v>
      </c>
      <c r="E2" s="17">
        <v>1994</v>
      </c>
      <c r="F2" s="17">
        <v>1995</v>
      </c>
      <c r="G2" s="17">
        <v>1996</v>
      </c>
      <c r="H2" s="17">
        <v>1997</v>
      </c>
      <c r="I2" s="17">
        <v>1998</v>
      </c>
      <c r="J2" s="17">
        <v>1999</v>
      </c>
      <c r="K2" s="17">
        <v>2000</v>
      </c>
      <c r="L2" s="17">
        <v>2001</v>
      </c>
      <c r="M2" s="17">
        <v>2002</v>
      </c>
      <c r="N2" s="17">
        <v>2003</v>
      </c>
    </row>
    <row r="3" spans="1:14" s="18" customFormat="1" ht="16.2" customHeight="1">
      <c r="A3" s="34" t="s">
        <v>14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16.2" customHeight="1">
      <c r="A4" s="4" t="s">
        <v>147</v>
      </c>
      <c r="C4" s="22">
        <v>1853879</v>
      </c>
      <c r="D4" s="22">
        <v>1773161</v>
      </c>
      <c r="E4" s="22">
        <v>1862724</v>
      </c>
      <c r="F4" s="22">
        <v>2085878</v>
      </c>
      <c r="G4" s="22">
        <v>2472837</v>
      </c>
      <c r="H4" s="22">
        <v>2669534</v>
      </c>
      <c r="I4" s="22">
        <v>2736084</v>
      </c>
      <c r="J4" s="22">
        <v>2530896</v>
      </c>
      <c r="K4" s="22">
        <v>2696420</v>
      </c>
      <c r="L4" s="22">
        <v>2907573</v>
      </c>
      <c r="M4" s="22">
        <v>2940128</v>
      </c>
      <c r="N4" s="22">
        <v>3198072</v>
      </c>
    </row>
    <row r="5" spans="1:14" ht="16.2" customHeight="1">
      <c r="A5" s="16" t="s">
        <v>16</v>
      </c>
      <c r="B5" s="16"/>
      <c r="C5" s="19">
        <v>1086868</v>
      </c>
      <c r="D5" s="19">
        <v>1088425</v>
      </c>
      <c r="E5" s="19">
        <v>1140672</v>
      </c>
      <c r="F5" s="19">
        <v>1278355</v>
      </c>
      <c r="G5" s="19">
        <v>1465437</v>
      </c>
      <c r="H5" s="19">
        <v>1528364</v>
      </c>
      <c r="I5" s="19">
        <v>1569197</v>
      </c>
      <c r="J5" s="19">
        <v>1497940</v>
      </c>
      <c r="K5" s="19">
        <v>1577461</v>
      </c>
      <c r="L5" s="19">
        <v>1626959</v>
      </c>
      <c r="M5" s="19">
        <v>1540097</v>
      </c>
      <c r="N5" s="19">
        <v>1589172</v>
      </c>
    </row>
    <row r="6" spans="1:14" ht="16.2" customHeight="1">
      <c r="B6" s="4" t="s">
        <v>17</v>
      </c>
      <c r="C6" s="4">
        <f>C4-C5</f>
        <v>767011</v>
      </c>
      <c r="D6" s="4">
        <f t="shared" ref="D6:N6" si="0">D4-D5</f>
        <v>684736</v>
      </c>
      <c r="E6" s="4">
        <f t="shared" si="0"/>
        <v>722052</v>
      </c>
      <c r="F6" s="4">
        <f t="shared" si="0"/>
        <v>807523</v>
      </c>
      <c r="G6" s="4">
        <f t="shared" si="0"/>
        <v>1007400</v>
      </c>
      <c r="H6" s="4">
        <f t="shared" si="0"/>
        <v>1141170</v>
      </c>
      <c r="I6" s="4">
        <f t="shared" si="0"/>
        <v>1166887</v>
      </c>
      <c r="J6" s="4">
        <f t="shared" si="0"/>
        <v>1032956</v>
      </c>
      <c r="K6" s="4">
        <f t="shared" si="0"/>
        <v>1118959</v>
      </c>
      <c r="L6" s="4">
        <f t="shared" si="0"/>
        <v>1280614</v>
      </c>
      <c r="M6" s="4">
        <f t="shared" si="0"/>
        <v>1400031</v>
      </c>
      <c r="N6" s="4">
        <f t="shared" si="0"/>
        <v>1608900</v>
      </c>
    </row>
    <row r="7" spans="1:14" s="24" customFormat="1" ht="16.2" customHeight="1">
      <c r="B7" s="24" t="s">
        <v>18</v>
      </c>
      <c r="C7" s="46">
        <f>IF(C$4=0,"-  ",C6/C$4)</f>
        <v>0.41399999999999998</v>
      </c>
      <c r="D7" s="46">
        <f t="shared" ref="D7:N7" si="1">IF(D$4=0,"-  ",D6/D$4)</f>
        <v>0.38600000000000001</v>
      </c>
      <c r="E7" s="46">
        <f t="shared" si="1"/>
        <v>0.38800000000000001</v>
      </c>
      <c r="F7" s="46">
        <f t="shared" si="1"/>
        <v>0.38700000000000001</v>
      </c>
      <c r="G7" s="46">
        <f t="shared" si="1"/>
        <v>0.40699999999999997</v>
      </c>
      <c r="H7" s="46">
        <f t="shared" si="1"/>
        <v>0.42699999999999999</v>
      </c>
      <c r="I7" s="46">
        <f t="shared" si="1"/>
        <v>0.42599999999999999</v>
      </c>
      <c r="J7" s="46">
        <f t="shared" si="1"/>
        <v>0.40799999999999997</v>
      </c>
      <c r="K7" s="46">
        <f t="shared" si="1"/>
        <v>0.41499999999999998</v>
      </c>
      <c r="L7" s="46">
        <f t="shared" si="1"/>
        <v>0.44</v>
      </c>
      <c r="M7" s="46">
        <f t="shared" si="1"/>
        <v>0.47599999999999998</v>
      </c>
      <c r="N7" s="46">
        <f t="shared" si="1"/>
        <v>0.503</v>
      </c>
    </row>
    <row r="8" spans="1:14" ht="16.2" customHeight="1">
      <c r="A8" s="16" t="s">
        <v>148</v>
      </c>
      <c r="B8" s="16"/>
      <c r="C8" s="19">
        <v>624043</v>
      </c>
      <c r="D8" s="19">
        <v>591060</v>
      </c>
      <c r="E8" s="19">
        <v>616145</v>
      </c>
      <c r="F8" s="19">
        <v>658070</v>
      </c>
      <c r="G8" s="19">
        <v>793840</v>
      </c>
      <c r="H8" s="19">
        <v>874834</v>
      </c>
      <c r="I8" s="19">
        <v>911955</v>
      </c>
      <c r="J8" s="19">
        <v>864612</v>
      </c>
      <c r="K8" s="19">
        <v>884828</v>
      </c>
      <c r="L8" s="19">
        <v>998775</v>
      </c>
      <c r="M8" s="19">
        <v>1053672</v>
      </c>
      <c r="N8" s="19">
        <v>1154476</v>
      </c>
    </row>
    <row r="9" spans="1:14" ht="16.2" customHeight="1">
      <c r="B9" s="4" t="s">
        <v>19</v>
      </c>
      <c r="C9" s="4">
        <f t="shared" ref="C9:N9" si="2">C6-C8</f>
        <v>142968</v>
      </c>
      <c r="D9" s="4">
        <f t="shared" si="2"/>
        <v>93676</v>
      </c>
      <c r="E9" s="4">
        <f t="shared" si="2"/>
        <v>105907</v>
      </c>
      <c r="F9" s="4">
        <f t="shared" si="2"/>
        <v>149453</v>
      </c>
      <c r="G9" s="4">
        <f t="shared" si="2"/>
        <v>213560</v>
      </c>
      <c r="H9" s="4">
        <f t="shared" si="2"/>
        <v>266336</v>
      </c>
      <c r="I9" s="4">
        <f t="shared" si="2"/>
        <v>254932</v>
      </c>
      <c r="J9" s="4">
        <f t="shared" si="2"/>
        <v>168344</v>
      </c>
      <c r="K9" s="4">
        <f t="shared" si="2"/>
        <v>234131</v>
      </c>
      <c r="L9" s="4">
        <f t="shared" si="2"/>
        <v>281839</v>
      </c>
      <c r="M9" s="4">
        <f t="shared" si="2"/>
        <v>346359</v>
      </c>
      <c r="N9" s="4">
        <f t="shared" si="2"/>
        <v>454424</v>
      </c>
    </row>
    <row r="10" spans="1:14" s="24" customFormat="1" ht="16.2" customHeight="1">
      <c r="B10" s="24" t="s">
        <v>20</v>
      </c>
      <c r="C10" s="46">
        <f>IF(C$4=0,"-  ",C9/C$4)</f>
        <v>7.6999999999999999E-2</v>
      </c>
      <c r="D10" s="46">
        <f t="shared" ref="D10:N10" si="3">IF(D$4=0,"-  ",D9/D$4)</f>
        <v>5.2999999999999999E-2</v>
      </c>
      <c r="E10" s="46">
        <f t="shared" si="3"/>
        <v>5.7000000000000002E-2</v>
      </c>
      <c r="F10" s="46">
        <f t="shared" si="3"/>
        <v>7.1999999999999995E-2</v>
      </c>
      <c r="G10" s="46">
        <f t="shared" si="3"/>
        <v>8.5999999999999993E-2</v>
      </c>
      <c r="H10" s="46">
        <f t="shared" si="3"/>
        <v>0.1</v>
      </c>
      <c r="I10" s="46">
        <f t="shared" si="3"/>
        <v>9.2999999999999999E-2</v>
      </c>
      <c r="J10" s="46">
        <f t="shared" si="3"/>
        <v>6.7000000000000004E-2</v>
      </c>
      <c r="K10" s="46">
        <f t="shared" si="3"/>
        <v>8.6999999999999994E-2</v>
      </c>
      <c r="L10" s="46">
        <f t="shared" si="3"/>
        <v>9.7000000000000003E-2</v>
      </c>
      <c r="M10" s="46">
        <f t="shared" si="3"/>
        <v>0.11799999999999999</v>
      </c>
      <c r="N10" s="46">
        <f t="shared" si="3"/>
        <v>0.14199999999999999</v>
      </c>
    </row>
    <row r="11" spans="1:14" ht="16.2" customHeight="1">
      <c r="A11" s="4" t="s">
        <v>21</v>
      </c>
    </row>
    <row r="12" spans="1:14" ht="16.2" customHeight="1">
      <c r="B12" s="4" t="s">
        <v>22</v>
      </c>
      <c r="C12" s="22">
        <v>31023</v>
      </c>
      <c r="D12" s="22">
        <v>18465</v>
      </c>
      <c r="E12" s="22">
        <v>17714</v>
      </c>
      <c r="F12" s="22">
        <v>16306</v>
      </c>
      <c r="G12" s="22">
        <v>12972</v>
      </c>
      <c r="H12" s="22">
        <v>13922</v>
      </c>
      <c r="I12" s="22">
        <v>12576</v>
      </c>
      <c r="J12" s="22">
        <v>10222</v>
      </c>
      <c r="K12" s="22">
        <v>11428</v>
      </c>
      <c r="L12" s="22">
        <v>9571</v>
      </c>
      <c r="M12" s="22">
        <v>9198</v>
      </c>
      <c r="N12" s="22">
        <v>9284</v>
      </c>
    </row>
    <row r="13" spans="1:14" ht="16.2" customHeight="1">
      <c r="B13" s="4" t="s">
        <v>23</v>
      </c>
      <c r="C13" s="22">
        <v>-52694</v>
      </c>
      <c r="D13" s="22">
        <v>-41806</v>
      </c>
      <c r="E13" s="22">
        <v>-40002</v>
      </c>
      <c r="F13" s="22">
        <v>-37160</v>
      </c>
      <c r="G13" s="22">
        <v>-33844</v>
      </c>
      <c r="H13" s="22">
        <v>-29789</v>
      </c>
      <c r="I13" s="22">
        <v>-28881</v>
      </c>
      <c r="J13" s="22">
        <v>-20356</v>
      </c>
      <c r="K13" s="22">
        <v>-15018</v>
      </c>
      <c r="L13" s="22">
        <v>-10712</v>
      </c>
      <c r="M13" s="22">
        <v>-6788</v>
      </c>
      <c r="N13" s="22">
        <v>-4627</v>
      </c>
    </row>
    <row r="14" spans="1:14" ht="16.2" customHeight="1">
      <c r="A14" s="28"/>
      <c r="B14" s="16" t="s">
        <v>24</v>
      </c>
      <c r="C14" s="19">
        <v>-19664</v>
      </c>
      <c r="D14" s="19">
        <v>-10301</v>
      </c>
      <c r="E14" s="19">
        <v>-6118</v>
      </c>
      <c r="F14" s="19">
        <v>-11365</v>
      </c>
      <c r="G14" s="19">
        <v>-9923</v>
      </c>
      <c r="H14" s="19">
        <v>-15664</v>
      </c>
      <c r="I14" s="19">
        <v>886</v>
      </c>
      <c r="J14" s="19">
        <v>-2138</v>
      </c>
      <c r="K14" s="19">
        <v>-3345</v>
      </c>
      <c r="L14" s="19">
        <v>868</v>
      </c>
      <c r="M14" s="19">
        <v>-18752</v>
      </c>
      <c r="N14" s="19">
        <v>-10911</v>
      </c>
    </row>
    <row r="15" spans="1:14" ht="16.2" customHeight="1">
      <c r="A15" s="16"/>
      <c r="B15" s="16" t="s">
        <v>25</v>
      </c>
      <c r="C15" s="16">
        <f t="shared" ref="C15:N15" si="4">SUM(C12:C14)</f>
        <v>-41335</v>
      </c>
      <c r="D15" s="16">
        <f t="shared" si="4"/>
        <v>-33642</v>
      </c>
      <c r="E15" s="16">
        <f t="shared" si="4"/>
        <v>-28406</v>
      </c>
      <c r="F15" s="16">
        <f t="shared" si="4"/>
        <v>-32219</v>
      </c>
      <c r="G15" s="16">
        <f t="shared" si="4"/>
        <v>-30795</v>
      </c>
      <c r="H15" s="16">
        <f t="shared" si="4"/>
        <v>-31531</v>
      </c>
      <c r="I15" s="16">
        <f t="shared" si="4"/>
        <v>-15419</v>
      </c>
      <c r="J15" s="16">
        <f t="shared" si="4"/>
        <v>-12272</v>
      </c>
      <c r="K15" s="16">
        <f t="shared" si="4"/>
        <v>-6935</v>
      </c>
      <c r="L15" s="16">
        <f t="shared" si="4"/>
        <v>-273</v>
      </c>
      <c r="M15" s="16">
        <f t="shared" si="4"/>
        <v>-16342</v>
      </c>
      <c r="N15" s="16">
        <f t="shared" si="4"/>
        <v>-6254</v>
      </c>
    </row>
    <row r="16" spans="1:14" ht="16.2" customHeight="1">
      <c r="B16" s="4" t="s">
        <v>26</v>
      </c>
      <c r="C16" s="4">
        <f t="shared" ref="C16:N16" si="5">C9+C15</f>
        <v>101633</v>
      </c>
      <c r="D16" s="4">
        <f t="shared" si="5"/>
        <v>60034</v>
      </c>
      <c r="E16" s="4">
        <f t="shared" si="5"/>
        <v>77501</v>
      </c>
      <c r="F16" s="4">
        <f t="shared" si="5"/>
        <v>117234</v>
      </c>
      <c r="G16" s="4">
        <f t="shared" si="5"/>
        <v>182765</v>
      </c>
      <c r="H16" s="4">
        <f t="shared" si="5"/>
        <v>234805</v>
      </c>
      <c r="I16" s="4">
        <f t="shared" si="5"/>
        <v>239513</v>
      </c>
      <c r="J16" s="4">
        <f t="shared" si="5"/>
        <v>156072</v>
      </c>
      <c r="K16" s="4">
        <f t="shared" si="5"/>
        <v>227196</v>
      </c>
      <c r="L16" s="4">
        <f t="shared" si="5"/>
        <v>281566</v>
      </c>
      <c r="M16" s="4">
        <f t="shared" si="5"/>
        <v>330017</v>
      </c>
      <c r="N16" s="4">
        <f t="shared" si="5"/>
        <v>448170</v>
      </c>
    </row>
    <row r="17" spans="1:14" s="24" customFormat="1" ht="16.2" customHeight="1">
      <c r="B17" s="24" t="s">
        <v>27</v>
      </c>
      <c r="C17" s="46">
        <f>IF(C$4=0,"-  ",C16/C$4)</f>
        <v>5.5E-2</v>
      </c>
      <c r="D17" s="46">
        <f t="shared" ref="D17:N17" si="6">IF(D$4=0,"-  ",D16/D$4)</f>
        <v>3.4000000000000002E-2</v>
      </c>
      <c r="E17" s="46">
        <f t="shared" si="6"/>
        <v>4.2000000000000003E-2</v>
      </c>
      <c r="F17" s="46">
        <f t="shared" si="6"/>
        <v>5.6000000000000001E-2</v>
      </c>
      <c r="G17" s="46">
        <f t="shared" si="6"/>
        <v>7.3999999999999996E-2</v>
      </c>
      <c r="H17" s="46">
        <f t="shared" si="6"/>
        <v>8.7999999999999995E-2</v>
      </c>
      <c r="I17" s="46">
        <f t="shared" si="6"/>
        <v>8.7999999999999995E-2</v>
      </c>
      <c r="J17" s="46">
        <f t="shared" si="6"/>
        <v>6.2E-2</v>
      </c>
      <c r="K17" s="46">
        <f t="shared" si="6"/>
        <v>8.4000000000000005E-2</v>
      </c>
      <c r="L17" s="46">
        <f t="shared" si="6"/>
        <v>9.7000000000000003E-2</v>
      </c>
      <c r="M17" s="46">
        <f t="shared" si="6"/>
        <v>0.112</v>
      </c>
      <c r="N17" s="46">
        <f t="shared" si="6"/>
        <v>0.14000000000000001</v>
      </c>
    </row>
    <row r="18" spans="1:14" ht="16.2" customHeight="1">
      <c r="A18" s="4" t="s">
        <v>28</v>
      </c>
      <c r="C18" s="22">
        <v>63622</v>
      </c>
      <c r="D18" s="22">
        <v>37258</v>
      </c>
      <c r="E18" s="22">
        <v>44544</v>
      </c>
      <c r="F18" s="22">
        <v>58670</v>
      </c>
      <c r="G18" s="22">
        <v>80636</v>
      </c>
      <c r="H18" s="22">
        <v>109364</v>
      </c>
      <c r="I18" s="22">
        <v>123843</v>
      </c>
      <c r="J18" s="22">
        <v>83939</v>
      </c>
      <c r="K18" s="22">
        <v>87197</v>
      </c>
      <c r="L18" s="22">
        <v>115154</v>
      </c>
      <c r="M18" s="22">
        <v>134703</v>
      </c>
      <c r="N18" s="22">
        <v>162653</v>
      </c>
    </row>
    <row r="19" spans="1:14" ht="16.2" customHeight="1">
      <c r="A19" s="16" t="s">
        <v>29</v>
      </c>
      <c r="B19" s="16"/>
      <c r="C19" s="19">
        <v>2390</v>
      </c>
      <c r="D19" s="19">
        <v>1674</v>
      </c>
      <c r="E19" s="19">
        <v>1933</v>
      </c>
      <c r="F19" s="19">
        <v>3528</v>
      </c>
      <c r="G19" s="19">
        <v>7952</v>
      </c>
      <c r="H19" s="19">
        <v>6628</v>
      </c>
      <c r="I19" s="19">
        <v>6101</v>
      </c>
      <c r="J19" s="19">
        <v>1899</v>
      </c>
      <c r="K19" s="19">
        <v>5911</v>
      </c>
      <c r="L19" s="19">
        <v>2543</v>
      </c>
      <c r="M19" s="19">
        <v>4577</v>
      </c>
      <c r="N19" s="19">
        <v>9787</v>
      </c>
    </row>
    <row r="20" spans="1:14" ht="27.75" customHeight="1">
      <c r="B20" s="47" t="s">
        <v>151</v>
      </c>
      <c r="C20" s="4">
        <f>C16-SUM(C18:C19)</f>
        <v>35621</v>
      </c>
      <c r="D20" s="4">
        <f t="shared" ref="D20:N20" si="7">D16-SUM(D18:D19)</f>
        <v>21102</v>
      </c>
      <c r="E20" s="4">
        <f t="shared" si="7"/>
        <v>31024</v>
      </c>
      <c r="F20" s="4">
        <f t="shared" si="7"/>
        <v>55036</v>
      </c>
      <c r="G20" s="4">
        <f t="shared" si="7"/>
        <v>94177</v>
      </c>
      <c r="H20" s="4">
        <f t="shared" si="7"/>
        <v>118813</v>
      </c>
      <c r="I20" s="4">
        <f t="shared" si="7"/>
        <v>109569</v>
      </c>
      <c r="J20" s="4">
        <f t="shared" si="7"/>
        <v>70234</v>
      </c>
      <c r="K20" s="4">
        <f t="shared" si="7"/>
        <v>134088</v>
      </c>
      <c r="L20" s="4">
        <f t="shared" si="7"/>
        <v>163869</v>
      </c>
      <c r="M20" s="4">
        <f t="shared" si="7"/>
        <v>190737</v>
      </c>
      <c r="N20" s="4">
        <f t="shared" si="7"/>
        <v>275730</v>
      </c>
    </row>
    <row r="21" spans="1:14" ht="27.75" customHeight="1">
      <c r="A21" s="16"/>
      <c r="B21" s="48" t="s">
        <v>152</v>
      </c>
      <c r="C21" s="16"/>
      <c r="D21" s="16"/>
      <c r="E21" s="16"/>
      <c r="F21" s="16"/>
      <c r="G21" s="16"/>
      <c r="H21" s="16"/>
      <c r="I21" s="16"/>
      <c r="J21" s="16"/>
      <c r="K21" s="16"/>
      <c r="L21" s="16">
        <v>3692</v>
      </c>
      <c r="M21" s="16"/>
      <c r="N21" s="16"/>
    </row>
    <row r="22" spans="1:14" ht="16.2" customHeight="1">
      <c r="B22" s="4" t="s">
        <v>30</v>
      </c>
      <c r="C22" s="4">
        <f>SUM(C20:C21)</f>
        <v>35621</v>
      </c>
      <c r="D22" s="4">
        <f t="shared" ref="D22:N22" si="8">SUM(D20:D21)</f>
        <v>21102</v>
      </c>
      <c r="E22" s="4">
        <f t="shared" si="8"/>
        <v>31024</v>
      </c>
      <c r="F22" s="4">
        <f t="shared" si="8"/>
        <v>55036</v>
      </c>
      <c r="G22" s="4">
        <f t="shared" si="8"/>
        <v>94177</v>
      </c>
      <c r="H22" s="4">
        <f t="shared" si="8"/>
        <v>118813</v>
      </c>
      <c r="I22" s="4">
        <f t="shared" si="8"/>
        <v>109569</v>
      </c>
      <c r="J22" s="4">
        <f t="shared" si="8"/>
        <v>70234</v>
      </c>
      <c r="K22" s="4">
        <f t="shared" si="8"/>
        <v>134088</v>
      </c>
      <c r="L22" s="4">
        <f t="shared" si="8"/>
        <v>167561</v>
      </c>
      <c r="M22" s="4">
        <f t="shared" si="8"/>
        <v>190737</v>
      </c>
      <c r="N22" s="4">
        <f t="shared" si="8"/>
        <v>275730</v>
      </c>
    </row>
    <row r="23" spans="1:14" s="24" customFormat="1" ht="16.2" customHeight="1" thickBot="1">
      <c r="A23" s="23"/>
      <c r="B23" s="23" t="s">
        <v>31</v>
      </c>
      <c r="C23" s="49">
        <f>IF(C$4=0,"-  ",C22/C$4)</f>
        <v>1.9E-2</v>
      </c>
      <c r="D23" s="49">
        <f t="shared" ref="D23:N23" si="9">IF(D$4=0,"-  ",D22/D$4)</f>
        <v>1.2E-2</v>
      </c>
      <c r="E23" s="49">
        <f t="shared" si="9"/>
        <v>1.7000000000000001E-2</v>
      </c>
      <c r="F23" s="49">
        <f t="shared" si="9"/>
        <v>2.5999999999999999E-2</v>
      </c>
      <c r="G23" s="49">
        <f t="shared" si="9"/>
        <v>3.7999999999999999E-2</v>
      </c>
      <c r="H23" s="49">
        <f t="shared" si="9"/>
        <v>4.4999999999999998E-2</v>
      </c>
      <c r="I23" s="49">
        <f t="shared" si="9"/>
        <v>0.04</v>
      </c>
      <c r="J23" s="49">
        <f t="shared" si="9"/>
        <v>2.8000000000000001E-2</v>
      </c>
      <c r="K23" s="49">
        <f t="shared" si="9"/>
        <v>0.05</v>
      </c>
      <c r="L23" s="49">
        <f t="shared" si="9"/>
        <v>5.8000000000000003E-2</v>
      </c>
      <c r="M23" s="49">
        <f t="shared" si="9"/>
        <v>6.5000000000000002E-2</v>
      </c>
      <c r="N23" s="49">
        <f t="shared" si="9"/>
        <v>8.5999999999999993E-2</v>
      </c>
    </row>
    <row r="25" spans="1:14" ht="16.2" customHeight="1">
      <c r="A25" s="34" t="s">
        <v>32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1:14" ht="16.2" customHeight="1">
      <c r="A26" s="4" t="s">
        <v>33</v>
      </c>
    </row>
    <row r="27" spans="1:14" s="33" customFormat="1" ht="16.2" customHeight="1">
      <c r="B27" s="33" t="s">
        <v>34</v>
      </c>
      <c r="C27" s="50">
        <v>47.09</v>
      </c>
      <c r="D27" s="50">
        <v>27.01</v>
      </c>
      <c r="E27" s="50">
        <v>38.5</v>
      </c>
      <c r="F27" s="50">
        <v>65.959999999999994</v>
      </c>
      <c r="G27" s="50">
        <v>111.29</v>
      </c>
      <c r="H27" s="50">
        <v>137.72999999999999</v>
      </c>
      <c r="I27" s="50">
        <v>126.1</v>
      </c>
      <c r="J27" s="50">
        <v>80.66</v>
      </c>
      <c r="K27" s="50">
        <v>153.66</v>
      </c>
      <c r="L27" s="50">
        <v>191.29</v>
      </c>
      <c r="M27" s="50">
        <v>217.56</v>
      </c>
      <c r="N27" s="50">
        <v>313.81</v>
      </c>
    </row>
    <row r="28" spans="1:14" s="33" customFormat="1" ht="16.2" customHeight="1">
      <c r="B28" s="33" t="s">
        <v>35</v>
      </c>
      <c r="C28" s="50">
        <v>46.46</v>
      </c>
      <c r="D28" s="50">
        <v>26.76</v>
      </c>
      <c r="E28" s="50">
        <v>35.840000000000003</v>
      </c>
      <c r="F28" s="50">
        <v>62.73</v>
      </c>
      <c r="G28" s="50">
        <v>106.96</v>
      </c>
      <c r="H28" s="50">
        <v>134.6</v>
      </c>
      <c r="I28" s="50">
        <v>123.93</v>
      </c>
      <c r="J28" s="50">
        <v>79.5</v>
      </c>
      <c r="K28" s="50">
        <v>151.51</v>
      </c>
      <c r="L28" s="50">
        <v>188.7</v>
      </c>
      <c r="M28" s="50">
        <v>214.8</v>
      </c>
      <c r="N28" s="50">
        <v>310.75</v>
      </c>
    </row>
    <row r="30" spans="1:14" ht="16.2" customHeight="1">
      <c r="A30" s="4" t="s">
        <v>36</v>
      </c>
    </row>
    <row r="31" spans="1:14" s="25" customFormat="1" ht="16.2" customHeight="1">
      <c r="B31" s="25" t="s">
        <v>37</v>
      </c>
      <c r="C31" s="51">
        <v>126.7</v>
      </c>
      <c r="D31" s="51">
        <v>110.6</v>
      </c>
      <c r="E31" s="51">
        <v>101.9</v>
      </c>
      <c r="F31" s="51">
        <v>94.2</v>
      </c>
      <c r="G31" s="51">
        <v>109</v>
      </c>
      <c r="H31" s="51">
        <v>121.2</v>
      </c>
      <c r="I31" s="51">
        <v>130.4</v>
      </c>
      <c r="J31" s="51">
        <v>113.5</v>
      </c>
      <c r="K31" s="51">
        <v>107.9</v>
      </c>
      <c r="L31" s="51">
        <v>121.6</v>
      </c>
      <c r="M31" s="51">
        <v>124.7</v>
      </c>
      <c r="N31" s="51">
        <v>115.6</v>
      </c>
    </row>
    <row r="32" spans="1:14" s="25" customFormat="1" ht="16.2" customHeight="1">
      <c r="B32" s="25" t="s">
        <v>39</v>
      </c>
      <c r="C32" s="51"/>
      <c r="D32" s="51"/>
      <c r="E32" s="51"/>
      <c r="F32" s="51"/>
      <c r="G32" s="51"/>
      <c r="H32" s="51"/>
      <c r="I32" s="51"/>
      <c r="J32" s="51">
        <v>120.4</v>
      </c>
      <c r="K32" s="51">
        <v>99.3</v>
      </c>
      <c r="L32" s="51">
        <v>108.8</v>
      </c>
      <c r="M32" s="51">
        <v>118.4</v>
      </c>
      <c r="N32" s="51">
        <v>131</v>
      </c>
    </row>
    <row r="33" spans="1:14" s="25" customFormat="1" ht="16.2" customHeight="1" thickBot="1">
      <c r="A33" s="52"/>
      <c r="B33" s="52" t="s">
        <v>38</v>
      </c>
      <c r="C33" s="53">
        <v>72.2</v>
      </c>
      <c r="D33" s="53">
        <v>59.8</v>
      </c>
      <c r="E33" s="53">
        <v>56.3</v>
      </c>
      <c r="F33" s="53">
        <v>58.9</v>
      </c>
      <c r="G33" s="53">
        <v>64.599999999999994</v>
      </c>
      <c r="H33" s="53">
        <v>62.3</v>
      </c>
      <c r="I33" s="53">
        <v>65.8</v>
      </c>
      <c r="J33" s="53"/>
      <c r="K33" s="53"/>
      <c r="L33" s="53"/>
      <c r="M33" s="53"/>
      <c r="N33" s="53"/>
    </row>
    <row r="34" spans="1:14" s="2" customFormat="1" ht="16.2" customHeight="1">
      <c r="A34" s="2" t="s">
        <v>164</v>
      </c>
      <c r="B34" s="2" t="s">
        <v>160</v>
      </c>
    </row>
    <row r="35" spans="1:14" s="2" customFormat="1" ht="16.2" customHeight="1">
      <c r="A35" s="2" t="s">
        <v>165</v>
      </c>
      <c r="B35" s="2" t="s">
        <v>161</v>
      </c>
    </row>
  </sheetData>
  <phoneticPr fontId="2"/>
  <pageMargins left="0.46" right="0.49" top="0.56999999999999995" bottom="0.55000000000000004" header="0.51181102362204722" footer="0.51181102362204722"/>
  <pageSetup paperSize="9" scale="80" orientation="landscape" blackAndWhite="1" verticalDpi="300" r:id="rId1"/>
  <headerFooter alignWithMargins="0">
    <oddFooter>&amp;C-&amp;A-&amp;R&amp;16連結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xSplit="2" ySplit="2" topLeftCell="J28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Col="1"/>
  <cols>
    <col min="1" max="1" width="3.3984375" style="4" customWidth="1"/>
    <col min="2" max="2" width="29.09765625" style="4" customWidth="1"/>
    <col min="3" max="4" width="11.59765625" style="4" hidden="1" customWidth="1" outlineLevel="1"/>
    <col min="5" max="5" width="11.59765625" style="4" customWidth="1" collapsed="1"/>
    <col min="6" max="14" width="11.59765625" style="4" customWidth="1"/>
    <col min="15" max="16384" width="10.69921875" style="4"/>
  </cols>
  <sheetData>
    <row r="1" spans="1:14" ht="30" customHeight="1">
      <c r="A1" s="5" t="s">
        <v>170</v>
      </c>
      <c r="J1" s="15"/>
      <c r="K1" s="15"/>
      <c r="L1" s="15"/>
      <c r="M1" s="15"/>
      <c r="N1" s="15"/>
    </row>
    <row r="2" spans="1:14" s="44" customFormat="1" ht="14.4">
      <c r="A2" s="42"/>
      <c r="B2" s="43"/>
      <c r="C2" s="17">
        <v>1992</v>
      </c>
      <c r="D2" s="17">
        <v>1993</v>
      </c>
      <c r="E2" s="17">
        <v>1994</v>
      </c>
      <c r="F2" s="17">
        <v>1995</v>
      </c>
      <c r="G2" s="17">
        <v>1996</v>
      </c>
      <c r="H2" s="17">
        <v>1997</v>
      </c>
      <c r="I2" s="17">
        <v>1998</v>
      </c>
      <c r="J2" s="17">
        <v>1999</v>
      </c>
      <c r="K2" s="17">
        <v>2000</v>
      </c>
      <c r="L2" s="17">
        <v>2001</v>
      </c>
      <c r="M2" s="17">
        <v>2002</v>
      </c>
      <c r="N2" s="17">
        <v>2003</v>
      </c>
    </row>
    <row r="3" spans="1:14" s="18" customFormat="1" ht="16.2" customHeight="1">
      <c r="A3" s="34" t="s">
        <v>14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16.2" customHeight="1">
      <c r="A4" s="16" t="s">
        <v>40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6.2" customHeight="1">
      <c r="A5" s="4" t="s">
        <v>41</v>
      </c>
    </row>
    <row r="6" spans="1:14" ht="16.2" customHeight="1">
      <c r="B6" s="4" t="s">
        <v>42</v>
      </c>
      <c r="C6" s="22">
        <v>535139</v>
      </c>
      <c r="D6" s="22">
        <v>573782</v>
      </c>
      <c r="E6" s="22">
        <v>572948</v>
      </c>
      <c r="F6" s="22">
        <v>622164</v>
      </c>
      <c r="G6" s="22">
        <v>651746</v>
      </c>
      <c r="H6" s="22">
        <v>647097</v>
      </c>
      <c r="I6" s="22">
        <v>499182</v>
      </c>
      <c r="J6" s="22">
        <v>480453</v>
      </c>
      <c r="K6" s="22">
        <v>493962</v>
      </c>
      <c r="L6" s="22">
        <v>506234</v>
      </c>
      <c r="M6" s="22">
        <v>521271</v>
      </c>
      <c r="N6" s="22">
        <v>690298</v>
      </c>
    </row>
    <row r="7" spans="1:14" ht="16.2" customHeight="1">
      <c r="B7" s="4" t="s">
        <v>43</v>
      </c>
      <c r="C7" s="22">
        <v>25426</v>
      </c>
      <c r="D7" s="22">
        <v>24992</v>
      </c>
      <c r="E7" s="22">
        <v>29283</v>
      </c>
      <c r="F7" s="22">
        <v>22673</v>
      </c>
      <c r="G7" s="22">
        <v>12973</v>
      </c>
      <c r="H7" s="22">
        <v>12736</v>
      </c>
      <c r="I7" s="22">
        <v>7470</v>
      </c>
      <c r="J7" s="22">
        <v>9003</v>
      </c>
      <c r="K7" s="22">
        <v>10943</v>
      </c>
      <c r="L7" s="22">
        <v>4772</v>
      </c>
      <c r="M7" s="22">
        <v>7255</v>
      </c>
      <c r="N7" s="22">
        <v>1324</v>
      </c>
    </row>
    <row r="8" spans="1:14" ht="16.2" customHeight="1">
      <c r="B8" s="4" t="s">
        <v>44</v>
      </c>
      <c r="C8" s="22">
        <v>255393</v>
      </c>
      <c r="D8" s="22">
        <v>241797</v>
      </c>
      <c r="E8" s="22">
        <v>280447</v>
      </c>
      <c r="F8" s="22">
        <v>345662</v>
      </c>
      <c r="G8" s="22">
        <v>365575</v>
      </c>
      <c r="H8" s="22">
        <v>445208</v>
      </c>
      <c r="I8" s="22">
        <v>412375</v>
      </c>
      <c r="J8" s="22">
        <v>376472</v>
      </c>
      <c r="K8" s="22">
        <v>479790</v>
      </c>
      <c r="L8" s="22">
        <v>456635</v>
      </c>
      <c r="M8" s="22">
        <v>498587</v>
      </c>
      <c r="N8" s="22">
        <v>539006</v>
      </c>
    </row>
    <row r="9" spans="1:14" ht="16.2" customHeight="1">
      <c r="B9" s="4" t="s">
        <v>45</v>
      </c>
      <c r="C9" s="22">
        <v>503718</v>
      </c>
      <c r="D9" s="22">
        <v>450235</v>
      </c>
      <c r="E9" s="22">
        <v>447991</v>
      </c>
      <c r="F9" s="22">
        <v>506157</v>
      </c>
      <c r="G9" s="22">
        <v>524832</v>
      </c>
      <c r="H9" s="22">
        <v>564775</v>
      </c>
      <c r="I9" s="22">
        <v>549257</v>
      </c>
      <c r="J9" s="22">
        <v>436250</v>
      </c>
      <c r="K9" s="22">
        <v>490693</v>
      </c>
      <c r="L9" s="22">
        <v>448300</v>
      </c>
      <c r="M9" s="22">
        <v>432251</v>
      </c>
      <c r="N9" s="22">
        <v>444244</v>
      </c>
    </row>
    <row r="10" spans="1:14" ht="16.2" customHeight="1">
      <c r="B10" s="16" t="s">
        <v>46</v>
      </c>
      <c r="C10" s="19">
        <v>126455</v>
      </c>
      <c r="D10" s="19">
        <v>130370</v>
      </c>
      <c r="E10" s="19">
        <v>134301</v>
      </c>
      <c r="F10" s="19">
        <v>172403</v>
      </c>
      <c r="G10" s="19">
        <v>192862</v>
      </c>
      <c r="H10" s="19">
        <v>208292</v>
      </c>
      <c r="I10" s="19">
        <v>197433</v>
      </c>
      <c r="J10" s="19">
        <v>184411</v>
      </c>
      <c r="K10" s="19">
        <v>196011</v>
      </c>
      <c r="L10" s="19">
        <v>214353</v>
      </c>
      <c r="M10" s="19">
        <v>245610</v>
      </c>
      <c r="N10" s="19">
        <v>255905</v>
      </c>
    </row>
    <row r="11" spans="1:14" ht="16.2" customHeight="1">
      <c r="B11" s="4" t="s">
        <v>47</v>
      </c>
      <c r="C11" s="4">
        <f t="shared" ref="C11:N11" si="0">SUM(C6:C10)</f>
        <v>1446131</v>
      </c>
      <c r="D11" s="4">
        <f t="shared" si="0"/>
        <v>1421176</v>
      </c>
      <c r="E11" s="4">
        <f t="shared" si="0"/>
        <v>1464970</v>
      </c>
      <c r="F11" s="4">
        <f t="shared" si="0"/>
        <v>1669059</v>
      </c>
      <c r="G11" s="4">
        <f t="shared" si="0"/>
        <v>1747988</v>
      </c>
      <c r="H11" s="4">
        <f t="shared" si="0"/>
        <v>1878108</v>
      </c>
      <c r="I11" s="4">
        <f t="shared" si="0"/>
        <v>1665717</v>
      </c>
      <c r="J11" s="4">
        <f t="shared" si="0"/>
        <v>1486589</v>
      </c>
      <c r="K11" s="4">
        <f t="shared" si="0"/>
        <v>1671399</v>
      </c>
      <c r="L11" s="4">
        <f t="shared" si="0"/>
        <v>1630294</v>
      </c>
      <c r="M11" s="4">
        <f t="shared" si="0"/>
        <v>1704974</v>
      </c>
      <c r="N11" s="4">
        <f t="shared" si="0"/>
        <v>1930777</v>
      </c>
    </row>
    <row r="12" spans="1:14" ht="16.2" customHeight="1">
      <c r="A12" s="4" t="s">
        <v>48</v>
      </c>
      <c r="C12" s="22">
        <v>64288</v>
      </c>
      <c r="D12" s="22">
        <v>48893</v>
      </c>
      <c r="E12" s="22">
        <v>44216</v>
      </c>
      <c r="F12" s="22">
        <v>40980</v>
      </c>
      <c r="G12" s="22">
        <v>38867</v>
      </c>
      <c r="H12" s="22">
        <v>56840</v>
      </c>
      <c r="I12" s="22">
        <v>50309</v>
      </c>
      <c r="J12" s="22">
        <v>29771</v>
      </c>
      <c r="K12" s="22">
        <v>27626</v>
      </c>
      <c r="L12" s="22">
        <v>21125</v>
      </c>
      <c r="M12" s="22">
        <v>20568</v>
      </c>
      <c r="N12" s="22">
        <v>16543</v>
      </c>
    </row>
    <row r="13" spans="1:14" ht="16.2" customHeight="1">
      <c r="A13" s="4" t="s">
        <v>49</v>
      </c>
      <c r="C13" s="22">
        <v>92689</v>
      </c>
      <c r="D13" s="22">
        <v>96590</v>
      </c>
      <c r="E13" s="22">
        <v>134519</v>
      </c>
      <c r="F13" s="22">
        <v>142763</v>
      </c>
      <c r="G13" s="22">
        <v>130211</v>
      </c>
      <c r="H13" s="22">
        <v>88227</v>
      </c>
      <c r="I13" s="22">
        <v>83212</v>
      </c>
      <c r="J13" s="22">
        <v>166464</v>
      </c>
      <c r="K13" s="22">
        <v>119195</v>
      </c>
      <c r="L13" s="22">
        <v>66168</v>
      </c>
      <c r="M13" s="22">
        <v>64037</v>
      </c>
      <c r="N13" s="22">
        <v>78912</v>
      </c>
    </row>
    <row r="14" spans="1:14" ht="16.2" customHeight="1">
      <c r="A14" s="4" t="s">
        <v>50</v>
      </c>
      <c r="C14" s="22">
        <v>487589</v>
      </c>
      <c r="D14" s="22">
        <v>517015</v>
      </c>
      <c r="E14" s="22">
        <v>554410</v>
      </c>
      <c r="F14" s="22">
        <v>569067</v>
      </c>
      <c r="G14" s="22">
        <v>626127</v>
      </c>
      <c r="H14" s="22">
        <v>697244</v>
      </c>
      <c r="I14" s="22">
        <v>742312</v>
      </c>
      <c r="J14" s="22">
        <v>746824</v>
      </c>
      <c r="K14" s="22">
        <v>771594</v>
      </c>
      <c r="L14" s="22">
        <v>821125</v>
      </c>
      <c r="M14" s="22">
        <v>830304</v>
      </c>
      <c r="N14" s="22">
        <v>846433</v>
      </c>
    </row>
    <row r="15" spans="1:14" ht="16.2" customHeight="1">
      <c r="A15" s="16" t="s">
        <v>51</v>
      </c>
      <c r="B15" s="16"/>
      <c r="C15" s="19">
        <v>72594</v>
      </c>
      <c r="D15" s="19">
        <v>81696</v>
      </c>
      <c r="E15" s="19">
        <v>71895</v>
      </c>
      <c r="F15" s="19">
        <v>84283</v>
      </c>
      <c r="G15" s="19">
        <v>101259</v>
      </c>
      <c r="H15" s="19">
        <v>152360</v>
      </c>
      <c r="I15" s="19">
        <v>186779</v>
      </c>
      <c r="J15" s="19">
        <v>157884</v>
      </c>
      <c r="K15" s="19">
        <v>242311</v>
      </c>
      <c r="L15" s="19">
        <v>306044</v>
      </c>
      <c r="M15" s="19">
        <v>322823</v>
      </c>
      <c r="N15" s="19">
        <v>309483</v>
      </c>
    </row>
    <row r="16" spans="1:14" ht="16.2" customHeight="1" thickBot="1">
      <c r="A16" s="20"/>
      <c r="B16" s="20" t="s">
        <v>52</v>
      </c>
      <c r="C16" s="20">
        <f t="shared" ref="C16:N16" si="1">SUM(C11:C15)</f>
        <v>2163291</v>
      </c>
      <c r="D16" s="20">
        <f t="shared" si="1"/>
        <v>2165370</v>
      </c>
      <c r="E16" s="20">
        <f t="shared" si="1"/>
        <v>2270010</v>
      </c>
      <c r="F16" s="20">
        <f t="shared" si="1"/>
        <v>2506152</v>
      </c>
      <c r="G16" s="20">
        <f t="shared" si="1"/>
        <v>2644452</v>
      </c>
      <c r="H16" s="20">
        <f t="shared" si="1"/>
        <v>2872779</v>
      </c>
      <c r="I16" s="20">
        <f t="shared" si="1"/>
        <v>2728329</v>
      </c>
      <c r="J16" s="20">
        <f t="shared" si="1"/>
        <v>2587532</v>
      </c>
      <c r="K16" s="20">
        <f t="shared" si="1"/>
        <v>2832125</v>
      </c>
      <c r="L16" s="20">
        <f t="shared" si="1"/>
        <v>2844756</v>
      </c>
      <c r="M16" s="20">
        <f t="shared" si="1"/>
        <v>2942706</v>
      </c>
      <c r="N16" s="20">
        <f t="shared" si="1"/>
        <v>3182148</v>
      </c>
    </row>
    <row r="18" spans="1:14" ht="16.2" customHeight="1">
      <c r="A18" s="16" t="s">
        <v>53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6.2" customHeight="1">
      <c r="A19" s="4" t="s">
        <v>54</v>
      </c>
    </row>
    <row r="20" spans="1:14" ht="16.2" customHeight="1">
      <c r="B20" s="4" t="s">
        <v>55</v>
      </c>
      <c r="C20" s="22">
        <v>536423</v>
      </c>
      <c r="D20" s="22">
        <v>390181</v>
      </c>
      <c r="E20" s="22">
        <v>474681</v>
      </c>
      <c r="F20" s="22">
        <v>545122</v>
      </c>
      <c r="G20" s="22">
        <v>568388</v>
      </c>
      <c r="H20" s="22">
        <v>535703</v>
      </c>
      <c r="I20" s="22">
        <v>403332</v>
      </c>
      <c r="J20" s="22">
        <v>298399</v>
      </c>
      <c r="K20" s="22">
        <v>248688</v>
      </c>
      <c r="L20" s="22">
        <v>200104</v>
      </c>
      <c r="M20" s="22">
        <v>66754</v>
      </c>
      <c r="N20" s="22">
        <v>39136</v>
      </c>
    </row>
    <row r="21" spans="1:14" ht="16.2" customHeight="1">
      <c r="B21" s="4" t="s">
        <v>153</v>
      </c>
      <c r="C21" s="22">
        <v>336131</v>
      </c>
      <c r="D21" s="22">
        <v>319888</v>
      </c>
      <c r="E21" s="22">
        <v>323220</v>
      </c>
      <c r="F21" s="22">
        <v>385153</v>
      </c>
      <c r="G21" s="22">
        <v>396613</v>
      </c>
      <c r="H21" s="22">
        <v>457497</v>
      </c>
      <c r="I21" s="22">
        <v>401527</v>
      </c>
      <c r="J21" s="22">
        <v>364664</v>
      </c>
      <c r="K21" s="22">
        <v>444633</v>
      </c>
      <c r="L21" s="22">
        <v>354446</v>
      </c>
      <c r="M21" s="22">
        <v>408464</v>
      </c>
      <c r="N21" s="22">
        <v>391181</v>
      </c>
    </row>
    <row r="22" spans="1:14" ht="16.2" customHeight="1">
      <c r="B22" s="4" t="s">
        <v>56</v>
      </c>
      <c r="C22" s="22">
        <v>42941</v>
      </c>
      <c r="D22" s="22">
        <v>30068</v>
      </c>
      <c r="E22" s="22">
        <v>35190</v>
      </c>
      <c r="F22" s="22">
        <v>48367</v>
      </c>
      <c r="G22" s="22">
        <v>73404</v>
      </c>
      <c r="H22" s="22">
        <v>61497</v>
      </c>
      <c r="I22" s="22">
        <v>61328</v>
      </c>
      <c r="J22" s="22">
        <v>45915</v>
      </c>
      <c r="K22" s="22">
        <v>53865</v>
      </c>
      <c r="L22" s="22">
        <v>65324</v>
      </c>
      <c r="M22" s="22">
        <v>80169</v>
      </c>
      <c r="N22" s="22">
        <v>83064</v>
      </c>
    </row>
    <row r="23" spans="1:14" ht="16.2" customHeight="1">
      <c r="B23" s="4" t="s">
        <v>57</v>
      </c>
      <c r="C23" s="22">
        <v>75005</v>
      </c>
      <c r="D23" s="22">
        <v>80799</v>
      </c>
      <c r="E23" s="22">
        <v>79513</v>
      </c>
      <c r="F23" s="22">
        <v>88599</v>
      </c>
      <c r="G23" s="22">
        <v>111121</v>
      </c>
      <c r="H23" s="22">
        <v>126148</v>
      </c>
      <c r="I23" s="22">
        <v>127905</v>
      </c>
      <c r="J23" s="22">
        <v>117390</v>
      </c>
      <c r="K23" s="22">
        <v>164484</v>
      </c>
      <c r="L23" s="22">
        <v>157335</v>
      </c>
      <c r="M23" s="22">
        <v>154621</v>
      </c>
      <c r="N23" s="22">
        <v>193657</v>
      </c>
    </row>
    <row r="24" spans="1:14" ht="16.2" customHeight="1">
      <c r="B24" s="16" t="s">
        <v>58</v>
      </c>
      <c r="C24" s="19">
        <v>32545</v>
      </c>
      <c r="D24" s="19">
        <v>32651</v>
      </c>
      <c r="E24" s="19">
        <v>29995</v>
      </c>
      <c r="F24" s="19">
        <v>36330</v>
      </c>
      <c r="G24" s="19">
        <v>44404</v>
      </c>
      <c r="H24" s="19">
        <v>49501</v>
      </c>
      <c r="I24" s="19">
        <v>47302</v>
      </c>
      <c r="J24" s="19">
        <v>50491</v>
      </c>
      <c r="K24" s="19">
        <v>63120</v>
      </c>
      <c r="L24" s="19">
        <v>76974</v>
      </c>
      <c r="M24" s="19">
        <v>91832</v>
      </c>
      <c r="N24" s="19">
        <v>120265</v>
      </c>
    </row>
    <row r="25" spans="1:14" ht="16.2" customHeight="1">
      <c r="B25" s="4" t="s">
        <v>59</v>
      </c>
      <c r="C25" s="4">
        <f t="shared" ref="C25:N25" si="2">SUM(C20:C24)</f>
        <v>1023045</v>
      </c>
      <c r="D25" s="4">
        <f t="shared" si="2"/>
        <v>853587</v>
      </c>
      <c r="E25" s="4">
        <f t="shared" si="2"/>
        <v>942599</v>
      </c>
      <c r="F25" s="4">
        <f t="shared" si="2"/>
        <v>1103571</v>
      </c>
      <c r="G25" s="4">
        <f t="shared" si="2"/>
        <v>1193930</v>
      </c>
      <c r="H25" s="4">
        <f t="shared" si="2"/>
        <v>1230346</v>
      </c>
      <c r="I25" s="4">
        <f t="shared" si="2"/>
        <v>1041394</v>
      </c>
      <c r="J25" s="4">
        <f t="shared" si="2"/>
        <v>876859</v>
      </c>
      <c r="K25" s="4">
        <f t="shared" si="2"/>
        <v>974790</v>
      </c>
      <c r="L25" s="4">
        <f t="shared" si="2"/>
        <v>854183</v>
      </c>
      <c r="M25" s="4">
        <f t="shared" si="2"/>
        <v>801840</v>
      </c>
      <c r="N25" s="4">
        <f t="shared" si="2"/>
        <v>827303</v>
      </c>
    </row>
    <row r="26" spans="1:14" ht="16.2" customHeight="1">
      <c r="A26" s="4" t="s">
        <v>157</v>
      </c>
      <c r="C26" s="22">
        <v>285377</v>
      </c>
      <c r="D26" s="22">
        <v>430285</v>
      </c>
      <c r="E26" s="22">
        <v>311002</v>
      </c>
      <c r="F26" s="22">
        <v>298055</v>
      </c>
      <c r="G26" s="22">
        <v>192254</v>
      </c>
      <c r="H26" s="22">
        <v>226889</v>
      </c>
      <c r="I26" s="22">
        <v>180320</v>
      </c>
      <c r="J26" s="22">
        <v>165277</v>
      </c>
      <c r="K26" s="22">
        <v>142925</v>
      </c>
      <c r="L26" s="22">
        <v>95526</v>
      </c>
      <c r="M26" s="22">
        <v>81349</v>
      </c>
      <c r="N26" s="22">
        <v>59260</v>
      </c>
    </row>
    <row r="27" spans="1:14" ht="16.2" customHeight="1">
      <c r="A27" s="4" t="s">
        <v>60</v>
      </c>
      <c r="C27" s="22">
        <v>13150</v>
      </c>
      <c r="D27" s="22">
        <v>13727</v>
      </c>
      <c r="E27" s="22">
        <v>16035</v>
      </c>
      <c r="F27" s="22">
        <v>24256</v>
      </c>
      <c r="G27" s="22">
        <v>48573</v>
      </c>
      <c r="H27" s="22">
        <v>88529</v>
      </c>
      <c r="I27" s="22">
        <v>132818</v>
      </c>
      <c r="J27" s="22">
        <v>132826</v>
      </c>
      <c r="K27" s="22">
        <v>194445</v>
      </c>
      <c r="L27" s="22">
        <v>237537</v>
      </c>
      <c r="M27" s="22">
        <v>285129</v>
      </c>
      <c r="N27" s="22">
        <v>238001</v>
      </c>
    </row>
    <row r="28" spans="1:14" ht="16.2" customHeight="1">
      <c r="A28" s="16" t="s">
        <v>61</v>
      </c>
      <c r="B28" s="16"/>
      <c r="C28" s="19">
        <v>10179</v>
      </c>
      <c r="D28" s="19">
        <v>10379</v>
      </c>
      <c r="E28" s="19">
        <v>26303</v>
      </c>
      <c r="F28" s="19">
        <v>28458</v>
      </c>
      <c r="G28" s="19">
        <v>16889</v>
      </c>
      <c r="H28" s="19">
        <v>15590</v>
      </c>
      <c r="I28" s="19">
        <v>12228</v>
      </c>
      <c r="J28" s="19">
        <v>11325</v>
      </c>
      <c r="K28" s="19">
        <v>22838</v>
      </c>
      <c r="L28" s="19">
        <v>17645</v>
      </c>
      <c r="M28" s="19">
        <v>26193</v>
      </c>
      <c r="N28" s="19">
        <v>30843</v>
      </c>
    </row>
    <row r="29" spans="1:14" ht="16.2" customHeight="1">
      <c r="A29" s="16"/>
      <c r="B29" s="16" t="s">
        <v>62</v>
      </c>
      <c r="C29" s="16">
        <f t="shared" ref="C29:N29" si="3">SUM(C25:C28)</f>
        <v>1331751</v>
      </c>
      <c r="D29" s="16">
        <f t="shared" si="3"/>
        <v>1307978</v>
      </c>
      <c r="E29" s="16">
        <f t="shared" si="3"/>
        <v>1295939</v>
      </c>
      <c r="F29" s="16">
        <f t="shared" si="3"/>
        <v>1454340</v>
      </c>
      <c r="G29" s="16">
        <f t="shared" si="3"/>
        <v>1451646</v>
      </c>
      <c r="H29" s="16">
        <f t="shared" si="3"/>
        <v>1561354</v>
      </c>
      <c r="I29" s="16">
        <f t="shared" si="3"/>
        <v>1366760</v>
      </c>
      <c r="J29" s="16">
        <f t="shared" si="3"/>
        <v>1186287</v>
      </c>
      <c r="K29" s="16">
        <f t="shared" si="3"/>
        <v>1334998</v>
      </c>
      <c r="L29" s="16">
        <f t="shared" si="3"/>
        <v>1204891</v>
      </c>
      <c r="M29" s="16">
        <f t="shared" si="3"/>
        <v>1194511</v>
      </c>
      <c r="N29" s="16">
        <f t="shared" si="3"/>
        <v>1155407</v>
      </c>
    </row>
    <row r="30" spans="1:14" ht="16.2" customHeight="1">
      <c r="A30" s="4" t="s">
        <v>63</v>
      </c>
      <c r="C30" s="22">
        <v>123086</v>
      </c>
      <c r="D30" s="22">
        <v>135981</v>
      </c>
      <c r="E30" s="22">
        <v>165086</v>
      </c>
      <c r="F30" s="22">
        <v>171662</v>
      </c>
      <c r="G30" s="22">
        <v>185372</v>
      </c>
      <c r="H30" s="22">
        <v>201914</v>
      </c>
      <c r="I30" s="22">
        <v>206049</v>
      </c>
      <c r="J30" s="22">
        <v>199242</v>
      </c>
      <c r="K30" s="22">
        <v>198213</v>
      </c>
      <c r="L30" s="22">
        <v>181389</v>
      </c>
      <c r="M30" s="22">
        <v>156245</v>
      </c>
      <c r="N30" s="22">
        <v>161196</v>
      </c>
    </row>
    <row r="31" spans="1:14" ht="16.2" customHeight="1">
      <c r="A31" s="4" t="s">
        <v>64</v>
      </c>
    </row>
    <row r="32" spans="1:14" ht="16.2" customHeight="1">
      <c r="B32" s="4" t="s">
        <v>65</v>
      </c>
      <c r="C32" s="22">
        <v>96777</v>
      </c>
      <c r="D32" s="22">
        <v>111009</v>
      </c>
      <c r="E32" s="22">
        <v>133747</v>
      </c>
      <c r="F32" s="22">
        <v>137645</v>
      </c>
      <c r="G32" s="22">
        <v>150565</v>
      </c>
      <c r="H32" s="22">
        <v>160411</v>
      </c>
      <c r="I32" s="22">
        <v>163033</v>
      </c>
      <c r="J32" s="22">
        <v>163969</v>
      </c>
      <c r="K32" s="22">
        <v>164796</v>
      </c>
      <c r="L32" s="22">
        <v>165287</v>
      </c>
      <c r="M32" s="22">
        <v>167242</v>
      </c>
      <c r="N32" s="22">
        <v>168892</v>
      </c>
    </row>
    <row r="33" spans="1:14" ht="16.2" customHeight="1">
      <c r="B33" s="4" t="s">
        <v>66</v>
      </c>
      <c r="C33" s="22">
        <v>296987</v>
      </c>
      <c r="D33" s="22">
        <v>312750</v>
      </c>
      <c r="E33" s="22">
        <v>339568</v>
      </c>
      <c r="F33" s="22">
        <v>344631</v>
      </c>
      <c r="G33" s="22">
        <v>359011</v>
      </c>
      <c r="H33" s="22">
        <v>372398</v>
      </c>
      <c r="I33" s="22">
        <v>375913</v>
      </c>
      <c r="J33" s="22">
        <v>376848</v>
      </c>
      <c r="K33" s="22">
        <v>391939</v>
      </c>
      <c r="L33" s="22">
        <v>392456</v>
      </c>
      <c r="M33" s="22">
        <v>394088</v>
      </c>
      <c r="N33" s="22">
        <v>396939</v>
      </c>
    </row>
    <row r="34" spans="1:14" ht="16.2" customHeight="1">
      <c r="B34" s="4" t="s">
        <v>179</v>
      </c>
      <c r="C34" s="22">
        <v>357411</v>
      </c>
      <c r="D34" s="22">
        <v>368405</v>
      </c>
      <c r="E34" s="22">
        <v>389663</v>
      </c>
      <c r="F34" s="22">
        <v>433523</v>
      </c>
      <c r="G34" s="22">
        <v>516387</v>
      </c>
      <c r="H34" s="22">
        <v>620735</v>
      </c>
      <c r="I34" s="22">
        <v>714059</v>
      </c>
      <c r="J34" s="22">
        <v>769493</v>
      </c>
      <c r="K34" s="22">
        <v>888761</v>
      </c>
      <c r="L34" s="22">
        <v>1036178</v>
      </c>
      <c r="M34" s="22">
        <v>1203248</v>
      </c>
      <c r="N34" s="22">
        <v>1450440</v>
      </c>
    </row>
    <row r="35" spans="1:14" ht="16.2" customHeight="1">
      <c r="B35" s="28" t="s">
        <v>67</v>
      </c>
      <c r="C35" s="36">
        <v>-42721</v>
      </c>
      <c r="D35" s="36">
        <v>-70753</v>
      </c>
      <c r="E35" s="36">
        <v>-53993</v>
      </c>
      <c r="F35" s="36">
        <v>-35649</v>
      </c>
      <c r="G35" s="36">
        <v>-18529</v>
      </c>
      <c r="H35" s="36">
        <v>-44033</v>
      </c>
      <c r="I35" s="36">
        <v>-97485</v>
      </c>
      <c r="J35" s="36">
        <v>-108307</v>
      </c>
      <c r="K35" s="36">
        <v>-146582</v>
      </c>
      <c r="L35" s="36">
        <v>-135168</v>
      </c>
      <c r="M35" s="36">
        <v>-166467</v>
      </c>
      <c r="N35" s="36">
        <v>-143275</v>
      </c>
    </row>
    <row r="36" spans="1:14" ht="16.2" customHeight="1">
      <c r="B36" s="16" t="s">
        <v>144</v>
      </c>
      <c r="C36" s="45" t="s">
        <v>159</v>
      </c>
      <c r="D36" s="45" t="s">
        <v>159</v>
      </c>
      <c r="E36" s="45" t="s">
        <v>158</v>
      </c>
      <c r="F36" s="45" t="s">
        <v>158</v>
      </c>
      <c r="G36" s="45" t="s">
        <v>158</v>
      </c>
      <c r="H36" s="45" t="s">
        <v>158</v>
      </c>
      <c r="I36" s="45" t="s">
        <v>158</v>
      </c>
      <c r="J36" s="45" t="s">
        <v>158</v>
      </c>
      <c r="K36" s="45" t="s">
        <v>158</v>
      </c>
      <c r="L36" s="19">
        <v>-277</v>
      </c>
      <c r="M36" s="19">
        <v>-6161</v>
      </c>
      <c r="N36" s="19">
        <v>-7451</v>
      </c>
    </row>
    <row r="37" spans="1:14" ht="16.2" customHeight="1">
      <c r="B37" s="4" t="s">
        <v>68</v>
      </c>
      <c r="C37" s="4">
        <f t="shared" ref="C37:N37" si="4">SUM(C32:C36)</f>
        <v>708454</v>
      </c>
      <c r="D37" s="4">
        <f t="shared" si="4"/>
        <v>721411</v>
      </c>
      <c r="E37" s="4">
        <f t="shared" si="4"/>
        <v>808985</v>
      </c>
      <c r="F37" s="4">
        <f t="shared" si="4"/>
        <v>880150</v>
      </c>
      <c r="G37" s="4">
        <f t="shared" si="4"/>
        <v>1007434</v>
      </c>
      <c r="H37" s="4">
        <f t="shared" si="4"/>
        <v>1109511</v>
      </c>
      <c r="I37" s="4">
        <f t="shared" si="4"/>
        <v>1155520</v>
      </c>
      <c r="J37" s="4">
        <f t="shared" si="4"/>
        <v>1202003</v>
      </c>
      <c r="K37" s="4">
        <f t="shared" si="4"/>
        <v>1298914</v>
      </c>
      <c r="L37" s="4">
        <f t="shared" si="4"/>
        <v>1458476</v>
      </c>
      <c r="M37" s="4">
        <f t="shared" si="4"/>
        <v>1591950</v>
      </c>
      <c r="N37" s="4">
        <f t="shared" si="4"/>
        <v>1865545</v>
      </c>
    </row>
    <row r="38" spans="1:14" ht="16.2" customHeight="1" thickBot="1">
      <c r="A38" s="20"/>
      <c r="B38" s="20" t="s">
        <v>69</v>
      </c>
      <c r="C38" s="20">
        <f t="shared" ref="C38:N38" si="5">SUM(C29:C30,C37)</f>
        <v>2163291</v>
      </c>
      <c r="D38" s="20">
        <f t="shared" si="5"/>
        <v>2165370</v>
      </c>
      <c r="E38" s="20">
        <f t="shared" si="5"/>
        <v>2270010</v>
      </c>
      <c r="F38" s="20">
        <f t="shared" si="5"/>
        <v>2506152</v>
      </c>
      <c r="G38" s="20">
        <f t="shared" si="5"/>
        <v>2644452</v>
      </c>
      <c r="H38" s="20">
        <f t="shared" si="5"/>
        <v>2872779</v>
      </c>
      <c r="I38" s="20">
        <f t="shared" si="5"/>
        <v>2728329</v>
      </c>
      <c r="J38" s="20">
        <f t="shared" si="5"/>
        <v>2587532</v>
      </c>
      <c r="K38" s="20">
        <f t="shared" si="5"/>
        <v>2832125</v>
      </c>
      <c r="L38" s="20">
        <f t="shared" si="5"/>
        <v>2844756</v>
      </c>
      <c r="M38" s="20">
        <f t="shared" si="5"/>
        <v>2942706</v>
      </c>
      <c r="N38" s="20">
        <f t="shared" si="5"/>
        <v>3182148</v>
      </c>
    </row>
    <row r="39" spans="1:14" ht="31.95" customHeight="1"/>
  </sheetData>
  <phoneticPr fontId="2"/>
  <pageMargins left="0.46" right="0.49" top="0.56999999999999995" bottom="0.55000000000000004" header="0.51181102362204722" footer="0.51181102362204722"/>
  <pageSetup paperSize="9" scale="80" orientation="landscape" blackAndWhite="1" verticalDpi="300" r:id="rId1"/>
  <headerFooter alignWithMargins="0">
    <oddFooter>&amp;C-&amp;A-&amp;R&amp;16連結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xSplit="3" ySplit="2" topLeftCell="K22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Col="1"/>
  <cols>
    <col min="1" max="2" width="3.3984375" style="4" customWidth="1"/>
    <col min="3" max="3" width="36.8984375" style="4" customWidth="1"/>
    <col min="4" max="4" width="10.69921875" style="4" hidden="1" customWidth="1" outlineLevel="1"/>
    <col min="5" max="5" width="0" style="4" hidden="1" customWidth="1" outlineLevel="1"/>
    <col min="6" max="6" width="10.69921875" style="4" collapsed="1"/>
    <col min="7" max="16384" width="10.69921875" style="4"/>
  </cols>
  <sheetData>
    <row r="1" spans="1:15" ht="30" customHeight="1">
      <c r="A1" s="5" t="s">
        <v>171</v>
      </c>
      <c r="B1" s="5"/>
      <c r="K1" s="15"/>
      <c r="L1" s="15"/>
      <c r="M1" s="15"/>
      <c r="N1" s="15"/>
      <c r="O1" s="15"/>
    </row>
    <row r="2" spans="1:15" s="18" customFormat="1" ht="14.4">
      <c r="A2" s="16"/>
      <c r="B2" s="16"/>
      <c r="C2" s="17"/>
      <c r="D2" s="17">
        <v>1992</v>
      </c>
      <c r="E2" s="17">
        <v>1993</v>
      </c>
      <c r="F2" s="17">
        <v>1994</v>
      </c>
      <c r="G2" s="17">
        <v>1995</v>
      </c>
      <c r="H2" s="17">
        <v>1996</v>
      </c>
      <c r="I2" s="17">
        <v>1997</v>
      </c>
      <c r="J2" s="17">
        <v>1998</v>
      </c>
      <c r="K2" s="17">
        <v>1999</v>
      </c>
      <c r="L2" s="17">
        <v>2000</v>
      </c>
      <c r="M2" s="17">
        <v>2001</v>
      </c>
      <c r="N2" s="17">
        <v>2002</v>
      </c>
      <c r="O2" s="17">
        <v>2003</v>
      </c>
    </row>
    <row r="3" spans="1:15" s="18" customFormat="1" ht="16.2" customHeight="1">
      <c r="A3" s="34" t="s">
        <v>14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s="18" customFormat="1" ht="16.2" customHeight="1">
      <c r="A4" s="4" t="s">
        <v>70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6.2" customHeight="1">
      <c r="A5" s="28"/>
      <c r="B5" s="28" t="s">
        <v>30</v>
      </c>
      <c r="C5" s="16"/>
      <c r="D5" s="19">
        <v>35621</v>
      </c>
      <c r="E5" s="19">
        <v>21102</v>
      </c>
      <c r="F5" s="19">
        <v>31024</v>
      </c>
      <c r="G5" s="19">
        <v>55036</v>
      </c>
      <c r="H5" s="19">
        <v>94177</v>
      </c>
      <c r="I5" s="19">
        <v>118813</v>
      </c>
      <c r="J5" s="19">
        <v>109569</v>
      </c>
      <c r="K5" s="19">
        <v>70234</v>
      </c>
      <c r="L5" s="19">
        <v>134088</v>
      </c>
      <c r="M5" s="19">
        <v>167561</v>
      </c>
      <c r="N5" s="19">
        <v>190737</v>
      </c>
      <c r="O5" s="19">
        <v>275730</v>
      </c>
    </row>
    <row r="6" spans="1:15" ht="16.2" customHeight="1">
      <c r="A6" s="28"/>
      <c r="B6" s="39" t="s">
        <v>71</v>
      </c>
    </row>
    <row r="7" spans="1:15" ht="16.2" customHeight="1">
      <c r="C7" s="4" t="s">
        <v>72</v>
      </c>
      <c r="D7" s="22">
        <v>99191</v>
      </c>
      <c r="E7" s="22">
        <v>105451</v>
      </c>
      <c r="F7" s="22">
        <v>109058</v>
      </c>
      <c r="G7" s="22">
        <v>114647</v>
      </c>
      <c r="H7" s="22">
        <v>119251</v>
      </c>
      <c r="I7" s="22">
        <v>139815</v>
      </c>
      <c r="J7" s="22">
        <v>161787</v>
      </c>
      <c r="K7" s="22">
        <v>158111</v>
      </c>
      <c r="L7" s="22">
        <v>146477</v>
      </c>
      <c r="M7" s="22">
        <v>152300</v>
      </c>
      <c r="N7" s="22">
        <v>165260</v>
      </c>
      <c r="O7" s="22">
        <v>183604</v>
      </c>
    </row>
    <row r="8" spans="1:15" ht="16.2" customHeight="1">
      <c r="C8" s="4" t="s">
        <v>73</v>
      </c>
      <c r="D8" s="22">
        <v>2795</v>
      </c>
      <c r="E8" s="22">
        <v>5745</v>
      </c>
      <c r="F8" s="22">
        <v>4323</v>
      </c>
      <c r="G8" s="22">
        <v>3923</v>
      </c>
      <c r="H8" s="22">
        <v>9235</v>
      </c>
      <c r="I8" s="22">
        <v>8289</v>
      </c>
      <c r="J8" s="22">
        <v>6631</v>
      </c>
      <c r="K8" s="22">
        <v>8814</v>
      </c>
      <c r="L8" s="22">
        <v>14080</v>
      </c>
      <c r="M8" s="22">
        <v>20323</v>
      </c>
      <c r="N8" s="22">
        <v>13137</v>
      </c>
      <c r="O8" s="22">
        <v>12639</v>
      </c>
    </row>
    <row r="9" spans="1:15" ht="16.2" customHeight="1">
      <c r="C9" s="4" t="s">
        <v>145</v>
      </c>
      <c r="D9" s="40" t="s">
        <v>158</v>
      </c>
      <c r="E9" s="40" t="s">
        <v>158</v>
      </c>
      <c r="F9" s="40" t="s">
        <v>158</v>
      </c>
      <c r="G9" s="40" t="s">
        <v>158</v>
      </c>
      <c r="H9" s="40" t="s">
        <v>158</v>
      </c>
      <c r="I9" s="40" t="s">
        <v>158</v>
      </c>
      <c r="J9" s="40" t="s">
        <v>158</v>
      </c>
      <c r="K9" s="40" t="s">
        <v>158</v>
      </c>
      <c r="L9" s="40" t="s">
        <v>158</v>
      </c>
      <c r="M9" s="22">
        <v>-15536</v>
      </c>
      <c r="N9" s="40" t="s">
        <v>166</v>
      </c>
      <c r="O9" s="40" t="s">
        <v>166</v>
      </c>
    </row>
    <row r="10" spans="1:15" ht="16.2" customHeight="1">
      <c r="C10" s="4" t="s">
        <v>74</v>
      </c>
      <c r="D10" s="22">
        <v>-18001</v>
      </c>
      <c r="E10" s="22">
        <v>-7877</v>
      </c>
      <c r="F10" s="22">
        <v>-10305</v>
      </c>
      <c r="G10" s="22">
        <v>-16139</v>
      </c>
      <c r="H10" s="22">
        <v>-32333</v>
      </c>
      <c r="I10" s="22">
        <v>-9618</v>
      </c>
      <c r="J10" s="22">
        <v>1941</v>
      </c>
      <c r="K10" s="22">
        <v>-5972</v>
      </c>
      <c r="L10" s="22">
        <v>-10280</v>
      </c>
      <c r="M10" s="22">
        <v>2172</v>
      </c>
      <c r="N10" s="22">
        <v>-1788</v>
      </c>
      <c r="O10" s="22">
        <v>-3035</v>
      </c>
    </row>
    <row r="11" spans="1:15" ht="16.2" customHeight="1">
      <c r="C11" s="4" t="s">
        <v>75</v>
      </c>
      <c r="D11" s="22">
        <v>14783</v>
      </c>
      <c r="E11" s="22">
        <v>-7726</v>
      </c>
      <c r="F11" s="22">
        <v>-40799</v>
      </c>
      <c r="G11" s="22">
        <v>-51877</v>
      </c>
      <c r="H11" s="22">
        <v>2578</v>
      </c>
      <c r="I11" s="22">
        <v>-66975</v>
      </c>
      <c r="J11" s="22">
        <v>1640</v>
      </c>
      <c r="K11" s="22">
        <v>-1231</v>
      </c>
      <c r="L11" s="22">
        <v>-52751</v>
      </c>
      <c r="M11" s="22">
        <v>47844</v>
      </c>
      <c r="N11" s="22">
        <v>-47077</v>
      </c>
      <c r="O11" s="22">
        <v>-36638</v>
      </c>
    </row>
    <row r="12" spans="1:15" ht="16.2" customHeight="1">
      <c r="C12" s="4" t="s">
        <v>76</v>
      </c>
      <c r="D12" s="22">
        <v>-46961</v>
      </c>
      <c r="E12" s="22">
        <v>43674</v>
      </c>
      <c r="F12" s="22">
        <v>5185</v>
      </c>
      <c r="G12" s="22">
        <v>-52265</v>
      </c>
      <c r="H12" s="22">
        <v>10183</v>
      </c>
      <c r="I12" s="22">
        <v>-43895</v>
      </c>
      <c r="J12" s="22">
        <v>15737</v>
      </c>
      <c r="K12" s="22">
        <v>107913</v>
      </c>
      <c r="L12" s="22">
        <v>-27884</v>
      </c>
      <c r="M12" s="22">
        <v>73858</v>
      </c>
      <c r="N12" s="22">
        <v>14029</v>
      </c>
      <c r="O12" s="22">
        <v>-15823</v>
      </c>
    </row>
    <row r="13" spans="1:15" ht="16.2" customHeight="1">
      <c r="C13" s="4" t="s">
        <v>77</v>
      </c>
      <c r="D13" s="22">
        <v>-34471</v>
      </c>
      <c r="E13" s="22">
        <v>18173</v>
      </c>
      <c r="F13" s="22">
        <v>-17036</v>
      </c>
      <c r="G13" s="22">
        <v>57136</v>
      </c>
      <c r="H13" s="22">
        <v>-17637</v>
      </c>
      <c r="I13" s="22">
        <v>31527</v>
      </c>
      <c r="J13" s="22">
        <v>-46636</v>
      </c>
      <c r="K13" s="22">
        <v>-22950</v>
      </c>
      <c r="L13" s="22">
        <v>100588</v>
      </c>
      <c r="M13" s="22">
        <v>-161157</v>
      </c>
      <c r="N13" s="22">
        <v>64040</v>
      </c>
      <c r="O13" s="22">
        <v>1129</v>
      </c>
    </row>
    <row r="14" spans="1:15" ht="16.2" customHeight="1">
      <c r="C14" s="4" t="s">
        <v>78</v>
      </c>
      <c r="D14" s="22">
        <v>3163</v>
      </c>
      <c r="E14" s="22">
        <v>-11853</v>
      </c>
      <c r="F14" s="22">
        <v>5221</v>
      </c>
      <c r="G14" s="22">
        <v>12748</v>
      </c>
      <c r="H14" s="22">
        <v>23618</v>
      </c>
      <c r="I14" s="22">
        <v>-12459</v>
      </c>
      <c r="J14" s="22">
        <v>607</v>
      </c>
      <c r="K14" s="22">
        <v>-13966</v>
      </c>
      <c r="L14" s="22">
        <v>6917</v>
      </c>
      <c r="M14" s="22">
        <v>10561</v>
      </c>
      <c r="N14" s="22">
        <v>14935</v>
      </c>
      <c r="O14" s="22">
        <v>3441</v>
      </c>
    </row>
    <row r="15" spans="1:15" ht="16.2" customHeight="1">
      <c r="C15" s="4" t="s">
        <v>79</v>
      </c>
      <c r="D15" s="22"/>
      <c r="E15" s="22"/>
      <c r="F15" s="22">
        <v>-1451</v>
      </c>
      <c r="G15" s="22">
        <v>5781</v>
      </c>
      <c r="H15" s="22">
        <v>14824</v>
      </c>
      <c r="I15" s="22">
        <v>12962</v>
      </c>
      <c r="J15" s="22">
        <v>9386</v>
      </c>
      <c r="K15" s="22">
        <v>3206</v>
      </c>
      <c r="L15" s="22">
        <v>21343</v>
      </c>
      <c r="M15" s="22">
        <v>2177</v>
      </c>
      <c r="N15" s="22">
        <v>12901</v>
      </c>
      <c r="O15" s="22">
        <v>37131</v>
      </c>
    </row>
    <row r="16" spans="1:15" ht="16.2" customHeight="1">
      <c r="C16" s="16" t="s">
        <v>24</v>
      </c>
      <c r="D16" s="19">
        <v>20642</v>
      </c>
      <c r="E16" s="19">
        <v>25170</v>
      </c>
      <c r="F16" s="19">
        <v>15259</v>
      </c>
      <c r="G16" s="19">
        <v>-10862</v>
      </c>
      <c r="H16" s="19">
        <v>34832</v>
      </c>
      <c r="I16" s="19">
        <v>5741</v>
      </c>
      <c r="J16" s="19">
        <v>18558</v>
      </c>
      <c r="K16" s="19">
        <v>4758</v>
      </c>
      <c r="L16" s="19">
        <v>14038</v>
      </c>
      <c r="M16" s="19">
        <v>5649</v>
      </c>
      <c r="N16" s="19">
        <v>22776</v>
      </c>
      <c r="O16" s="19">
        <v>7471</v>
      </c>
    </row>
    <row r="17" spans="1:15" ht="16.2" customHeight="1">
      <c r="A17" s="16"/>
      <c r="B17" s="41"/>
      <c r="C17" s="16" t="s">
        <v>80</v>
      </c>
      <c r="D17" s="16">
        <f t="shared" ref="D17:O17" si="0">SUM(D5,D7:D16)</f>
        <v>76762</v>
      </c>
      <c r="E17" s="16">
        <f t="shared" si="0"/>
        <v>191859</v>
      </c>
      <c r="F17" s="16">
        <f t="shared" si="0"/>
        <v>100479</v>
      </c>
      <c r="G17" s="16">
        <f t="shared" si="0"/>
        <v>118128</v>
      </c>
      <c r="H17" s="16">
        <f t="shared" si="0"/>
        <v>258728</v>
      </c>
      <c r="I17" s="16">
        <f t="shared" si="0"/>
        <v>184200</v>
      </c>
      <c r="J17" s="16">
        <f t="shared" si="0"/>
        <v>279220</v>
      </c>
      <c r="K17" s="16">
        <f t="shared" si="0"/>
        <v>308917</v>
      </c>
      <c r="L17" s="16">
        <f t="shared" si="0"/>
        <v>346616</v>
      </c>
      <c r="M17" s="16">
        <f t="shared" si="0"/>
        <v>305752</v>
      </c>
      <c r="N17" s="16">
        <f t="shared" si="0"/>
        <v>448950</v>
      </c>
      <c r="O17" s="16">
        <f t="shared" si="0"/>
        <v>465649</v>
      </c>
    </row>
    <row r="18" spans="1:15" ht="16.2" customHeight="1">
      <c r="A18" s="4" t="s">
        <v>81</v>
      </c>
    </row>
    <row r="19" spans="1:15" ht="16.2" customHeight="1">
      <c r="C19" s="4" t="s">
        <v>82</v>
      </c>
      <c r="D19" s="22">
        <v>-149014</v>
      </c>
      <c r="E19" s="22">
        <v>-151808</v>
      </c>
      <c r="F19" s="22">
        <v>-133068</v>
      </c>
      <c r="G19" s="22">
        <v>-123560</v>
      </c>
      <c r="H19" s="22">
        <v>-176357</v>
      </c>
      <c r="I19" s="22">
        <v>-219779</v>
      </c>
      <c r="J19" s="22">
        <v>-221401</v>
      </c>
      <c r="K19" s="22">
        <v>-200386</v>
      </c>
      <c r="L19" s="22">
        <v>-170986</v>
      </c>
      <c r="M19" s="22">
        <v>-207674</v>
      </c>
      <c r="N19" s="22">
        <v>-198702</v>
      </c>
      <c r="O19" s="22">
        <v>-210038</v>
      </c>
    </row>
    <row r="20" spans="1:15" ht="16.2" customHeight="1">
      <c r="C20" s="4" t="s">
        <v>83</v>
      </c>
      <c r="D20" s="22">
        <v>8051</v>
      </c>
      <c r="E20" s="22">
        <v>3046</v>
      </c>
      <c r="F20" s="22">
        <v>2777</v>
      </c>
      <c r="G20" s="22">
        <v>5474</v>
      </c>
      <c r="H20" s="22">
        <v>6789</v>
      </c>
      <c r="I20" s="22">
        <v>4330</v>
      </c>
      <c r="J20" s="22">
        <v>3404</v>
      </c>
      <c r="K20" s="22">
        <v>6104</v>
      </c>
      <c r="L20" s="22">
        <v>5752</v>
      </c>
      <c r="M20" s="22">
        <v>10224</v>
      </c>
      <c r="N20" s="22">
        <v>11971</v>
      </c>
      <c r="O20" s="22">
        <v>9354</v>
      </c>
    </row>
    <row r="21" spans="1:15" ht="16.2" customHeight="1">
      <c r="C21" s="4" t="s">
        <v>84</v>
      </c>
      <c r="D21" s="22">
        <v>-17991</v>
      </c>
      <c r="E21" s="22">
        <v>-17541</v>
      </c>
      <c r="F21" s="22">
        <v>-15383</v>
      </c>
      <c r="G21" s="22">
        <v>-10081</v>
      </c>
      <c r="H21" s="22">
        <v>-3556</v>
      </c>
      <c r="I21" s="22">
        <v>-8635</v>
      </c>
      <c r="J21" s="22">
        <v>-5386</v>
      </c>
      <c r="K21" s="22">
        <v>-12349</v>
      </c>
      <c r="L21" s="22">
        <v>-3082</v>
      </c>
      <c r="M21" s="22">
        <v>-9225</v>
      </c>
      <c r="N21" s="22">
        <v>-2751</v>
      </c>
      <c r="O21" s="22">
        <v>-249</v>
      </c>
    </row>
    <row r="22" spans="1:15" ht="16.2" customHeight="1">
      <c r="C22" s="4" t="s">
        <v>85</v>
      </c>
      <c r="D22" s="22">
        <v>16065</v>
      </c>
      <c r="E22" s="22">
        <v>15487</v>
      </c>
      <c r="F22" s="22">
        <v>10380</v>
      </c>
      <c r="G22" s="22">
        <v>20772</v>
      </c>
      <c r="H22" s="22">
        <v>11251</v>
      </c>
      <c r="I22" s="22">
        <v>5145</v>
      </c>
      <c r="J22" s="22">
        <v>9439</v>
      </c>
      <c r="K22" s="22">
        <v>6637</v>
      </c>
      <c r="L22" s="22">
        <v>2428</v>
      </c>
      <c r="M22" s="22">
        <v>9473</v>
      </c>
      <c r="N22" s="22">
        <v>1099</v>
      </c>
      <c r="O22" s="22">
        <v>6544</v>
      </c>
    </row>
    <row r="23" spans="1:15" ht="16.2" customHeight="1">
      <c r="C23" s="4" t="s">
        <v>86</v>
      </c>
      <c r="D23" s="22">
        <v>-4883</v>
      </c>
      <c r="E23" s="22">
        <v>-13065</v>
      </c>
      <c r="F23" s="22">
        <v>-2376</v>
      </c>
      <c r="G23" s="22">
        <v>-5989</v>
      </c>
      <c r="H23" s="22">
        <v>-2730</v>
      </c>
      <c r="I23" s="22">
        <v>-6797</v>
      </c>
      <c r="J23" s="22">
        <v>-28111</v>
      </c>
      <c r="K23" s="22">
        <v>-9770</v>
      </c>
      <c r="L23" s="22">
        <v>-14702</v>
      </c>
      <c r="M23" s="22">
        <v>-2452</v>
      </c>
      <c r="N23" s="22">
        <v>-30331</v>
      </c>
      <c r="O23" s="22">
        <v>-24341</v>
      </c>
    </row>
    <row r="24" spans="1:15" ht="16.2" customHeight="1">
      <c r="C24" s="16" t="s">
        <v>24</v>
      </c>
      <c r="D24" s="19">
        <v>-26128</v>
      </c>
      <c r="E24" s="19">
        <v>-25919</v>
      </c>
      <c r="F24" s="19">
        <v>27840</v>
      </c>
      <c r="G24" s="19">
        <v>6648</v>
      </c>
      <c r="H24" s="19">
        <v>1349</v>
      </c>
      <c r="I24" s="19">
        <v>19025</v>
      </c>
      <c r="J24" s="19">
        <v>-5892</v>
      </c>
      <c r="K24" s="19">
        <v>8782</v>
      </c>
      <c r="L24" s="19">
        <v>-32214</v>
      </c>
      <c r="M24" s="19">
        <v>7062</v>
      </c>
      <c r="N24" s="19">
        <v>-11506</v>
      </c>
      <c r="O24" s="19">
        <v>18782</v>
      </c>
    </row>
    <row r="25" spans="1:15" ht="16.2" customHeight="1">
      <c r="A25" s="16"/>
      <c r="B25" s="41"/>
      <c r="C25" s="16" t="s">
        <v>87</v>
      </c>
      <c r="D25" s="16">
        <f t="shared" ref="D25:O25" si="1">SUM(D19:D24)</f>
        <v>-173900</v>
      </c>
      <c r="E25" s="16">
        <f t="shared" si="1"/>
        <v>-189800</v>
      </c>
      <c r="F25" s="16">
        <f t="shared" si="1"/>
        <v>-109830</v>
      </c>
      <c r="G25" s="16">
        <f t="shared" si="1"/>
        <v>-106736</v>
      </c>
      <c r="H25" s="16">
        <f t="shared" si="1"/>
        <v>-163254</v>
      </c>
      <c r="I25" s="16">
        <f t="shared" si="1"/>
        <v>-206711</v>
      </c>
      <c r="J25" s="16">
        <f t="shared" si="1"/>
        <v>-247947</v>
      </c>
      <c r="K25" s="16">
        <f t="shared" si="1"/>
        <v>-200982</v>
      </c>
      <c r="L25" s="16">
        <f t="shared" si="1"/>
        <v>-212804</v>
      </c>
      <c r="M25" s="16">
        <f t="shared" si="1"/>
        <v>-192592</v>
      </c>
      <c r="N25" s="16">
        <f t="shared" si="1"/>
        <v>-230220</v>
      </c>
      <c r="O25" s="16">
        <f t="shared" si="1"/>
        <v>-199948</v>
      </c>
    </row>
    <row r="26" spans="1:15" ht="16.2" customHeight="1">
      <c r="A26" s="4" t="s">
        <v>88</v>
      </c>
    </row>
    <row r="27" spans="1:15" ht="16.2" customHeight="1">
      <c r="C27" s="4" t="s">
        <v>89</v>
      </c>
      <c r="D27" s="22">
        <v>125658</v>
      </c>
      <c r="E27" s="22">
        <v>183034</v>
      </c>
      <c r="F27" s="22">
        <v>19172</v>
      </c>
      <c r="G27" s="22">
        <v>89958</v>
      </c>
      <c r="H27" s="22">
        <v>28987</v>
      </c>
      <c r="I27" s="22">
        <v>70768</v>
      </c>
      <c r="J27" s="22">
        <v>34903</v>
      </c>
      <c r="K27" s="22">
        <v>23811</v>
      </c>
      <c r="L27" s="22">
        <v>17358</v>
      </c>
      <c r="M27" s="22">
        <v>7417</v>
      </c>
      <c r="N27" s="22">
        <v>10609</v>
      </c>
      <c r="O27" s="22">
        <v>4132</v>
      </c>
    </row>
    <row r="28" spans="1:15" ht="16.2" customHeight="1">
      <c r="C28" s="4" t="s">
        <v>90</v>
      </c>
      <c r="D28" s="22">
        <v>-78125</v>
      </c>
      <c r="E28" s="22">
        <v>-145900</v>
      </c>
      <c r="F28" s="22">
        <v>-38082</v>
      </c>
      <c r="G28" s="22">
        <v>-111113</v>
      </c>
      <c r="H28" s="22">
        <v>-109095</v>
      </c>
      <c r="I28" s="22">
        <v>-98693</v>
      </c>
      <c r="J28" s="22">
        <v>-29458</v>
      </c>
      <c r="K28" s="22">
        <v>-75005</v>
      </c>
      <c r="L28" s="22">
        <v>-32529</v>
      </c>
      <c r="M28" s="22">
        <v>-40423</v>
      </c>
      <c r="N28" s="22">
        <v>-60690</v>
      </c>
      <c r="O28" s="22">
        <v>-25301</v>
      </c>
    </row>
    <row r="29" spans="1:15" ht="16.2" customHeight="1">
      <c r="C29" s="4" t="s">
        <v>91</v>
      </c>
      <c r="D29" s="22">
        <v>32153</v>
      </c>
      <c r="E29" s="22">
        <v>-23934</v>
      </c>
      <c r="F29" s="22">
        <v>11057</v>
      </c>
      <c r="G29" s="22">
        <v>64375</v>
      </c>
      <c r="H29" s="22">
        <v>10806</v>
      </c>
      <c r="I29" s="22">
        <v>51030</v>
      </c>
      <c r="J29" s="22">
        <v>-167295</v>
      </c>
      <c r="K29" s="22">
        <v>-51871</v>
      </c>
      <c r="L29" s="22">
        <v>-67923</v>
      </c>
      <c r="M29" s="22">
        <v>-64292</v>
      </c>
      <c r="N29" s="22">
        <v>-101125</v>
      </c>
      <c r="O29" s="22">
        <v>-49224</v>
      </c>
    </row>
    <row r="30" spans="1:15" ht="16.2" customHeight="1">
      <c r="C30" s="4" t="s">
        <v>92</v>
      </c>
      <c r="D30" s="22">
        <v>-9388</v>
      </c>
      <c r="E30" s="22">
        <v>-9680</v>
      </c>
      <c r="F30" s="22">
        <v>-10007</v>
      </c>
      <c r="G30" s="22">
        <v>-10406</v>
      </c>
      <c r="H30" s="22">
        <v>-11136</v>
      </c>
      <c r="I30" s="22">
        <v>-13727</v>
      </c>
      <c r="J30" s="22">
        <v>-15619</v>
      </c>
      <c r="K30" s="22">
        <v>-14797</v>
      </c>
      <c r="L30" s="22">
        <v>-14820</v>
      </c>
      <c r="M30" s="22">
        <v>-20144</v>
      </c>
      <c r="N30" s="22">
        <v>-23663</v>
      </c>
      <c r="O30" s="22">
        <v>-28538</v>
      </c>
    </row>
    <row r="31" spans="1:15" ht="16.2" customHeight="1">
      <c r="C31" s="16" t="s">
        <v>24</v>
      </c>
      <c r="D31" s="19">
        <v>25841</v>
      </c>
      <c r="E31" s="19">
        <v>38625</v>
      </c>
      <c r="F31" s="19">
        <v>28161</v>
      </c>
      <c r="G31" s="19">
        <v>2943</v>
      </c>
      <c r="H31" s="19">
        <v>9088</v>
      </c>
      <c r="I31" s="19">
        <v>12062</v>
      </c>
      <c r="J31" s="19">
        <v>-393</v>
      </c>
      <c r="K31" s="19">
        <v>-4961</v>
      </c>
      <c r="L31" s="19">
        <v>-2683</v>
      </c>
      <c r="M31" s="19">
        <v>-3786</v>
      </c>
      <c r="N31" s="19">
        <v>-8845</v>
      </c>
      <c r="O31" s="19">
        <v>-3108</v>
      </c>
    </row>
    <row r="32" spans="1:15" ht="16.2" customHeight="1">
      <c r="A32" s="16"/>
      <c r="B32" s="41"/>
      <c r="C32" s="16" t="s">
        <v>93</v>
      </c>
      <c r="D32" s="16">
        <f t="shared" ref="D32:O32" si="2">SUM(D27:D31)</f>
        <v>96139</v>
      </c>
      <c r="E32" s="16">
        <f t="shared" si="2"/>
        <v>42145</v>
      </c>
      <c r="F32" s="16">
        <f t="shared" si="2"/>
        <v>10301</v>
      </c>
      <c r="G32" s="16">
        <f t="shared" si="2"/>
        <v>35757</v>
      </c>
      <c r="H32" s="16">
        <f t="shared" si="2"/>
        <v>-71350</v>
      </c>
      <c r="I32" s="16">
        <f t="shared" si="2"/>
        <v>21440</v>
      </c>
      <c r="J32" s="16">
        <f t="shared" si="2"/>
        <v>-177862</v>
      </c>
      <c r="K32" s="16">
        <f t="shared" si="2"/>
        <v>-122823</v>
      </c>
      <c r="L32" s="16">
        <f t="shared" si="2"/>
        <v>-100597</v>
      </c>
      <c r="M32" s="16">
        <f t="shared" si="2"/>
        <v>-121228</v>
      </c>
      <c r="N32" s="16">
        <f t="shared" si="2"/>
        <v>-183714</v>
      </c>
      <c r="O32" s="16">
        <f t="shared" si="2"/>
        <v>-102039</v>
      </c>
    </row>
    <row r="33" spans="1:15" ht="16.2" customHeight="1">
      <c r="A33" s="16" t="s">
        <v>94</v>
      </c>
      <c r="B33" s="16"/>
      <c r="C33" s="16"/>
      <c r="D33" s="19">
        <v>-3670</v>
      </c>
      <c r="E33" s="19">
        <v>-5561</v>
      </c>
      <c r="F33" s="19">
        <v>-1784</v>
      </c>
      <c r="G33" s="19">
        <v>2067</v>
      </c>
      <c r="H33" s="19">
        <v>5458</v>
      </c>
      <c r="I33" s="19">
        <v>-3578</v>
      </c>
      <c r="J33" s="19">
        <v>-1326</v>
      </c>
      <c r="K33" s="19">
        <v>-3841</v>
      </c>
      <c r="L33" s="19">
        <v>-19706</v>
      </c>
      <c r="M33" s="19">
        <v>20340</v>
      </c>
      <c r="N33" s="19">
        <v>-19979</v>
      </c>
      <c r="O33" s="19">
        <v>5365</v>
      </c>
    </row>
    <row r="34" spans="1:15" ht="16.2" customHeight="1">
      <c r="A34" s="4" t="s">
        <v>95</v>
      </c>
      <c r="D34" s="4">
        <f t="shared" ref="D34:O34" si="3">SUM(D17,D25,D32:D33)</f>
        <v>-4669</v>
      </c>
      <c r="E34" s="4">
        <f t="shared" si="3"/>
        <v>38643</v>
      </c>
      <c r="F34" s="4">
        <f t="shared" si="3"/>
        <v>-834</v>
      </c>
      <c r="G34" s="4">
        <f t="shared" si="3"/>
        <v>49216</v>
      </c>
      <c r="H34" s="4">
        <f t="shared" si="3"/>
        <v>29582</v>
      </c>
      <c r="I34" s="4">
        <f t="shared" si="3"/>
        <v>-4649</v>
      </c>
      <c r="J34" s="4">
        <f t="shared" si="3"/>
        <v>-147915</v>
      </c>
      <c r="K34" s="4">
        <f t="shared" si="3"/>
        <v>-18729</v>
      </c>
      <c r="L34" s="4">
        <f t="shared" si="3"/>
        <v>13509</v>
      </c>
      <c r="M34" s="4">
        <f t="shared" si="3"/>
        <v>12272</v>
      </c>
      <c r="N34" s="4">
        <f t="shared" si="3"/>
        <v>15037</v>
      </c>
      <c r="O34" s="4">
        <f t="shared" si="3"/>
        <v>169027</v>
      </c>
    </row>
    <row r="35" spans="1:15" ht="16.2" customHeight="1">
      <c r="A35" s="16" t="s">
        <v>96</v>
      </c>
      <c r="B35" s="16"/>
      <c r="C35" s="16"/>
      <c r="D35" s="19">
        <v>539808</v>
      </c>
      <c r="E35" s="19">
        <v>535139</v>
      </c>
      <c r="F35" s="19">
        <v>573782</v>
      </c>
      <c r="G35" s="19">
        <v>572948</v>
      </c>
      <c r="H35" s="19">
        <v>622164</v>
      </c>
      <c r="I35" s="19">
        <v>651746</v>
      </c>
      <c r="J35" s="19">
        <v>647097</v>
      </c>
      <c r="K35" s="19">
        <v>499182</v>
      </c>
      <c r="L35" s="19">
        <v>480453</v>
      </c>
      <c r="M35" s="19">
        <v>493962</v>
      </c>
      <c r="N35" s="19">
        <v>506234</v>
      </c>
      <c r="O35" s="19">
        <v>521271</v>
      </c>
    </row>
    <row r="36" spans="1:15" ht="16.2" customHeight="1" thickBot="1">
      <c r="A36" s="20" t="s">
        <v>97</v>
      </c>
      <c r="B36" s="20"/>
      <c r="C36" s="20"/>
      <c r="D36" s="20">
        <f t="shared" ref="D36:O36" si="4">SUM(D34:D35)</f>
        <v>535139</v>
      </c>
      <c r="E36" s="20">
        <f t="shared" si="4"/>
        <v>573782</v>
      </c>
      <c r="F36" s="20">
        <f t="shared" si="4"/>
        <v>572948</v>
      </c>
      <c r="G36" s="20">
        <f t="shared" si="4"/>
        <v>622164</v>
      </c>
      <c r="H36" s="20">
        <f t="shared" si="4"/>
        <v>651746</v>
      </c>
      <c r="I36" s="20">
        <f t="shared" si="4"/>
        <v>647097</v>
      </c>
      <c r="J36" s="20">
        <f t="shared" si="4"/>
        <v>499182</v>
      </c>
      <c r="K36" s="20">
        <f t="shared" si="4"/>
        <v>480453</v>
      </c>
      <c r="L36" s="20">
        <f t="shared" si="4"/>
        <v>493962</v>
      </c>
      <c r="M36" s="20">
        <f t="shared" si="4"/>
        <v>506234</v>
      </c>
      <c r="N36" s="20">
        <f t="shared" si="4"/>
        <v>521271</v>
      </c>
      <c r="O36" s="20">
        <f t="shared" si="4"/>
        <v>690298</v>
      </c>
    </row>
    <row r="37" spans="1:15" ht="16.2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ht="16.2" customHeight="1" thickBot="1">
      <c r="A38" s="20" t="s">
        <v>98</v>
      </c>
      <c r="B38" s="20"/>
      <c r="C38" s="20"/>
      <c r="D38" s="20">
        <f t="shared" ref="D38:K38" si="5">D17+D25</f>
        <v>-97138</v>
      </c>
      <c r="E38" s="20">
        <f t="shared" si="5"/>
        <v>2059</v>
      </c>
      <c r="F38" s="20">
        <f t="shared" si="5"/>
        <v>-9351</v>
      </c>
      <c r="G38" s="20">
        <f t="shared" si="5"/>
        <v>11392</v>
      </c>
      <c r="H38" s="20">
        <f t="shared" si="5"/>
        <v>95474</v>
      </c>
      <c r="I38" s="20">
        <f t="shared" si="5"/>
        <v>-22511</v>
      </c>
      <c r="J38" s="20">
        <f t="shared" si="5"/>
        <v>31273</v>
      </c>
      <c r="K38" s="20">
        <f t="shared" si="5"/>
        <v>107935</v>
      </c>
      <c r="L38" s="20">
        <f>L17+L25</f>
        <v>133812</v>
      </c>
      <c r="M38" s="20">
        <f>M17+M25</f>
        <v>113160</v>
      </c>
      <c r="N38" s="20">
        <f>N17+N25</f>
        <v>218730</v>
      </c>
      <c r="O38" s="20">
        <f>O17+O25</f>
        <v>265701</v>
      </c>
    </row>
    <row r="39" spans="1:15" ht="31.95" customHeight="1"/>
  </sheetData>
  <phoneticPr fontId="2"/>
  <pageMargins left="0.46" right="0.49" top="0.56999999999999995" bottom="0.55000000000000004" header="0.51181102362204722" footer="0.51181102362204722"/>
  <pageSetup paperSize="9" scale="80" orientation="landscape" blackAndWhite="1" verticalDpi="300" r:id="rId1"/>
  <headerFooter alignWithMargins="0">
    <oddFooter>&amp;C-&amp;A-&amp;R&amp;16連結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pane xSplit="2" ySplit="2" topLeftCell="J15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Col="1"/>
  <cols>
    <col min="1" max="1" width="3.3984375" style="4" customWidth="1"/>
    <col min="2" max="2" width="36.59765625" style="4" customWidth="1"/>
    <col min="3" max="3" width="11.59765625" style="4" hidden="1" customWidth="1" outlineLevel="1"/>
    <col min="4" max="4" width="11.59765625" style="4" customWidth="1" collapsed="1"/>
    <col min="5" max="14" width="11.59765625" style="4" customWidth="1"/>
    <col min="15" max="16384" width="10.69921875" style="4"/>
  </cols>
  <sheetData>
    <row r="1" spans="1:14" ht="30" customHeight="1">
      <c r="A1" s="5" t="s">
        <v>167</v>
      </c>
      <c r="J1" s="15"/>
      <c r="K1" s="15"/>
      <c r="L1" s="15"/>
      <c r="M1" s="15"/>
      <c r="N1" s="15"/>
    </row>
    <row r="2" spans="1:14" s="18" customFormat="1" ht="14.4">
      <c r="A2" s="16"/>
      <c r="B2" s="17"/>
      <c r="C2" s="17">
        <v>1992</v>
      </c>
      <c r="D2" s="17">
        <v>1993</v>
      </c>
      <c r="E2" s="17">
        <v>1994</v>
      </c>
      <c r="F2" s="17">
        <v>1995</v>
      </c>
      <c r="G2" s="17">
        <v>1996</v>
      </c>
      <c r="H2" s="17">
        <v>1997</v>
      </c>
      <c r="I2" s="17">
        <v>1998</v>
      </c>
      <c r="J2" s="17">
        <v>1999</v>
      </c>
      <c r="K2" s="17">
        <v>2000</v>
      </c>
      <c r="L2" s="17">
        <v>2001</v>
      </c>
      <c r="M2" s="17">
        <v>2002</v>
      </c>
      <c r="N2" s="17">
        <v>2003</v>
      </c>
    </row>
    <row r="3" spans="1:14" s="18" customFormat="1" ht="19.95" customHeight="1">
      <c r="A3" s="34"/>
      <c r="B3" s="34" t="s">
        <v>14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19.95" customHeight="1">
      <c r="A4" s="4" t="s">
        <v>99</v>
      </c>
    </row>
    <row r="5" spans="1:14" ht="19.95" customHeight="1">
      <c r="B5" s="4" t="s">
        <v>176</v>
      </c>
      <c r="C5" s="40" t="s">
        <v>159</v>
      </c>
      <c r="D5" s="22">
        <v>734104</v>
      </c>
      <c r="E5" s="22">
        <v>750832</v>
      </c>
      <c r="F5" s="22">
        <v>771697</v>
      </c>
      <c r="G5" s="22">
        <v>839735</v>
      </c>
      <c r="H5" s="22">
        <v>944019</v>
      </c>
      <c r="I5" s="22">
        <v>956673</v>
      </c>
      <c r="J5" s="22">
        <v>880295</v>
      </c>
      <c r="K5" s="22">
        <v>861594</v>
      </c>
      <c r="L5" s="22">
        <v>980053</v>
      </c>
      <c r="M5" s="22">
        <v>1023131</v>
      </c>
      <c r="N5" s="22">
        <v>1061099</v>
      </c>
    </row>
    <row r="6" spans="1:14" ht="19.95" customHeight="1">
      <c r="B6" s="4" t="s">
        <v>177</v>
      </c>
      <c r="C6" s="40" t="s">
        <v>159</v>
      </c>
      <c r="D6" s="22">
        <v>549612</v>
      </c>
      <c r="E6" s="22">
        <v>581961</v>
      </c>
      <c r="F6" s="22">
        <v>710705</v>
      </c>
      <c r="G6" s="22">
        <v>908661</v>
      </c>
      <c r="H6" s="22">
        <v>989623</v>
      </c>
      <c r="I6" s="22">
        <v>1092086</v>
      </c>
      <c r="J6" s="22">
        <v>987481</v>
      </c>
      <c r="K6" s="22">
        <v>1050329</v>
      </c>
      <c r="L6" s="22">
        <v>1047385</v>
      </c>
      <c r="M6" s="22">
        <v>1055956</v>
      </c>
      <c r="N6" s="22">
        <v>1089312</v>
      </c>
    </row>
    <row r="7" spans="1:14" ht="19.95" customHeight="1">
      <c r="B7" s="16" t="s">
        <v>178</v>
      </c>
      <c r="C7" s="45" t="s">
        <v>159</v>
      </c>
      <c r="D7" s="19">
        <v>198774</v>
      </c>
      <c r="E7" s="19">
        <v>236808</v>
      </c>
      <c r="F7" s="19">
        <v>259162</v>
      </c>
      <c r="G7" s="19">
        <v>305263</v>
      </c>
      <c r="H7" s="19">
        <v>277229</v>
      </c>
      <c r="I7" s="19">
        <v>223563</v>
      </c>
      <c r="J7" s="19">
        <v>209310</v>
      </c>
      <c r="K7" s="19">
        <v>198487</v>
      </c>
      <c r="L7" s="19">
        <v>196051</v>
      </c>
      <c r="M7" s="19">
        <v>147108</v>
      </c>
      <c r="N7" s="19">
        <v>123493</v>
      </c>
    </row>
    <row r="8" spans="1:14" ht="19.95" customHeight="1">
      <c r="B8" s="4" t="s">
        <v>100</v>
      </c>
      <c r="C8" s="4">
        <v>1498336</v>
      </c>
      <c r="D8" s="4">
        <f t="shared" ref="D8:N8" si="0">SUM(D5:D7)</f>
        <v>1482490</v>
      </c>
      <c r="E8" s="4">
        <f t="shared" si="0"/>
        <v>1569601</v>
      </c>
      <c r="F8" s="4">
        <f t="shared" si="0"/>
        <v>1741564</v>
      </c>
      <c r="G8" s="4">
        <f t="shared" si="0"/>
        <v>2053659</v>
      </c>
      <c r="H8" s="4">
        <f t="shared" si="0"/>
        <v>2210871</v>
      </c>
      <c r="I8" s="4">
        <f t="shared" si="0"/>
        <v>2272322</v>
      </c>
      <c r="J8" s="4">
        <f t="shared" si="0"/>
        <v>2077086</v>
      </c>
      <c r="K8" s="4">
        <f t="shared" si="0"/>
        <v>2110410</v>
      </c>
      <c r="L8" s="4">
        <f t="shared" si="0"/>
        <v>2223489</v>
      </c>
      <c r="M8" s="4">
        <f t="shared" si="0"/>
        <v>2226195</v>
      </c>
      <c r="N8" s="4">
        <f t="shared" si="0"/>
        <v>2273904</v>
      </c>
    </row>
    <row r="9" spans="1:14" ht="19.95" customHeight="1">
      <c r="A9" s="4" t="s">
        <v>101</v>
      </c>
      <c r="C9" s="22">
        <v>232493</v>
      </c>
      <c r="D9" s="22">
        <v>180419</v>
      </c>
      <c r="E9" s="22">
        <v>163507</v>
      </c>
      <c r="F9" s="22">
        <v>176409</v>
      </c>
      <c r="G9" s="22">
        <v>212340</v>
      </c>
      <c r="H9" s="22">
        <v>245618</v>
      </c>
      <c r="I9" s="22">
        <v>263474</v>
      </c>
      <c r="J9" s="22">
        <v>273126</v>
      </c>
      <c r="K9" s="22">
        <v>318234</v>
      </c>
      <c r="L9" s="22">
        <v>381367</v>
      </c>
      <c r="M9" s="22">
        <v>485778</v>
      </c>
      <c r="N9" s="22">
        <v>653540</v>
      </c>
    </row>
    <row r="10" spans="1:14" ht="19.95" customHeight="1">
      <c r="A10" s="16" t="s">
        <v>102</v>
      </c>
      <c r="B10" s="16"/>
      <c r="C10" s="19">
        <v>123050</v>
      </c>
      <c r="D10" s="19">
        <v>110252</v>
      </c>
      <c r="E10" s="19">
        <v>129616</v>
      </c>
      <c r="F10" s="19">
        <v>167905</v>
      </c>
      <c r="G10" s="19">
        <v>206838</v>
      </c>
      <c r="H10" s="19">
        <v>213045</v>
      </c>
      <c r="I10" s="19">
        <v>200288</v>
      </c>
      <c r="J10" s="19">
        <v>180684</v>
      </c>
      <c r="K10" s="19">
        <v>267776</v>
      </c>
      <c r="L10" s="19">
        <v>302717</v>
      </c>
      <c r="M10" s="19">
        <v>228155</v>
      </c>
      <c r="N10" s="19">
        <v>270628</v>
      </c>
    </row>
    <row r="11" spans="1:14" ht="19.95" customHeight="1" thickBot="1">
      <c r="A11" s="20" t="s">
        <v>103</v>
      </c>
      <c r="B11" s="20"/>
      <c r="C11" s="20">
        <f t="shared" ref="C11:N11" si="1">SUM(C8:C10)</f>
        <v>1853879</v>
      </c>
      <c r="D11" s="20">
        <f t="shared" si="1"/>
        <v>1773161</v>
      </c>
      <c r="E11" s="20">
        <f t="shared" si="1"/>
        <v>1862724</v>
      </c>
      <c r="F11" s="20">
        <f t="shared" si="1"/>
        <v>2085878</v>
      </c>
      <c r="G11" s="20">
        <f t="shared" si="1"/>
        <v>2472837</v>
      </c>
      <c r="H11" s="20">
        <f t="shared" si="1"/>
        <v>2669534</v>
      </c>
      <c r="I11" s="20">
        <f t="shared" si="1"/>
        <v>2736084</v>
      </c>
      <c r="J11" s="20">
        <f t="shared" si="1"/>
        <v>2530896</v>
      </c>
      <c r="K11" s="20">
        <f t="shared" si="1"/>
        <v>2696420</v>
      </c>
      <c r="L11" s="20">
        <f t="shared" si="1"/>
        <v>2907573</v>
      </c>
      <c r="M11" s="20">
        <f t="shared" si="1"/>
        <v>2940128</v>
      </c>
      <c r="N11" s="20">
        <f t="shared" si="1"/>
        <v>3198072</v>
      </c>
    </row>
    <row r="12" spans="1:14" s="2" customFormat="1" ht="16.2" customHeight="1">
      <c r="A12" s="29" t="s">
        <v>162</v>
      </c>
      <c r="B12" s="2" t="s">
        <v>160</v>
      </c>
    </row>
    <row r="13" spans="1:14" s="2" customFormat="1" ht="49.5" customHeight="1">
      <c r="A13" s="29"/>
    </row>
    <row r="14" spans="1:14" ht="30" customHeight="1">
      <c r="A14" s="5" t="s">
        <v>104</v>
      </c>
      <c r="J14" s="15"/>
      <c r="K14" s="15"/>
      <c r="L14" s="15"/>
      <c r="M14" s="15"/>
      <c r="N14" s="15"/>
    </row>
    <row r="15" spans="1:14" s="18" customFormat="1" ht="14.4">
      <c r="A15" s="16"/>
      <c r="B15" s="17"/>
      <c r="C15" s="17">
        <v>1992</v>
      </c>
      <c r="D15" s="17">
        <v>1993</v>
      </c>
      <c r="E15" s="17">
        <v>1994</v>
      </c>
      <c r="F15" s="17">
        <v>1995</v>
      </c>
      <c r="G15" s="17">
        <v>1996</v>
      </c>
      <c r="H15" s="17">
        <v>1997</v>
      </c>
      <c r="I15" s="17">
        <v>1998</v>
      </c>
      <c r="J15" s="17">
        <v>1999</v>
      </c>
      <c r="K15" s="17">
        <v>2000</v>
      </c>
      <c r="L15" s="17">
        <v>2001</v>
      </c>
      <c r="M15" s="17">
        <v>2002</v>
      </c>
      <c r="N15" s="17">
        <v>2003</v>
      </c>
    </row>
    <row r="16" spans="1:14" s="18" customFormat="1" ht="19.95" customHeight="1">
      <c r="A16" s="34"/>
      <c r="B16" s="34" t="s">
        <v>14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 ht="19.95" customHeight="1">
      <c r="A17" s="4" t="s">
        <v>105</v>
      </c>
      <c r="C17" s="22">
        <v>537308</v>
      </c>
      <c r="D17" s="22">
        <v>536853</v>
      </c>
      <c r="E17" s="22">
        <v>596564</v>
      </c>
      <c r="F17" s="22">
        <v>677692</v>
      </c>
      <c r="G17" s="22">
        <v>784917</v>
      </c>
      <c r="H17" s="22">
        <v>811455</v>
      </c>
      <c r="I17" s="22">
        <v>725063</v>
      </c>
      <c r="J17" s="22">
        <v>718513</v>
      </c>
      <c r="K17" s="22">
        <v>779366</v>
      </c>
      <c r="L17" s="22">
        <v>827288</v>
      </c>
      <c r="M17" s="22">
        <v>732551</v>
      </c>
      <c r="N17" s="22">
        <v>801400</v>
      </c>
    </row>
    <row r="18" spans="1:14" ht="19.95" customHeight="1">
      <c r="A18" s="4" t="s">
        <v>106</v>
      </c>
    </row>
    <row r="19" spans="1:14" ht="19.95" customHeight="1">
      <c r="B19" s="4" t="s">
        <v>107</v>
      </c>
      <c r="C19" s="22">
        <v>576222</v>
      </c>
      <c r="D19" s="22">
        <v>591549</v>
      </c>
      <c r="E19" s="22">
        <v>624857</v>
      </c>
      <c r="F19" s="22">
        <v>648087</v>
      </c>
      <c r="G19" s="22">
        <v>785630</v>
      </c>
      <c r="H19" s="22">
        <v>855612</v>
      </c>
      <c r="I19" s="22">
        <v>960892</v>
      </c>
      <c r="J19" s="22">
        <v>864781</v>
      </c>
      <c r="K19" s="22">
        <v>889764</v>
      </c>
      <c r="L19" s="22">
        <v>982104</v>
      </c>
      <c r="M19" s="22">
        <v>1010166</v>
      </c>
      <c r="N19" s="22">
        <v>1045166</v>
      </c>
    </row>
    <row r="20" spans="1:14" ht="19.95" customHeight="1">
      <c r="B20" s="4" t="s">
        <v>108</v>
      </c>
      <c r="C20" s="22">
        <v>617057</v>
      </c>
      <c r="D20" s="22">
        <v>520559</v>
      </c>
      <c r="E20" s="22">
        <v>514136</v>
      </c>
      <c r="F20" s="22">
        <v>602991</v>
      </c>
      <c r="G20" s="22">
        <v>696114</v>
      </c>
      <c r="H20" s="22">
        <v>768407</v>
      </c>
      <c r="I20" s="22">
        <v>842493</v>
      </c>
      <c r="J20" s="22">
        <v>737140</v>
      </c>
      <c r="K20" s="22">
        <v>757942</v>
      </c>
      <c r="L20" s="22">
        <v>806104</v>
      </c>
      <c r="M20" s="22">
        <v>857167</v>
      </c>
      <c r="N20" s="22">
        <v>969042</v>
      </c>
    </row>
    <row r="21" spans="1:14" ht="19.95" customHeight="1">
      <c r="B21" s="16" t="s">
        <v>24</v>
      </c>
      <c r="C21" s="19">
        <v>123292</v>
      </c>
      <c r="D21" s="19">
        <v>124200</v>
      </c>
      <c r="E21" s="19">
        <v>127167</v>
      </c>
      <c r="F21" s="19">
        <v>157108</v>
      </c>
      <c r="G21" s="19">
        <v>206176</v>
      </c>
      <c r="H21" s="19">
        <v>234060</v>
      </c>
      <c r="I21" s="19">
        <v>207636</v>
      </c>
      <c r="J21" s="19">
        <v>210462</v>
      </c>
      <c r="K21" s="19">
        <v>269348</v>
      </c>
      <c r="L21" s="19">
        <v>292077</v>
      </c>
      <c r="M21" s="19">
        <v>340244</v>
      </c>
      <c r="N21" s="19">
        <v>382464</v>
      </c>
    </row>
    <row r="22" spans="1:14" ht="19.95" customHeight="1">
      <c r="A22" s="16"/>
      <c r="B22" s="16" t="s">
        <v>109</v>
      </c>
      <c r="C22" s="16">
        <f t="shared" ref="C22:N22" si="2">SUM(C19:C21)</f>
        <v>1316571</v>
      </c>
      <c r="D22" s="16">
        <f t="shared" si="2"/>
        <v>1236308</v>
      </c>
      <c r="E22" s="16">
        <f t="shared" si="2"/>
        <v>1266160</v>
      </c>
      <c r="F22" s="16">
        <f t="shared" si="2"/>
        <v>1408186</v>
      </c>
      <c r="G22" s="16">
        <f t="shared" si="2"/>
        <v>1687920</v>
      </c>
      <c r="H22" s="16">
        <f t="shared" si="2"/>
        <v>1858079</v>
      </c>
      <c r="I22" s="16">
        <f t="shared" si="2"/>
        <v>2011021</v>
      </c>
      <c r="J22" s="16">
        <f t="shared" si="2"/>
        <v>1812383</v>
      </c>
      <c r="K22" s="16">
        <f t="shared" si="2"/>
        <v>1917054</v>
      </c>
      <c r="L22" s="16">
        <f t="shared" si="2"/>
        <v>2080285</v>
      </c>
      <c r="M22" s="16">
        <f t="shared" si="2"/>
        <v>2207577</v>
      </c>
      <c r="N22" s="16">
        <f t="shared" si="2"/>
        <v>2396672</v>
      </c>
    </row>
    <row r="23" spans="1:14" ht="19.95" customHeight="1" thickBot="1">
      <c r="A23" s="20" t="s">
        <v>103</v>
      </c>
      <c r="B23" s="20"/>
      <c r="C23" s="20">
        <f t="shared" ref="C23:N23" si="3">SUM(C17,C22)</f>
        <v>1853879</v>
      </c>
      <c r="D23" s="20">
        <f t="shared" si="3"/>
        <v>1773161</v>
      </c>
      <c r="E23" s="20">
        <f t="shared" si="3"/>
        <v>1862724</v>
      </c>
      <c r="F23" s="20">
        <f t="shared" si="3"/>
        <v>2085878</v>
      </c>
      <c r="G23" s="20">
        <f t="shared" si="3"/>
        <v>2472837</v>
      </c>
      <c r="H23" s="20">
        <f t="shared" si="3"/>
        <v>2669534</v>
      </c>
      <c r="I23" s="20">
        <f t="shared" si="3"/>
        <v>2736084</v>
      </c>
      <c r="J23" s="20">
        <f t="shared" si="3"/>
        <v>2530896</v>
      </c>
      <c r="K23" s="20">
        <f t="shared" si="3"/>
        <v>2696420</v>
      </c>
      <c r="L23" s="20">
        <f t="shared" si="3"/>
        <v>2907573</v>
      </c>
      <c r="M23" s="20">
        <f t="shared" si="3"/>
        <v>2940128</v>
      </c>
      <c r="N23" s="20">
        <f t="shared" si="3"/>
        <v>3198072</v>
      </c>
    </row>
    <row r="24" spans="1:14" s="2" customFormat="1" ht="16.2" customHeight="1">
      <c r="A24" s="29" t="s">
        <v>162</v>
      </c>
      <c r="B24" s="2" t="s">
        <v>160</v>
      </c>
    </row>
  </sheetData>
  <phoneticPr fontId="2"/>
  <pageMargins left="0.46" right="0.49" top="0.56999999999999995" bottom="0.55000000000000004" header="0.51181102362204722" footer="0.51181102362204722"/>
  <pageSetup paperSize="9" scale="76" orientation="landscape" blackAndWhite="1" verticalDpi="300" r:id="rId1"/>
  <headerFooter alignWithMargins="0">
    <oddFooter>&amp;C-&amp;A-&amp;R&amp;16連結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pane xSplit="2" ySplit="2" topLeftCell="I32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Col="1"/>
  <cols>
    <col min="1" max="1" width="3.3984375" style="4" customWidth="1"/>
    <col min="2" max="2" width="24.69921875" style="4" customWidth="1"/>
    <col min="3" max="4" width="11.59765625" style="4" hidden="1" customWidth="1" outlineLevel="1"/>
    <col min="5" max="5" width="11.59765625" style="4" customWidth="1" collapsed="1"/>
    <col min="6" max="18" width="11.59765625" style="4" customWidth="1"/>
    <col min="19" max="16384" width="10.69921875" style="4"/>
  </cols>
  <sheetData>
    <row r="1" spans="1:15" ht="30" customHeight="1">
      <c r="A1" s="5" t="s">
        <v>175</v>
      </c>
      <c r="J1" s="15"/>
      <c r="K1" s="15"/>
      <c r="L1" s="15"/>
      <c r="M1" s="15"/>
      <c r="N1" s="15"/>
    </row>
    <row r="2" spans="1:15" s="18" customFormat="1" ht="14.4">
      <c r="A2" s="16"/>
      <c r="B2" s="17"/>
      <c r="C2" s="17">
        <v>1992</v>
      </c>
      <c r="D2" s="17">
        <v>1993</v>
      </c>
      <c r="E2" s="17">
        <v>1994</v>
      </c>
      <c r="F2" s="17">
        <v>1995</v>
      </c>
      <c r="G2" s="17">
        <v>1996</v>
      </c>
      <c r="H2" s="17">
        <v>1997</v>
      </c>
      <c r="I2" s="17">
        <v>1998</v>
      </c>
      <c r="J2" s="17">
        <v>1999</v>
      </c>
      <c r="K2" s="17">
        <v>2000</v>
      </c>
      <c r="L2" s="17">
        <v>2001</v>
      </c>
      <c r="M2" s="17">
        <v>2002</v>
      </c>
      <c r="N2" s="17">
        <v>2003</v>
      </c>
      <c r="O2" s="35"/>
    </row>
    <row r="3" spans="1:15" s="18" customFormat="1" ht="16.2" customHeight="1">
      <c r="A3" s="34"/>
      <c r="B3" s="34" t="s">
        <v>14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5" ht="16.2" customHeight="1">
      <c r="A4" s="4" t="s">
        <v>99</v>
      </c>
      <c r="J4" s="28"/>
    </row>
    <row r="5" spans="1:15" ht="16.2" customHeight="1">
      <c r="B5" s="4" t="s">
        <v>15</v>
      </c>
      <c r="C5" s="22">
        <v>1498336</v>
      </c>
      <c r="D5" s="22">
        <v>1482490</v>
      </c>
      <c r="E5" s="22">
        <v>1569601</v>
      </c>
      <c r="F5" s="22">
        <v>1741564</v>
      </c>
      <c r="G5" s="22">
        <v>2053659</v>
      </c>
      <c r="H5" s="22">
        <v>2210871</v>
      </c>
      <c r="I5" s="22">
        <v>2272322</v>
      </c>
      <c r="J5" s="36">
        <v>2077086</v>
      </c>
      <c r="K5" s="22">
        <v>2110410</v>
      </c>
      <c r="L5" s="22">
        <v>2223489</v>
      </c>
      <c r="M5" s="22">
        <v>2226195</v>
      </c>
      <c r="N5" s="22">
        <v>2273904</v>
      </c>
    </row>
    <row r="6" spans="1:15" ht="16.2" customHeight="1">
      <c r="B6" s="4" t="s">
        <v>19</v>
      </c>
      <c r="C6" s="22">
        <v>218071</v>
      </c>
      <c r="D6" s="22">
        <v>186386</v>
      </c>
      <c r="E6" s="22">
        <v>176668</v>
      </c>
      <c r="F6" s="22">
        <v>198311</v>
      </c>
      <c r="G6" s="22">
        <v>264701</v>
      </c>
      <c r="H6" s="22">
        <v>314828</v>
      </c>
      <c r="I6" s="22">
        <v>312497</v>
      </c>
      <c r="J6" s="36">
        <v>256745</v>
      </c>
      <c r="K6" s="22">
        <v>309184</v>
      </c>
      <c r="L6" s="22">
        <v>334918</v>
      </c>
      <c r="M6" s="22">
        <v>411016</v>
      </c>
      <c r="N6" s="22">
        <v>487096</v>
      </c>
    </row>
    <row r="7" spans="1:15" s="24" customFormat="1" ht="16.2" customHeight="1">
      <c r="B7" s="37" t="s">
        <v>20</v>
      </c>
      <c r="C7" s="37">
        <f t="shared" ref="C7:N7" si="0">IF(C5=0,"",C6/C5)</f>
        <v>0.14599999999999999</v>
      </c>
      <c r="D7" s="37">
        <f t="shared" si="0"/>
        <v>0.126</v>
      </c>
      <c r="E7" s="37">
        <f t="shared" si="0"/>
        <v>0.113</v>
      </c>
      <c r="F7" s="37">
        <f t="shared" si="0"/>
        <v>0.114</v>
      </c>
      <c r="G7" s="37">
        <f t="shared" si="0"/>
        <v>0.129</v>
      </c>
      <c r="H7" s="37">
        <f t="shared" si="0"/>
        <v>0.14199999999999999</v>
      </c>
      <c r="I7" s="37">
        <f t="shared" si="0"/>
        <v>0.13800000000000001</v>
      </c>
      <c r="J7" s="37">
        <f t="shared" si="0"/>
        <v>0.124</v>
      </c>
      <c r="K7" s="37">
        <f t="shared" si="0"/>
        <v>0.14699999999999999</v>
      </c>
      <c r="L7" s="37">
        <f t="shared" si="0"/>
        <v>0.151</v>
      </c>
      <c r="M7" s="37">
        <f t="shared" si="0"/>
        <v>0.185</v>
      </c>
      <c r="N7" s="37">
        <f t="shared" si="0"/>
        <v>0.214</v>
      </c>
    </row>
    <row r="8" spans="1:15" ht="16.2" customHeight="1">
      <c r="B8" s="4" t="s">
        <v>110</v>
      </c>
      <c r="C8" s="22"/>
      <c r="D8" s="22"/>
      <c r="E8" s="22"/>
      <c r="F8" s="22"/>
      <c r="G8" s="22">
        <v>1284682</v>
      </c>
      <c r="H8" s="22">
        <v>1433626</v>
      </c>
      <c r="I8" s="22">
        <v>1438218</v>
      </c>
      <c r="J8" s="36">
        <v>1256667</v>
      </c>
      <c r="K8" s="22">
        <v>1324369</v>
      </c>
      <c r="L8" s="22">
        <v>1280949</v>
      </c>
      <c r="M8" s="22">
        <v>1296829</v>
      </c>
      <c r="N8" s="22">
        <v>1260790</v>
      </c>
    </row>
    <row r="9" spans="1:15" ht="16.2" customHeight="1">
      <c r="B9" s="4" t="s">
        <v>72</v>
      </c>
      <c r="C9" s="22"/>
      <c r="D9" s="22"/>
      <c r="E9" s="22"/>
      <c r="F9" s="22"/>
      <c r="G9" s="22">
        <v>84767</v>
      </c>
      <c r="H9" s="22">
        <v>102789</v>
      </c>
      <c r="I9" s="22">
        <v>117179</v>
      </c>
      <c r="J9" s="36">
        <v>114451</v>
      </c>
      <c r="K9" s="22">
        <v>101557</v>
      </c>
      <c r="L9" s="22">
        <v>105907</v>
      </c>
      <c r="M9" s="22">
        <v>106865</v>
      </c>
      <c r="N9" s="22">
        <v>118556</v>
      </c>
    </row>
    <row r="10" spans="1:15" ht="16.2" customHeight="1">
      <c r="A10" s="16"/>
      <c r="B10" s="16" t="s">
        <v>111</v>
      </c>
      <c r="C10" s="19"/>
      <c r="D10" s="19"/>
      <c r="E10" s="19"/>
      <c r="F10" s="19"/>
      <c r="G10" s="19">
        <v>106172</v>
      </c>
      <c r="H10" s="19">
        <v>148834</v>
      </c>
      <c r="I10" s="19">
        <v>149072</v>
      </c>
      <c r="J10" s="19">
        <v>143269</v>
      </c>
      <c r="K10" s="19">
        <v>105171</v>
      </c>
      <c r="L10" s="19">
        <v>121333</v>
      </c>
      <c r="M10" s="19">
        <v>104877</v>
      </c>
      <c r="N10" s="19">
        <v>105700</v>
      </c>
    </row>
    <row r="11" spans="1:15" ht="16.2" customHeight="1">
      <c r="A11" s="4" t="s">
        <v>112</v>
      </c>
      <c r="J11" s="28"/>
    </row>
    <row r="12" spans="1:15" ht="16.2" customHeight="1">
      <c r="B12" s="4" t="s">
        <v>15</v>
      </c>
      <c r="C12" s="22">
        <v>232493</v>
      </c>
      <c r="D12" s="22">
        <v>180419</v>
      </c>
      <c r="E12" s="22">
        <v>163507</v>
      </c>
      <c r="F12" s="22">
        <v>176409</v>
      </c>
      <c r="G12" s="22">
        <v>212340</v>
      </c>
      <c r="H12" s="22">
        <v>245618</v>
      </c>
      <c r="I12" s="22">
        <v>263474</v>
      </c>
      <c r="J12" s="36">
        <v>273126</v>
      </c>
      <c r="K12" s="22">
        <v>318234</v>
      </c>
      <c r="L12" s="22">
        <v>381367</v>
      </c>
      <c r="M12" s="22">
        <v>485778</v>
      </c>
      <c r="N12" s="22">
        <v>653540</v>
      </c>
    </row>
    <row r="13" spans="1:15" ht="16.2" customHeight="1">
      <c r="B13" s="4" t="s">
        <v>19</v>
      </c>
      <c r="C13" s="22">
        <v>-9137</v>
      </c>
      <c r="D13" s="22">
        <v>-15904</v>
      </c>
      <c r="E13" s="22">
        <v>2687</v>
      </c>
      <c r="F13" s="22">
        <v>10068</v>
      </c>
      <c r="G13" s="22">
        <v>13912</v>
      </c>
      <c r="H13" s="22">
        <v>21540</v>
      </c>
      <c r="I13" s="22">
        <v>26745</v>
      </c>
      <c r="J13" s="36">
        <v>18327</v>
      </c>
      <c r="K13" s="22">
        <v>32393</v>
      </c>
      <c r="L13" s="22">
        <v>36144</v>
      </c>
      <c r="M13" s="22">
        <v>70290</v>
      </c>
      <c r="N13" s="22">
        <v>126318</v>
      </c>
    </row>
    <row r="14" spans="1:15" s="24" customFormat="1" ht="16.2" customHeight="1">
      <c r="B14" s="37" t="s">
        <v>20</v>
      </c>
      <c r="C14" s="37">
        <f t="shared" ref="C14:N14" si="1">IF(C12=0,"",C13/C12)</f>
        <v>-3.9E-2</v>
      </c>
      <c r="D14" s="37">
        <f t="shared" si="1"/>
        <v>-8.7999999999999995E-2</v>
      </c>
      <c r="E14" s="37">
        <f t="shared" si="1"/>
        <v>1.6E-2</v>
      </c>
      <c r="F14" s="37">
        <f t="shared" si="1"/>
        <v>5.7000000000000002E-2</v>
      </c>
      <c r="G14" s="37">
        <f t="shared" si="1"/>
        <v>6.6000000000000003E-2</v>
      </c>
      <c r="H14" s="37">
        <f t="shared" si="1"/>
        <v>8.7999999999999995E-2</v>
      </c>
      <c r="I14" s="37">
        <f t="shared" si="1"/>
        <v>0.10199999999999999</v>
      </c>
      <c r="J14" s="37">
        <f t="shared" si="1"/>
        <v>6.7000000000000004E-2</v>
      </c>
      <c r="K14" s="37">
        <f t="shared" si="1"/>
        <v>0.10199999999999999</v>
      </c>
      <c r="L14" s="37">
        <f t="shared" si="1"/>
        <v>9.5000000000000001E-2</v>
      </c>
      <c r="M14" s="37">
        <f t="shared" si="1"/>
        <v>0.14499999999999999</v>
      </c>
      <c r="N14" s="37">
        <f t="shared" si="1"/>
        <v>0.193</v>
      </c>
    </row>
    <row r="15" spans="1:15" ht="16.2" customHeight="1">
      <c r="B15" s="4" t="s">
        <v>110</v>
      </c>
      <c r="C15" s="22"/>
      <c r="D15" s="22"/>
      <c r="E15" s="22"/>
      <c r="F15" s="22"/>
      <c r="G15" s="22">
        <v>138717</v>
      </c>
      <c r="H15" s="22">
        <v>163095</v>
      </c>
      <c r="I15" s="22">
        <v>159896</v>
      </c>
      <c r="J15" s="36">
        <v>155204</v>
      </c>
      <c r="K15" s="22">
        <v>207069</v>
      </c>
      <c r="L15" s="22">
        <v>215173</v>
      </c>
      <c r="M15" s="22">
        <v>263532</v>
      </c>
      <c r="N15" s="22">
        <v>317672</v>
      </c>
    </row>
    <row r="16" spans="1:15" ht="16.2" customHeight="1">
      <c r="B16" s="4" t="s">
        <v>72</v>
      </c>
      <c r="C16" s="22"/>
      <c r="D16" s="22"/>
      <c r="E16" s="22"/>
      <c r="F16" s="22"/>
      <c r="G16" s="22">
        <v>9352</v>
      </c>
      <c r="H16" s="22">
        <v>9963</v>
      </c>
      <c r="I16" s="22">
        <v>11695</v>
      </c>
      <c r="J16" s="36">
        <v>12285</v>
      </c>
      <c r="K16" s="22">
        <v>14480</v>
      </c>
      <c r="L16" s="22">
        <v>12745</v>
      </c>
      <c r="M16" s="22">
        <v>14118</v>
      </c>
      <c r="N16" s="22">
        <v>17712</v>
      </c>
    </row>
    <row r="17" spans="1:14" ht="16.2" customHeight="1">
      <c r="A17" s="16"/>
      <c r="B17" s="16" t="s">
        <v>111</v>
      </c>
      <c r="C17" s="19"/>
      <c r="D17" s="19"/>
      <c r="E17" s="19"/>
      <c r="F17" s="19"/>
      <c r="G17" s="19">
        <v>12621</v>
      </c>
      <c r="H17" s="19">
        <v>13953</v>
      </c>
      <c r="I17" s="19">
        <v>14019</v>
      </c>
      <c r="J17" s="19">
        <v>12880</v>
      </c>
      <c r="K17" s="19">
        <v>15559</v>
      </c>
      <c r="L17" s="19">
        <v>16871</v>
      </c>
      <c r="M17" s="19">
        <v>15627</v>
      </c>
      <c r="N17" s="19">
        <v>25894</v>
      </c>
    </row>
    <row r="18" spans="1:14" ht="16.2" customHeight="1">
      <c r="A18" s="4" t="s">
        <v>113</v>
      </c>
      <c r="J18" s="28"/>
    </row>
    <row r="19" spans="1:14" ht="16.2" customHeight="1">
      <c r="B19" s="4" t="s">
        <v>15</v>
      </c>
      <c r="C19" s="22">
        <v>151781</v>
      </c>
      <c r="D19" s="22">
        <v>147811</v>
      </c>
      <c r="E19" s="22">
        <v>175490</v>
      </c>
      <c r="F19" s="22">
        <v>211668</v>
      </c>
      <c r="G19" s="22">
        <v>274028</v>
      </c>
      <c r="H19" s="22">
        <v>284889</v>
      </c>
      <c r="I19" s="22">
        <v>280467</v>
      </c>
      <c r="J19" s="36">
        <v>260097</v>
      </c>
      <c r="K19" s="22">
        <v>394723</v>
      </c>
      <c r="L19" s="22">
        <v>419465</v>
      </c>
      <c r="M19" s="22">
        <v>367763</v>
      </c>
      <c r="N19" s="22">
        <v>412346</v>
      </c>
    </row>
    <row r="20" spans="1:14" ht="16.2" customHeight="1">
      <c r="B20" s="4" t="s">
        <v>19</v>
      </c>
      <c r="C20" s="22">
        <v>-3625</v>
      </c>
      <c r="D20" s="22">
        <v>-9896</v>
      </c>
      <c r="E20" s="22">
        <v>5438</v>
      </c>
      <c r="F20" s="22">
        <v>18000</v>
      </c>
      <c r="G20" s="22">
        <v>26087</v>
      </c>
      <c r="H20" s="22">
        <v>24504</v>
      </c>
      <c r="I20" s="22">
        <v>3748</v>
      </c>
      <c r="J20" s="36">
        <v>-14075</v>
      </c>
      <c r="K20" s="22">
        <v>10648</v>
      </c>
      <c r="L20" s="22">
        <v>23850</v>
      </c>
      <c r="M20" s="22">
        <v>-11652</v>
      </c>
      <c r="N20" s="22">
        <v>-11414</v>
      </c>
    </row>
    <row r="21" spans="1:14" s="24" customFormat="1" ht="16.2" customHeight="1">
      <c r="B21" s="37" t="s">
        <v>20</v>
      </c>
      <c r="C21" s="37">
        <f t="shared" ref="C21:N21" si="2">IF(C19=0,"",C20/C19)</f>
        <v>-2.4E-2</v>
      </c>
      <c r="D21" s="37">
        <f t="shared" si="2"/>
        <v>-6.7000000000000004E-2</v>
      </c>
      <c r="E21" s="37">
        <f t="shared" si="2"/>
        <v>3.1E-2</v>
      </c>
      <c r="F21" s="37">
        <f t="shared" si="2"/>
        <v>8.5000000000000006E-2</v>
      </c>
      <c r="G21" s="37">
        <f t="shared" si="2"/>
        <v>9.5000000000000001E-2</v>
      </c>
      <c r="H21" s="37">
        <f t="shared" si="2"/>
        <v>8.5999999999999993E-2</v>
      </c>
      <c r="I21" s="37">
        <f t="shared" si="2"/>
        <v>1.2999999999999999E-2</v>
      </c>
      <c r="J21" s="37">
        <f t="shared" si="2"/>
        <v>-5.3999999999999999E-2</v>
      </c>
      <c r="K21" s="37">
        <f t="shared" si="2"/>
        <v>2.7E-2</v>
      </c>
      <c r="L21" s="37">
        <f t="shared" si="2"/>
        <v>5.7000000000000002E-2</v>
      </c>
      <c r="M21" s="37">
        <f t="shared" si="2"/>
        <v>-3.2000000000000001E-2</v>
      </c>
      <c r="N21" s="37">
        <f t="shared" si="2"/>
        <v>-2.8000000000000001E-2</v>
      </c>
    </row>
    <row r="22" spans="1:14" ht="16.2" customHeight="1">
      <c r="B22" s="4" t="s">
        <v>110</v>
      </c>
      <c r="C22" s="22"/>
      <c r="D22" s="22"/>
      <c r="E22" s="22"/>
      <c r="F22" s="22"/>
      <c r="G22" s="22">
        <v>185347</v>
      </c>
      <c r="H22" s="22">
        <v>232436</v>
      </c>
      <c r="I22" s="22">
        <v>239884</v>
      </c>
      <c r="J22" s="36">
        <v>252071</v>
      </c>
      <c r="K22" s="22">
        <v>332229</v>
      </c>
      <c r="L22" s="22">
        <v>361799</v>
      </c>
      <c r="M22" s="22">
        <v>338377</v>
      </c>
      <c r="N22" s="22">
        <v>418208</v>
      </c>
    </row>
    <row r="23" spans="1:14" ht="16.2" customHeight="1">
      <c r="B23" s="4" t="s">
        <v>72</v>
      </c>
      <c r="C23" s="22"/>
      <c r="D23" s="22"/>
      <c r="E23" s="22"/>
      <c r="F23" s="22"/>
      <c r="G23" s="22">
        <v>8457</v>
      </c>
      <c r="H23" s="22">
        <v>8793</v>
      </c>
      <c r="I23" s="22">
        <v>9925</v>
      </c>
      <c r="J23" s="36">
        <v>12860</v>
      </c>
      <c r="K23" s="22">
        <v>13019</v>
      </c>
      <c r="L23" s="22">
        <v>15291</v>
      </c>
      <c r="M23" s="22">
        <v>19817</v>
      </c>
      <c r="N23" s="22">
        <v>20526</v>
      </c>
    </row>
    <row r="24" spans="1:14" ht="16.2" customHeight="1">
      <c r="A24" s="16"/>
      <c r="B24" s="16" t="s">
        <v>111</v>
      </c>
      <c r="C24" s="19"/>
      <c r="D24" s="19"/>
      <c r="E24" s="19"/>
      <c r="F24" s="19"/>
      <c r="G24" s="19">
        <v>21838</v>
      </c>
      <c r="H24" s="19">
        <v>17097</v>
      </c>
      <c r="I24" s="19">
        <v>17296</v>
      </c>
      <c r="J24" s="19">
        <v>17856</v>
      </c>
      <c r="K24" s="19">
        <v>20509</v>
      </c>
      <c r="L24" s="19">
        <v>36057</v>
      </c>
      <c r="M24" s="19">
        <v>23767</v>
      </c>
      <c r="N24" s="19">
        <v>31483</v>
      </c>
    </row>
    <row r="25" spans="1:14" ht="16.2" customHeight="1">
      <c r="A25" s="4" t="s">
        <v>114</v>
      </c>
      <c r="J25" s="28"/>
    </row>
    <row r="26" spans="1:14" ht="16.2" customHeight="1">
      <c r="B26" s="4" t="s">
        <v>15</v>
      </c>
      <c r="C26" s="22">
        <v>-28731</v>
      </c>
      <c r="D26" s="22">
        <v>-37559</v>
      </c>
      <c r="E26" s="22">
        <v>-45874</v>
      </c>
      <c r="F26" s="22">
        <v>-43763</v>
      </c>
      <c r="G26" s="22">
        <v>-67190</v>
      </c>
      <c r="H26" s="22">
        <v>-71844</v>
      </c>
      <c r="I26" s="22">
        <v>-80179</v>
      </c>
      <c r="J26" s="36">
        <v>-79413</v>
      </c>
      <c r="K26" s="22">
        <v>-126947</v>
      </c>
      <c r="L26" s="22">
        <v>-116748</v>
      </c>
      <c r="M26" s="22">
        <v>-139608</v>
      </c>
      <c r="N26" s="22">
        <v>-141718</v>
      </c>
    </row>
    <row r="27" spans="1:14" ht="16.2" customHeight="1">
      <c r="B27" s="4" t="s">
        <v>19</v>
      </c>
      <c r="C27" s="22">
        <v>-62341</v>
      </c>
      <c r="D27" s="22">
        <v>-66910</v>
      </c>
      <c r="E27" s="22">
        <v>-78886</v>
      </c>
      <c r="F27" s="22">
        <v>-76926</v>
      </c>
      <c r="G27" s="22">
        <v>-91140</v>
      </c>
      <c r="H27" s="22">
        <v>-94536</v>
      </c>
      <c r="I27" s="22">
        <v>-88058</v>
      </c>
      <c r="J27" s="36">
        <v>-92653</v>
      </c>
      <c r="K27" s="22">
        <v>-118094</v>
      </c>
      <c r="L27" s="22">
        <v>-113073</v>
      </c>
      <c r="M27" s="22">
        <v>-123295</v>
      </c>
      <c r="N27" s="22">
        <v>-147576</v>
      </c>
    </row>
    <row r="28" spans="1:14" s="24" customFormat="1" ht="16.2" customHeight="1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</row>
    <row r="29" spans="1:14" ht="16.2" customHeight="1">
      <c r="B29" s="4" t="s">
        <v>110</v>
      </c>
      <c r="C29" s="22"/>
      <c r="D29" s="22"/>
      <c r="E29" s="22"/>
      <c r="F29" s="22"/>
      <c r="G29" s="22">
        <v>1035706</v>
      </c>
      <c r="H29" s="22">
        <v>1043622</v>
      </c>
      <c r="I29" s="22">
        <v>890331</v>
      </c>
      <c r="J29" s="36">
        <v>923590</v>
      </c>
      <c r="K29" s="22">
        <v>968458</v>
      </c>
      <c r="L29" s="22">
        <v>986835</v>
      </c>
      <c r="M29" s="22">
        <v>1043968</v>
      </c>
      <c r="N29" s="22">
        <v>1185478</v>
      </c>
    </row>
    <row r="30" spans="1:14" ht="16.2" customHeight="1">
      <c r="B30" s="4" t="s">
        <v>72</v>
      </c>
      <c r="C30" s="22"/>
      <c r="D30" s="22"/>
      <c r="E30" s="22"/>
      <c r="F30" s="22"/>
      <c r="G30" s="22">
        <v>16675</v>
      </c>
      <c r="H30" s="22">
        <v>18270</v>
      </c>
      <c r="I30" s="22">
        <v>22988</v>
      </c>
      <c r="J30" s="36">
        <v>18515</v>
      </c>
      <c r="K30" s="22">
        <v>17421</v>
      </c>
      <c r="L30" s="22">
        <v>18357</v>
      </c>
      <c r="M30" s="22">
        <v>24460</v>
      </c>
      <c r="N30" s="22">
        <v>26810</v>
      </c>
    </row>
    <row r="31" spans="1:14" ht="16.2" customHeight="1" thickBot="1">
      <c r="A31" s="20"/>
      <c r="B31" s="20" t="s">
        <v>111</v>
      </c>
      <c r="C31" s="21"/>
      <c r="D31" s="21"/>
      <c r="E31" s="21"/>
      <c r="F31" s="21"/>
      <c r="G31" s="21">
        <v>35726</v>
      </c>
      <c r="H31" s="21">
        <v>39895</v>
      </c>
      <c r="I31" s="21">
        <v>41014</v>
      </c>
      <c r="J31" s="21">
        <v>26381</v>
      </c>
      <c r="K31" s="21">
        <v>29747</v>
      </c>
      <c r="L31" s="21">
        <v>33413</v>
      </c>
      <c r="M31" s="21">
        <v>54431</v>
      </c>
      <c r="N31" s="21">
        <v>46961</v>
      </c>
    </row>
    <row r="32" spans="1:14" ht="16.2" customHeight="1">
      <c r="A32" s="4" t="s">
        <v>172</v>
      </c>
      <c r="J32" s="28"/>
    </row>
    <row r="33" spans="1:14" ht="16.2" customHeight="1">
      <c r="B33" s="4" t="s">
        <v>15</v>
      </c>
      <c r="C33" s="4">
        <f t="shared" ref="C33:J34" si="3">SUM(C5,C12,C19,C26)</f>
        <v>1853879</v>
      </c>
      <c r="D33" s="4">
        <f t="shared" si="3"/>
        <v>1773161</v>
      </c>
      <c r="E33" s="4">
        <f t="shared" si="3"/>
        <v>1862724</v>
      </c>
      <c r="F33" s="4">
        <f t="shared" si="3"/>
        <v>2085878</v>
      </c>
      <c r="G33" s="4">
        <f t="shared" si="3"/>
        <v>2472837</v>
      </c>
      <c r="H33" s="4">
        <f t="shared" si="3"/>
        <v>2669534</v>
      </c>
      <c r="I33" s="4">
        <f t="shared" si="3"/>
        <v>2736084</v>
      </c>
      <c r="J33" s="28">
        <f t="shared" si="3"/>
        <v>2530896</v>
      </c>
      <c r="K33" s="4">
        <f t="shared" ref="K33:N34" si="4">SUM(K5,K12,K19,K26)</f>
        <v>2696420</v>
      </c>
      <c r="L33" s="4">
        <f t="shared" si="4"/>
        <v>2907573</v>
      </c>
      <c r="M33" s="4">
        <f t="shared" si="4"/>
        <v>2940128</v>
      </c>
      <c r="N33" s="4">
        <f t="shared" si="4"/>
        <v>3198072</v>
      </c>
    </row>
    <row r="34" spans="1:14" ht="16.2" customHeight="1">
      <c r="B34" s="4" t="s">
        <v>19</v>
      </c>
      <c r="C34" s="4">
        <f t="shared" si="3"/>
        <v>142968</v>
      </c>
      <c r="D34" s="4">
        <f t="shared" si="3"/>
        <v>93676</v>
      </c>
      <c r="E34" s="4">
        <f t="shared" si="3"/>
        <v>105907</v>
      </c>
      <c r="F34" s="4">
        <f t="shared" si="3"/>
        <v>149453</v>
      </c>
      <c r="G34" s="4">
        <f t="shared" si="3"/>
        <v>213560</v>
      </c>
      <c r="H34" s="4">
        <f t="shared" si="3"/>
        <v>266336</v>
      </c>
      <c r="I34" s="4">
        <f t="shared" si="3"/>
        <v>254932</v>
      </c>
      <c r="J34" s="28">
        <f t="shared" si="3"/>
        <v>168344</v>
      </c>
      <c r="K34" s="4">
        <f t="shared" si="4"/>
        <v>234131</v>
      </c>
      <c r="L34" s="4">
        <f t="shared" si="4"/>
        <v>281839</v>
      </c>
      <c r="M34" s="4">
        <f t="shared" si="4"/>
        <v>346359</v>
      </c>
      <c r="N34" s="4">
        <f t="shared" si="4"/>
        <v>454424</v>
      </c>
    </row>
    <row r="35" spans="1:14" s="24" customFormat="1" ht="16.2" customHeight="1">
      <c r="B35" s="37" t="s">
        <v>20</v>
      </c>
      <c r="C35" s="37">
        <f t="shared" ref="C35:N35" si="5">IF(C33=0,"",C34/C33)</f>
        <v>7.6999999999999999E-2</v>
      </c>
      <c r="D35" s="37">
        <f t="shared" si="5"/>
        <v>5.2999999999999999E-2</v>
      </c>
      <c r="E35" s="37">
        <f t="shared" si="5"/>
        <v>5.7000000000000002E-2</v>
      </c>
      <c r="F35" s="37">
        <f t="shared" si="5"/>
        <v>7.1999999999999995E-2</v>
      </c>
      <c r="G35" s="37">
        <f t="shared" si="5"/>
        <v>8.5999999999999993E-2</v>
      </c>
      <c r="H35" s="37">
        <f t="shared" si="5"/>
        <v>0.1</v>
      </c>
      <c r="I35" s="37">
        <f t="shared" si="5"/>
        <v>9.2999999999999999E-2</v>
      </c>
      <c r="J35" s="37">
        <f t="shared" si="5"/>
        <v>6.7000000000000004E-2</v>
      </c>
      <c r="K35" s="37">
        <f t="shared" si="5"/>
        <v>8.6999999999999994E-2</v>
      </c>
      <c r="L35" s="37">
        <f t="shared" si="5"/>
        <v>9.7000000000000003E-2</v>
      </c>
      <c r="M35" s="37">
        <f t="shared" si="5"/>
        <v>0.11799999999999999</v>
      </c>
      <c r="N35" s="37">
        <f t="shared" si="5"/>
        <v>0.14199999999999999</v>
      </c>
    </row>
    <row r="36" spans="1:14" ht="16.2" customHeight="1">
      <c r="B36" s="4" t="s">
        <v>110</v>
      </c>
      <c r="G36" s="4">
        <f t="shared" ref="G36:J38" si="6">SUM(G8,G15,G22,G29)</f>
        <v>2644452</v>
      </c>
      <c r="H36" s="4">
        <f t="shared" si="6"/>
        <v>2872779</v>
      </c>
      <c r="I36" s="4">
        <f t="shared" si="6"/>
        <v>2728329</v>
      </c>
      <c r="J36" s="28">
        <f t="shared" si="6"/>
        <v>2587532</v>
      </c>
      <c r="K36" s="4">
        <f t="shared" ref="K36:L38" si="7">SUM(K8,K15,K22,K29)</f>
        <v>2832125</v>
      </c>
      <c r="L36" s="4">
        <f t="shared" si="7"/>
        <v>2844756</v>
      </c>
      <c r="M36" s="4">
        <f t="shared" ref="M36:N38" si="8">SUM(M8,M15,M22,M29)</f>
        <v>2942706</v>
      </c>
      <c r="N36" s="4">
        <f t="shared" si="8"/>
        <v>3182148</v>
      </c>
    </row>
    <row r="37" spans="1:14" ht="16.2" customHeight="1">
      <c r="B37" s="4" t="s">
        <v>72</v>
      </c>
      <c r="G37" s="4">
        <f t="shared" si="6"/>
        <v>119251</v>
      </c>
      <c r="H37" s="4">
        <f t="shared" si="6"/>
        <v>139815</v>
      </c>
      <c r="I37" s="4">
        <f t="shared" si="6"/>
        <v>161787</v>
      </c>
      <c r="J37" s="28">
        <f t="shared" si="6"/>
        <v>158111</v>
      </c>
      <c r="K37" s="4">
        <f t="shared" si="7"/>
        <v>146477</v>
      </c>
      <c r="L37" s="4">
        <f t="shared" si="7"/>
        <v>152300</v>
      </c>
      <c r="M37" s="4">
        <f t="shared" si="8"/>
        <v>165260</v>
      </c>
      <c r="N37" s="4">
        <f t="shared" si="8"/>
        <v>183604</v>
      </c>
    </row>
    <row r="38" spans="1:14" ht="16.2" customHeight="1" thickBot="1">
      <c r="A38" s="20"/>
      <c r="B38" s="20" t="s">
        <v>111</v>
      </c>
      <c r="C38" s="20"/>
      <c r="D38" s="20"/>
      <c r="E38" s="20"/>
      <c r="F38" s="20"/>
      <c r="G38" s="20">
        <f t="shared" si="6"/>
        <v>176357</v>
      </c>
      <c r="H38" s="20">
        <f t="shared" si="6"/>
        <v>219779</v>
      </c>
      <c r="I38" s="20">
        <f t="shared" si="6"/>
        <v>221401</v>
      </c>
      <c r="J38" s="20">
        <f t="shared" si="6"/>
        <v>200386</v>
      </c>
      <c r="K38" s="20">
        <f t="shared" si="7"/>
        <v>170986</v>
      </c>
      <c r="L38" s="20">
        <f t="shared" si="7"/>
        <v>207674</v>
      </c>
      <c r="M38" s="20">
        <f t="shared" si="8"/>
        <v>198702</v>
      </c>
      <c r="N38" s="20">
        <f t="shared" si="8"/>
        <v>210038</v>
      </c>
    </row>
    <row r="39" spans="1:14" s="2" customFormat="1" ht="16.2" customHeight="1">
      <c r="A39" s="29" t="s">
        <v>162</v>
      </c>
      <c r="B39" s="2" t="s">
        <v>160</v>
      </c>
    </row>
    <row r="40" spans="1:14" s="2" customFormat="1" ht="16.2" customHeight="1">
      <c r="A40" s="29" t="s">
        <v>162</v>
      </c>
      <c r="B40" s="2" t="s">
        <v>161</v>
      </c>
    </row>
    <row r="41" spans="1:14" s="2" customFormat="1" ht="16.2" customHeight="1"/>
  </sheetData>
  <phoneticPr fontId="2"/>
  <pageMargins left="0.46" right="0.49" top="0.56999999999999995" bottom="0.55000000000000004" header="0.51181102362204722" footer="0.51181102362204722"/>
  <pageSetup paperSize="9" scale="80" orientation="landscape" blackAndWhite="1" verticalDpi="300" r:id="rId1"/>
  <headerFooter alignWithMargins="0">
    <oddFooter>&amp;C-&amp;A-&amp;R&amp;16連結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10.69921875" defaultRowHeight="16.2" customHeight="1"/>
  <cols>
    <col min="1" max="1" width="3.3984375" style="4" customWidth="1"/>
    <col min="2" max="2" width="24.69921875" style="4" customWidth="1"/>
    <col min="3" max="4" width="10.69921875" style="4"/>
    <col min="5" max="12" width="11.59765625" style="4" customWidth="1"/>
    <col min="13" max="16384" width="10.69921875" style="4"/>
  </cols>
  <sheetData>
    <row r="1" spans="1:12" ht="30" customHeight="1">
      <c r="A1" s="5" t="s">
        <v>115</v>
      </c>
      <c r="H1" s="15"/>
      <c r="I1" s="15"/>
      <c r="J1" s="15"/>
      <c r="K1" s="15"/>
      <c r="L1" s="15"/>
    </row>
    <row r="2" spans="1:12" s="18" customFormat="1" ht="14.4">
      <c r="A2" s="16"/>
      <c r="B2" s="17"/>
      <c r="C2" s="17"/>
      <c r="D2" s="17"/>
      <c r="E2" s="17">
        <v>1996</v>
      </c>
      <c r="F2" s="17">
        <v>1997</v>
      </c>
      <c r="G2" s="17">
        <v>1998</v>
      </c>
      <c r="H2" s="17">
        <v>1999</v>
      </c>
      <c r="I2" s="17">
        <v>2000</v>
      </c>
      <c r="J2" s="17">
        <v>2001</v>
      </c>
      <c r="K2" s="17">
        <v>2002</v>
      </c>
      <c r="L2" s="17">
        <v>2003</v>
      </c>
    </row>
    <row r="3" spans="1:12" s="18" customFormat="1" ht="16.2" customHeight="1">
      <c r="A3" s="34"/>
      <c r="B3" s="34" t="s">
        <v>14</v>
      </c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6.2" customHeight="1">
      <c r="A4" s="4" t="s">
        <v>116</v>
      </c>
      <c r="H4" s="28"/>
    </row>
    <row r="5" spans="1:12" ht="16.2" customHeight="1">
      <c r="B5" s="4" t="s">
        <v>15</v>
      </c>
      <c r="C5" s="22"/>
      <c r="D5" s="22"/>
      <c r="E5" s="22">
        <v>1911337</v>
      </c>
      <c r="F5" s="22">
        <v>2084137</v>
      </c>
      <c r="G5" s="22">
        <v>2072098</v>
      </c>
      <c r="H5" s="36">
        <v>1959229</v>
      </c>
      <c r="I5" s="22">
        <v>2178280</v>
      </c>
      <c r="J5" s="22">
        <v>2236611</v>
      </c>
      <c r="K5" s="22">
        <v>2264157</v>
      </c>
      <c r="L5" s="22">
        <v>2519023</v>
      </c>
    </row>
    <row r="6" spans="1:12" ht="16.2" customHeight="1">
      <c r="B6" s="4" t="s">
        <v>19</v>
      </c>
      <c r="C6" s="22"/>
      <c r="D6" s="22"/>
      <c r="E6" s="22">
        <v>261939</v>
      </c>
      <c r="F6" s="22">
        <v>293960</v>
      </c>
      <c r="G6" s="22">
        <v>271636</v>
      </c>
      <c r="H6" s="36">
        <v>197685</v>
      </c>
      <c r="I6" s="22">
        <v>309808</v>
      </c>
      <c r="J6" s="22">
        <v>343163</v>
      </c>
      <c r="K6" s="22">
        <v>396340</v>
      </c>
      <c r="L6" s="22">
        <v>493581</v>
      </c>
    </row>
    <row r="7" spans="1:12" s="24" customFormat="1" ht="16.2" customHeight="1">
      <c r="B7" s="37" t="s">
        <v>20</v>
      </c>
      <c r="C7" s="37"/>
      <c r="D7" s="37"/>
      <c r="E7" s="37">
        <f t="shared" ref="E7:L7" si="0">IF(E5=0,"",E6/E5)</f>
        <v>0.13700000000000001</v>
      </c>
      <c r="F7" s="37">
        <f t="shared" si="0"/>
        <v>0.14099999999999999</v>
      </c>
      <c r="G7" s="37">
        <f t="shared" si="0"/>
        <v>0.13100000000000001</v>
      </c>
      <c r="H7" s="37">
        <f t="shared" si="0"/>
        <v>0.10100000000000001</v>
      </c>
      <c r="I7" s="37">
        <f t="shared" si="0"/>
        <v>0.14199999999999999</v>
      </c>
      <c r="J7" s="37">
        <f t="shared" si="0"/>
        <v>0.153</v>
      </c>
      <c r="K7" s="37">
        <f t="shared" si="0"/>
        <v>0.17499999999999999</v>
      </c>
      <c r="L7" s="37">
        <f t="shared" si="0"/>
        <v>0.19600000000000001</v>
      </c>
    </row>
    <row r="8" spans="1:12" ht="16.2" customHeight="1">
      <c r="A8" s="16"/>
      <c r="B8" s="16" t="s">
        <v>110</v>
      </c>
      <c r="C8" s="19"/>
      <c r="D8" s="19"/>
      <c r="E8" s="19">
        <v>1295884</v>
      </c>
      <c r="F8" s="19">
        <v>1477052</v>
      </c>
      <c r="G8" s="19">
        <v>1384473</v>
      </c>
      <c r="H8" s="19">
        <v>1328376</v>
      </c>
      <c r="I8" s="19">
        <v>1482335</v>
      </c>
      <c r="J8" s="19">
        <v>1376939</v>
      </c>
      <c r="K8" s="19">
        <v>1485238</v>
      </c>
      <c r="L8" s="19">
        <v>1600726</v>
      </c>
    </row>
    <row r="9" spans="1:12" ht="16.2" customHeight="1">
      <c r="A9" s="4" t="s">
        <v>117</v>
      </c>
      <c r="H9" s="28"/>
    </row>
    <row r="10" spans="1:12" ht="16.2" customHeight="1">
      <c r="B10" s="4" t="s">
        <v>15</v>
      </c>
      <c r="C10" s="22"/>
      <c r="D10" s="22"/>
      <c r="E10" s="22">
        <v>799118</v>
      </c>
      <c r="F10" s="22">
        <v>868728</v>
      </c>
      <c r="G10" s="22">
        <v>980450</v>
      </c>
      <c r="H10" s="36">
        <v>878548</v>
      </c>
      <c r="I10" s="22">
        <v>901125</v>
      </c>
      <c r="J10" s="22">
        <v>1001036</v>
      </c>
      <c r="K10" s="22">
        <v>1017363</v>
      </c>
      <c r="L10" s="22">
        <v>1053099</v>
      </c>
    </row>
    <row r="11" spans="1:12" ht="16.2" customHeight="1">
      <c r="B11" s="4" t="s">
        <v>19</v>
      </c>
      <c r="C11" s="22"/>
      <c r="D11" s="22"/>
      <c r="E11" s="22">
        <v>17376</v>
      </c>
      <c r="F11" s="22">
        <v>20457</v>
      </c>
      <c r="G11" s="22">
        <v>22958</v>
      </c>
      <c r="H11" s="36">
        <v>28148</v>
      </c>
      <c r="I11" s="22">
        <v>29827</v>
      </c>
      <c r="J11" s="22">
        <v>31406</v>
      </c>
      <c r="K11" s="22">
        <v>47821</v>
      </c>
      <c r="L11" s="22">
        <v>54607</v>
      </c>
    </row>
    <row r="12" spans="1:12" s="24" customFormat="1" ht="16.2" customHeight="1">
      <c r="B12" s="37" t="s">
        <v>20</v>
      </c>
      <c r="C12" s="37"/>
      <c r="D12" s="37"/>
      <c r="E12" s="37">
        <f t="shared" ref="E12:L12" si="1">IF(E10=0,"",E11/E10)</f>
        <v>2.1999999999999999E-2</v>
      </c>
      <c r="F12" s="37">
        <f t="shared" si="1"/>
        <v>2.4E-2</v>
      </c>
      <c r="G12" s="37">
        <f t="shared" si="1"/>
        <v>2.3E-2</v>
      </c>
      <c r="H12" s="37">
        <f t="shared" si="1"/>
        <v>3.2000000000000001E-2</v>
      </c>
      <c r="I12" s="37">
        <f t="shared" si="1"/>
        <v>3.3000000000000002E-2</v>
      </c>
      <c r="J12" s="37">
        <f t="shared" si="1"/>
        <v>3.1E-2</v>
      </c>
      <c r="K12" s="37">
        <f t="shared" si="1"/>
        <v>4.7E-2</v>
      </c>
      <c r="L12" s="37">
        <f t="shared" si="1"/>
        <v>5.1999999999999998E-2</v>
      </c>
    </row>
    <row r="13" spans="1:12" ht="16.2" customHeight="1">
      <c r="A13" s="16"/>
      <c r="B13" s="16" t="s">
        <v>110</v>
      </c>
      <c r="C13" s="19"/>
      <c r="D13" s="19"/>
      <c r="E13" s="19">
        <v>274346</v>
      </c>
      <c r="F13" s="19">
        <v>353027</v>
      </c>
      <c r="G13" s="19">
        <v>328634</v>
      </c>
      <c r="H13" s="19">
        <v>298624</v>
      </c>
      <c r="I13" s="19">
        <v>353919</v>
      </c>
      <c r="J13" s="19">
        <v>346046</v>
      </c>
      <c r="K13" s="19">
        <v>346021</v>
      </c>
      <c r="L13" s="19">
        <v>306140</v>
      </c>
    </row>
    <row r="14" spans="1:12" ht="16.2" customHeight="1">
      <c r="A14" s="4" t="s">
        <v>118</v>
      </c>
      <c r="H14" s="28"/>
    </row>
    <row r="15" spans="1:12" ht="16.2" customHeight="1">
      <c r="B15" s="4" t="s">
        <v>15</v>
      </c>
      <c r="C15" s="22"/>
      <c r="D15" s="22"/>
      <c r="E15" s="22">
        <v>691415</v>
      </c>
      <c r="F15" s="22">
        <v>762237</v>
      </c>
      <c r="G15" s="22">
        <v>836793</v>
      </c>
      <c r="H15" s="36">
        <v>735698</v>
      </c>
      <c r="I15" s="22">
        <v>757761</v>
      </c>
      <c r="J15" s="22">
        <v>807692</v>
      </c>
      <c r="K15" s="22">
        <v>857570</v>
      </c>
      <c r="L15" s="22">
        <v>972799</v>
      </c>
    </row>
    <row r="16" spans="1:12" ht="16.2" customHeight="1">
      <c r="B16" s="4" t="s">
        <v>19</v>
      </c>
      <c r="C16" s="22"/>
      <c r="D16" s="22"/>
      <c r="E16" s="22">
        <v>22289</v>
      </c>
      <c r="F16" s="22">
        <v>36476</v>
      </c>
      <c r="G16" s="22">
        <v>24391</v>
      </c>
      <c r="H16" s="36">
        <v>13551</v>
      </c>
      <c r="I16" s="22">
        <v>15185</v>
      </c>
      <c r="J16" s="22">
        <v>1197</v>
      </c>
      <c r="K16" s="22">
        <v>21229</v>
      </c>
      <c r="L16" s="22">
        <v>26517</v>
      </c>
    </row>
    <row r="17" spans="1:12" s="24" customFormat="1" ht="16.2" customHeight="1">
      <c r="B17" s="37" t="s">
        <v>20</v>
      </c>
      <c r="C17" s="37"/>
      <c r="D17" s="37"/>
      <c r="E17" s="37">
        <f t="shared" ref="E17:L17" si="2">IF(E15=0,"",E16/E15)</f>
        <v>3.2000000000000001E-2</v>
      </c>
      <c r="F17" s="37">
        <f t="shared" si="2"/>
        <v>4.8000000000000001E-2</v>
      </c>
      <c r="G17" s="37">
        <f t="shared" si="2"/>
        <v>2.9000000000000001E-2</v>
      </c>
      <c r="H17" s="37">
        <f t="shared" si="2"/>
        <v>1.7999999999999999E-2</v>
      </c>
      <c r="I17" s="37">
        <f t="shared" si="2"/>
        <v>0.02</v>
      </c>
      <c r="J17" s="37">
        <f t="shared" si="2"/>
        <v>1E-3</v>
      </c>
      <c r="K17" s="37">
        <f t="shared" si="2"/>
        <v>2.5000000000000001E-2</v>
      </c>
      <c r="L17" s="37">
        <f t="shared" si="2"/>
        <v>2.7E-2</v>
      </c>
    </row>
    <row r="18" spans="1:12" ht="16.2" customHeight="1">
      <c r="A18" s="16"/>
      <c r="B18" s="16" t="s">
        <v>110</v>
      </c>
      <c r="C18" s="19"/>
      <c r="D18" s="19"/>
      <c r="E18" s="19">
        <v>350200</v>
      </c>
      <c r="F18" s="19">
        <v>397824</v>
      </c>
      <c r="G18" s="19">
        <v>391354</v>
      </c>
      <c r="H18" s="19">
        <v>338630</v>
      </c>
      <c r="I18" s="19">
        <v>407258</v>
      </c>
      <c r="J18" s="19">
        <v>423295</v>
      </c>
      <c r="K18" s="19">
        <v>460521</v>
      </c>
      <c r="L18" s="19">
        <v>546625</v>
      </c>
    </row>
    <row r="19" spans="1:12" ht="16.2" customHeight="1">
      <c r="A19" s="4" t="s">
        <v>119</v>
      </c>
      <c r="H19" s="28"/>
    </row>
    <row r="20" spans="1:12" ht="16.2" customHeight="1">
      <c r="B20" s="4" t="s">
        <v>15</v>
      </c>
      <c r="C20" s="22"/>
      <c r="D20" s="22"/>
      <c r="E20" s="22">
        <v>319399</v>
      </c>
      <c r="F20" s="22">
        <v>392799</v>
      </c>
      <c r="G20" s="22">
        <v>382499</v>
      </c>
      <c r="H20" s="36">
        <v>360082</v>
      </c>
      <c r="I20" s="22">
        <v>466791</v>
      </c>
      <c r="J20" s="22">
        <v>559599</v>
      </c>
      <c r="K20" s="22">
        <v>717473</v>
      </c>
      <c r="L20" s="22">
        <v>830404</v>
      </c>
    </row>
    <row r="21" spans="1:12" ht="16.2" customHeight="1">
      <c r="B21" s="4" t="s">
        <v>19</v>
      </c>
      <c r="C21" s="22"/>
      <c r="D21" s="22"/>
      <c r="E21" s="22">
        <v>13323</v>
      </c>
      <c r="F21" s="22">
        <v>22731</v>
      </c>
      <c r="G21" s="22">
        <v>13214</v>
      </c>
      <c r="H21" s="36">
        <v>10459</v>
      </c>
      <c r="I21" s="22">
        <v>10513</v>
      </c>
      <c r="J21" s="22">
        <v>13308</v>
      </c>
      <c r="K21" s="22">
        <v>18053</v>
      </c>
      <c r="L21" s="22">
        <v>24123</v>
      </c>
    </row>
    <row r="22" spans="1:12" s="24" customFormat="1" ht="16.2" customHeight="1">
      <c r="B22" s="37" t="s">
        <v>20</v>
      </c>
      <c r="C22" s="37"/>
      <c r="D22" s="37"/>
      <c r="E22" s="37">
        <f t="shared" ref="E22:L22" si="3">IF(E20=0,"",E21/E20)</f>
        <v>4.2000000000000003E-2</v>
      </c>
      <c r="F22" s="37">
        <f t="shared" si="3"/>
        <v>5.8000000000000003E-2</v>
      </c>
      <c r="G22" s="37">
        <f t="shared" si="3"/>
        <v>3.5000000000000003E-2</v>
      </c>
      <c r="H22" s="37">
        <f t="shared" si="3"/>
        <v>2.9000000000000001E-2</v>
      </c>
      <c r="I22" s="37">
        <f t="shared" si="3"/>
        <v>2.3E-2</v>
      </c>
      <c r="J22" s="37">
        <f t="shared" si="3"/>
        <v>2.4E-2</v>
      </c>
      <c r="K22" s="37">
        <f t="shared" si="3"/>
        <v>2.5000000000000001E-2</v>
      </c>
      <c r="L22" s="37">
        <f t="shared" si="3"/>
        <v>2.9000000000000001E-2</v>
      </c>
    </row>
    <row r="23" spans="1:12" ht="16.2" customHeight="1">
      <c r="A23" s="16"/>
      <c r="B23" s="16" t="s">
        <v>110</v>
      </c>
      <c r="C23" s="19"/>
      <c r="D23" s="19"/>
      <c r="E23" s="19">
        <v>159045</v>
      </c>
      <c r="F23" s="19">
        <v>165691</v>
      </c>
      <c r="G23" s="19">
        <v>136843</v>
      </c>
      <c r="H23" s="19">
        <v>138251</v>
      </c>
      <c r="I23" s="19">
        <v>158729</v>
      </c>
      <c r="J23" s="19">
        <v>174553</v>
      </c>
      <c r="K23" s="19">
        <v>202388</v>
      </c>
      <c r="L23" s="19">
        <v>249755</v>
      </c>
    </row>
    <row r="24" spans="1:12" ht="16.2" customHeight="1">
      <c r="A24" s="4" t="s">
        <v>114</v>
      </c>
      <c r="H24" s="28"/>
    </row>
    <row r="25" spans="1:12" ht="16.2" customHeight="1">
      <c r="B25" s="4" t="s">
        <v>15</v>
      </c>
      <c r="C25" s="22"/>
      <c r="D25" s="22"/>
      <c r="E25" s="22">
        <v>-1248432</v>
      </c>
      <c r="F25" s="22">
        <v>-1438367</v>
      </c>
      <c r="G25" s="22">
        <v>-1535756</v>
      </c>
      <c r="H25" s="36">
        <v>-1402661</v>
      </c>
      <c r="I25" s="22">
        <v>-1607537</v>
      </c>
      <c r="J25" s="22">
        <v>-1697365</v>
      </c>
      <c r="K25" s="22">
        <v>-1916435</v>
      </c>
      <c r="L25" s="22">
        <v>-2177253</v>
      </c>
    </row>
    <row r="26" spans="1:12" ht="16.2" customHeight="1">
      <c r="B26" s="4" t="s">
        <v>19</v>
      </c>
      <c r="C26" s="22"/>
      <c r="D26" s="22"/>
      <c r="E26" s="22">
        <v>-101367</v>
      </c>
      <c r="F26" s="22">
        <v>-107288</v>
      </c>
      <c r="G26" s="22">
        <v>-77267</v>
      </c>
      <c r="H26" s="36">
        <v>-81499</v>
      </c>
      <c r="I26" s="22">
        <v>-131202</v>
      </c>
      <c r="J26" s="22">
        <v>-107235</v>
      </c>
      <c r="K26" s="22">
        <v>-137084</v>
      </c>
      <c r="L26" s="22">
        <v>-144404</v>
      </c>
    </row>
    <row r="27" spans="1:12" s="24" customFormat="1" ht="16.2" customHeight="1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ht="16.2" customHeight="1" thickBot="1">
      <c r="A28" s="20"/>
      <c r="B28" s="20" t="s">
        <v>110</v>
      </c>
      <c r="C28" s="21"/>
      <c r="D28" s="21"/>
      <c r="E28" s="21">
        <v>564977</v>
      </c>
      <c r="F28" s="21">
        <v>479185</v>
      </c>
      <c r="G28" s="21">
        <v>487025</v>
      </c>
      <c r="H28" s="21">
        <v>483651</v>
      </c>
      <c r="I28" s="21">
        <v>429884</v>
      </c>
      <c r="J28" s="21">
        <v>523923</v>
      </c>
      <c r="K28" s="21">
        <v>448538</v>
      </c>
      <c r="L28" s="21">
        <v>478902</v>
      </c>
    </row>
    <row r="29" spans="1:12" ht="16.2" customHeight="1">
      <c r="A29" s="4" t="s">
        <v>173</v>
      </c>
      <c r="H29" s="28"/>
    </row>
    <row r="30" spans="1:12" ht="16.2" customHeight="1">
      <c r="B30" s="4" t="s">
        <v>15</v>
      </c>
      <c r="E30" s="4">
        <f t="shared" ref="E30:H31" si="4">SUM(E5,E10,E15,E20,E25)</f>
        <v>2472837</v>
      </c>
      <c r="F30" s="4">
        <f t="shared" si="4"/>
        <v>2669534</v>
      </c>
      <c r="G30" s="4">
        <f t="shared" si="4"/>
        <v>2736084</v>
      </c>
      <c r="H30" s="28">
        <f t="shared" si="4"/>
        <v>2530896</v>
      </c>
      <c r="I30" s="4">
        <f t="shared" ref="I30:K31" si="5">SUM(I5,I10,I15,I20,I25)</f>
        <v>2696420</v>
      </c>
      <c r="J30" s="4">
        <f t="shared" si="5"/>
        <v>2907573</v>
      </c>
      <c r="K30" s="4">
        <f t="shared" si="5"/>
        <v>2940128</v>
      </c>
      <c r="L30" s="4">
        <f>SUM(L5,L10,L15,L20,L25)</f>
        <v>3198072</v>
      </c>
    </row>
    <row r="31" spans="1:12" ht="16.2" customHeight="1">
      <c r="B31" s="4" t="s">
        <v>19</v>
      </c>
      <c r="E31" s="4">
        <f t="shared" si="4"/>
        <v>213560</v>
      </c>
      <c r="F31" s="4">
        <f t="shared" si="4"/>
        <v>266336</v>
      </c>
      <c r="G31" s="4">
        <f t="shared" si="4"/>
        <v>254932</v>
      </c>
      <c r="H31" s="28">
        <f t="shared" si="4"/>
        <v>168344</v>
      </c>
      <c r="I31" s="4">
        <f t="shared" si="5"/>
        <v>234131</v>
      </c>
      <c r="J31" s="4">
        <f t="shared" si="5"/>
        <v>281839</v>
      </c>
      <c r="K31" s="4">
        <f t="shared" si="5"/>
        <v>346359</v>
      </c>
      <c r="L31" s="4">
        <f>SUM(L6,L11,L16,L21,L26)</f>
        <v>454424</v>
      </c>
    </row>
    <row r="32" spans="1:12" s="24" customFormat="1" ht="16.2" customHeight="1">
      <c r="B32" s="37" t="s">
        <v>20</v>
      </c>
      <c r="C32" s="37"/>
      <c r="D32" s="37"/>
      <c r="E32" s="37">
        <f t="shared" ref="E32:L32" si="6">IF(E30=0,"",E31/E30)</f>
        <v>8.5999999999999993E-2</v>
      </c>
      <c r="F32" s="37">
        <f t="shared" si="6"/>
        <v>0.1</v>
      </c>
      <c r="G32" s="37">
        <f t="shared" si="6"/>
        <v>9.2999999999999999E-2</v>
      </c>
      <c r="H32" s="37">
        <f t="shared" si="6"/>
        <v>6.7000000000000004E-2</v>
      </c>
      <c r="I32" s="37">
        <f t="shared" si="6"/>
        <v>8.6999999999999994E-2</v>
      </c>
      <c r="J32" s="37">
        <f t="shared" si="6"/>
        <v>9.7000000000000003E-2</v>
      </c>
      <c r="K32" s="37">
        <f t="shared" si="6"/>
        <v>0.11799999999999999</v>
      </c>
      <c r="L32" s="37">
        <f t="shared" si="6"/>
        <v>0.14199999999999999</v>
      </c>
    </row>
    <row r="33" spans="1:12" ht="16.2" customHeight="1" thickBot="1">
      <c r="A33" s="20"/>
      <c r="B33" s="20" t="s">
        <v>110</v>
      </c>
      <c r="C33" s="20"/>
      <c r="D33" s="20"/>
      <c r="E33" s="20">
        <f t="shared" ref="E33:J33" si="7">SUM(E8,E13,E18,E23,E28)</f>
        <v>2644452</v>
      </c>
      <c r="F33" s="20">
        <f t="shared" si="7"/>
        <v>2872779</v>
      </c>
      <c r="G33" s="20">
        <f t="shared" si="7"/>
        <v>2728329</v>
      </c>
      <c r="H33" s="20">
        <f t="shared" si="7"/>
        <v>2587532</v>
      </c>
      <c r="I33" s="20">
        <f t="shared" si="7"/>
        <v>2832125</v>
      </c>
      <c r="J33" s="20">
        <f t="shared" si="7"/>
        <v>2844756</v>
      </c>
      <c r="K33" s="20">
        <f>SUM(K8,K13,K18,K23,K28)</f>
        <v>2942706</v>
      </c>
      <c r="L33" s="20">
        <f>SUM(L8,L13,L18,L23,L28)</f>
        <v>3182148</v>
      </c>
    </row>
    <row r="34" spans="1:12" s="2" customFormat="1" ht="16.2" customHeight="1">
      <c r="A34" s="29" t="s">
        <v>162</v>
      </c>
      <c r="B34" s="2" t="s">
        <v>160</v>
      </c>
    </row>
    <row r="35" spans="1:12" s="2" customFormat="1" ht="16.2" customHeight="1">
      <c r="A35" s="29" t="s">
        <v>162</v>
      </c>
      <c r="B35" s="2" t="s">
        <v>161</v>
      </c>
    </row>
  </sheetData>
  <phoneticPr fontId="2"/>
  <pageMargins left="0.46" right="0.49" top="0.56999999999999995" bottom="0.55000000000000004" header="0.51181102362204722" footer="0.51181102362204722"/>
  <pageSetup paperSize="9" scale="80" orientation="landscape" blackAndWhite="1" verticalDpi="300" r:id="rId1"/>
  <headerFooter alignWithMargins="0">
    <oddFooter>&amp;C-&amp;A-&amp;R&amp;16連結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workbookViewId="0">
      <pane xSplit="2" ySplit="2" topLeftCell="K3" activePane="bottomRight" state="frozen"/>
      <selection pane="topRight"/>
      <selection pane="bottomLeft"/>
      <selection pane="bottomRight"/>
    </sheetView>
  </sheetViews>
  <sheetFormatPr defaultColWidth="10.69921875" defaultRowHeight="16.2" customHeight="1" outlineLevelCol="1"/>
  <cols>
    <col min="1" max="1" width="3.3984375" style="4" customWidth="1"/>
    <col min="2" max="2" width="31.69921875" style="4" customWidth="1"/>
    <col min="3" max="3" width="9.09765625" style="38" bestFit="1" customWidth="1"/>
    <col min="4" max="4" width="11.59765625" style="4" hidden="1" customWidth="1" outlineLevel="1"/>
    <col min="5" max="5" width="11.59765625" style="4" hidden="1" customWidth="1" outlineLevel="1" collapsed="1"/>
    <col min="6" max="6" width="11.59765625" style="4" customWidth="1" collapsed="1"/>
    <col min="7" max="15" width="11.59765625" style="4" customWidth="1"/>
    <col min="16" max="16384" width="10.69921875" style="4"/>
  </cols>
  <sheetData>
    <row r="1" spans="1:15" ht="25.5" customHeight="1">
      <c r="A1" s="5"/>
      <c r="K1" s="15"/>
      <c r="L1" s="15"/>
      <c r="M1" s="15"/>
      <c r="N1" s="15"/>
      <c r="O1" s="15"/>
    </row>
    <row r="2" spans="1:15" s="18" customFormat="1" ht="14.4">
      <c r="A2" s="16"/>
      <c r="B2" s="17"/>
      <c r="C2" s="55"/>
      <c r="D2" s="17">
        <v>1992</v>
      </c>
      <c r="E2" s="17">
        <v>1993</v>
      </c>
      <c r="F2" s="17">
        <v>1994</v>
      </c>
      <c r="G2" s="17">
        <v>1995</v>
      </c>
      <c r="H2" s="17">
        <v>1996</v>
      </c>
      <c r="I2" s="17">
        <v>1997</v>
      </c>
      <c r="J2" s="17">
        <v>1998</v>
      </c>
      <c r="K2" s="17">
        <v>1999</v>
      </c>
      <c r="L2" s="17">
        <v>2000</v>
      </c>
      <c r="M2" s="17">
        <v>2001</v>
      </c>
      <c r="N2" s="17">
        <v>2002</v>
      </c>
      <c r="O2" s="17">
        <v>2003</v>
      </c>
    </row>
    <row r="3" spans="1:15" ht="22.5" customHeight="1">
      <c r="A3" s="5" t="s">
        <v>120</v>
      </c>
    </row>
    <row r="4" spans="1:15" ht="14.4">
      <c r="B4" s="2"/>
      <c r="C4" s="38" t="s">
        <v>14</v>
      </c>
    </row>
    <row r="5" spans="1:15" ht="16.2" customHeight="1">
      <c r="B5" s="4" t="s">
        <v>30</v>
      </c>
      <c r="D5" s="4">
        <v>35621</v>
      </c>
      <c r="E5" s="4">
        <v>21102</v>
      </c>
      <c r="F5" s="4">
        <v>31024</v>
      </c>
      <c r="G5" s="4">
        <v>55036</v>
      </c>
      <c r="H5" s="4">
        <v>94177</v>
      </c>
      <c r="I5" s="4">
        <v>118813</v>
      </c>
      <c r="J5" s="4">
        <v>109569</v>
      </c>
      <c r="K5" s="4">
        <v>70234</v>
      </c>
      <c r="L5" s="4">
        <v>134088</v>
      </c>
      <c r="M5" s="4">
        <v>167561</v>
      </c>
      <c r="N5" s="4">
        <v>190737</v>
      </c>
      <c r="O5" s="4">
        <v>275730</v>
      </c>
    </row>
    <row r="6" spans="1:15" ht="16.2" customHeight="1">
      <c r="B6" s="16" t="s">
        <v>72</v>
      </c>
      <c r="C6" s="56"/>
      <c r="D6" s="19">
        <v>99191</v>
      </c>
      <c r="E6" s="19">
        <v>105451</v>
      </c>
      <c r="F6" s="19">
        <v>109058</v>
      </c>
      <c r="G6" s="19">
        <v>114647</v>
      </c>
      <c r="H6" s="19">
        <v>119251</v>
      </c>
      <c r="I6" s="19">
        <v>139815</v>
      </c>
      <c r="J6" s="19">
        <v>161787</v>
      </c>
      <c r="K6" s="19">
        <v>158111</v>
      </c>
      <c r="L6" s="19">
        <v>146477</v>
      </c>
      <c r="M6" s="19">
        <v>152300</v>
      </c>
      <c r="N6" s="19">
        <v>165260</v>
      </c>
      <c r="O6" s="19">
        <v>183604</v>
      </c>
    </row>
    <row r="7" spans="1:15" ht="16.2" customHeight="1">
      <c r="B7" s="4" t="s">
        <v>121</v>
      </c>
      <c r="D7" s="4">
        <v>134812</v>
      </c>
      <c r="E7" s="4">
        <f t="shared" ref="E7:O7" si="0">SUM(E5:E6)</f>
        <v>126553</v>
      </c>
      <c r="F7" s="4">
        <f t="shared" si="0"/>
        <v>140082</v>
      </c>
      <c r="G7" s="4">
        <f t="shared" si="0"/>
        <v>169683</v>
      </c>
      <c r="H7" s="4">
        <f t="shared" si="0"/>
        <v>213428</v>
      </c>
      <c r="I7" s="4">
        <f t="shared" si="0"/>
        <v>258628</v>
      </c>
      <c r="J7" s="4">
        <f t="shared" si="0"/>
        <v>271356</v>
      </c>
      <c r="K7" s="4">
        <f t="shared" si="0"/>
        <v>228345</v>
      </c>
      <c r="L7" s="4">
        <f t="shared" si="0"/>
        <v>280565</v>
      </c>
      <c r="M7" s="4">
        <f t="shared" si="0"/>
        <v>319861</v>
      </c>
      <c r="N7" s="4">
        <f t="shared" si="0"/>
        <v>355997</v>
      </c>
      <c r="O7" s="4">
        <f t="shared" si="0"/>
        <v>459334</v>
      </c>
    </row>
    <row r="8" spans="1:15" ht="16.2" customHeight="1" thickBot="1">
      <c r="A8" s="20"/>
      <c r="B8" s="20" t="s">
        <v>9</v>
      </c>
      <c r="C8" s="57"/>
      <c r="D8" s="21">
        <v>149014</v>
      </c>
      <c r="E8" s="21">
        <v>151808</v>
      </c>
      <c r="F8" s="21">
        <v>133068</v>
      </c>
      <c r="G8" s="21">
        <v>123560</v>
      </c>
      <c r="H8" s="21">
        <v>176357</v>
      </c>
      <c r="I8" s="21">
        <v>219779</v>
      </c>
      <c r="J8" s="21">
        <v>221401</v>
      </c>
      <c r="K8" s="21">
        <v>200386</v>
      </c>
      <c r="L8" s="21">
        <v>170986</v>
      </c>
      <c r="M8" s="21">
        <v>207674</v>
      </c>
      <c r="N8" s="21">
        <v>198702</v>
      </c>
      <c r="O8" s="21">
        <v>210038</v>
      </c>
    </row>
    <row r="9" spans="1:15" ht="22.5" customHeight="1">
      <c r="A9" s="5" t="s">
        <v>122</v>
      </c>
    </row>
    <row r="10" spans="1:15" ht="14.4">
      <c r="B10" s="2"/>
      <c r="C10" s="38" t="s">
        <v>14</v>
      </c>
    </row>
    <row r="11" spans="1:15" ht="16.2" customHeight="1">
      <c r="B11" s="4" t="s">
        <v>10</v>
      </c>
      <c r="D11" s="22">
        <v>100521</v>
      </c>
      <c r="E11" s="22">
        <v>104191</v>
      </c>
      <c r="F11" s="22">
        <v>121273</v>
      </c>
      <c r="G11" s="22">
        <v>125253</v>
      </c>
      <c r="H11" s="22">
        <v>150085</v>
      </c>
      <c r="I11" s="22">
        <v>170793</v>
      </c>
      <c r="J11" s="22">
        <v>176967</v>
      </c>
      <c r="K11" s="22">
        <v>177922</v>
      </c>
      <c r="L11" s="22">
        <v>194552</v>
      </c>
      <c r="M11" s="22">
        <v>218616</v>
      </c>
      <c r="N11" s="22">
        <v>233669</v>
      </c>
      <c r="O11" s="22">
        <v>259140</v>
      </c>
    </row>
    <row r="12" spans="1:15" s="24" customFormat="1" ht="16.2" customHeight="1" thickBot="1">
      <c r="A12" s="23"/>
      <c r="B12" s="23" t="s">
        <v>123</v>
      </c>
      <c r="C12" s="58"/>
      <c r="D12" s="23">
        <v>5.3999999999999999E-2</v>
      </c>
      <c r="E12" s="23">
        <v>5.8999999999999997E-2</v>
      </c>
      <c r="F12" s="23">
        <v>6.5000000000000002E-2</v>
      </c>
      <c r="G12" s="23">
        <v>0.06</v>
      </c>
      <c r="H12" s="23">
        <v>6.0999999999999999E-2</v>
      </c>
      <c r="I12" s="23">
        <v>6.4000000000000001E-2</v>
      </c>
      <c r="J12" s="23">
        <v>6.5000000000000002E-2</v>
      </c>
      <c r="K12" s="23">
        <v>7.0000000000000007E-2</v>
      </c>
      <c r="L12" s="23">
        <v>7.1999999999999995E-2</v>
      </c>
      <c r="M12" s="23">
        <v>7.4999999999999997E-2</v>
      </c>
      <c r="N12" s="23">
        <v>7.9000000000000001E-2</v>
      </c>
      <c r="O12" s="23">
        <v>8.1000000000000003E-2</v>
      </c>
    </row>
    <row r="13" spans="1:15" ht="22.5" customHeight="1">
      <c r="A13" s="5" t="s">
        <v>124</v>
      </c>
    </row>
    <row r="14" spans="1:15" s="24" customFormat="1" ht="16.2" customHeight="1">
      <c r="B14" s="24" t="s">
        <v>125</v>
      </c>
      <c r="C14" s="26" t="s">
        <v>126</v>
      </c>
      <c r="D14" s="24">
        <v>1.7000000000000001E-2</v>
      </c>
      <c r="E14" s="24">
        <v>0.01</v>
      </c>
      <c r="F14" s="24">
        <v>1.4E-2</v>
      </c>
      <c r="G14" s="24">
        <v>2.3E-2</v>
      </c>
      <c r="H14" s="24">
        <v>3.6999999999999998E-2</v>
      </c>
      <c r="I14" s="24">
        <v>4.2999999999999997E-2</v>
      </c>
      <c r="J14" s="24">
        <v>3.9E-2</v>
      </c>
      <c r="K14" s="24">
        <v>2.5999999999999999E-2</v>
      </c>
      <c r="L14" s="24">
        <v>4.9000000000000002E-2</v>
      </c>
      <c r="M14" s="24">
        <v>5.8999999999999997E-2</v>
      </c>
      <c r="N14" s="24">
        <v>6.6000000000000003E-2</v>
      </c>
      <c r="O14" s="24">
        <v>0.09</v>
      </c>
    </row>
    <row r="15" spans="1:15" s="24" customFormat="1" ht="16.2" customHeight="1">
      <c r="B15" s="24" t="s">
        <v>127</v>
      </c>
      <c r="C15" s="26" t="s">
        <v>126</v>
      </c>
      <c r="D15" s="24">
        <v>5.1999999999999998E-2</v>
      </c>
      <c r="E15" s="24">
        <v>0.03</v>
      </c>
      <c r="F15" s="24">
        <v>4.1000000000000002E-2</v>
      </c>
      <c r="G15" s="24">
        <v>6.5000000000000002E-2</v>
      </c>
      <c r="H15" s="24">
        <v>0.1</v>
      </c>
      <c r="I15" s="24">
        <v>0.112</v>
      </c>
      <c r="J15" s="24">
        <v>9.7000000000000003E-2</v>
      </c>
      <c r="K15" s="24">
        <v>0.06</v>
      </c>
      <c r="L15" s="24">
        <v>0.107</v>
      </c>
      <c r="M15" s="24">
        <v>0.122</v>
      </c>
      <c r="N15" s="24">
        <v>0.125</v>
      </c>
      <c r="O15" s="24">
        <v>0.159</v>
      </c>
    </row>
    <row r="16" spans="1:15" s="25" customFormat="1" ht="16.2" customHeight="1">
      <c r="B16" s="25" t="s">
        <v>128</v>
      </c>
      <c r="C16" s="59" t="s">
        <v>129</v>
      </c>
      <c r="D16" s="25">
        <v>0.9</v>
      </c>
      <c r="E16" s="25">
        <v>0.8</v>
      </c>
      <c r="F16" s="25">
        <v>0.8</v>
      </c>
      <c r="G16" s="64">
        <v>0.9</v>
      </c>
      <c r="H16" s="64">
        <v>1</v>
      </c>
      <c r="I16" s="64">
        <v>1</v>
      </c>
      <c r="J16" s="64">
        <v>1</v>
      </c>
      <c r="K16" s="64">
        <v>1</v>
      </c>
      <c r="L16" s="64">
        <v>1</v>
      </c>
      <c r="M16" s="64">
        <v>1</v>
      </c>
      <c r="N16" s="64">
        <v>1</v>
      </c>
      <c r="O16" s="64">
        <v>1</v>
      </c>
    </row>
    <row r="17" spans="1:15" s="24" customFormat="1" ht="16.2" customHeight="1">
      <c r="B17" s="24" t="s">
        <v>130</v>
      </c>
      <c r="C17" s="26" t="s">
        <v>126</v>
      </c>
      <c r="D17" s="24">
        <v>0.32700000000000001</v>
      </c>
      <c r="E17" s="24">
        <v>0.33300000000000002</v>
      </c>
      <c r="F17" s="24">
        <v>0.35599999999999998</v>
      </c>
      <c r="G17" s="24">
        <v>0.35099999999999998</v>
      </c>
      <c r="H17" s="24">
        <v>0.38100000000000001</v>
      </c>
      <c r="I17" s="24">
        <v>0.38600000000000001</v>
      </c>
      <c r="J17" s="24">
        <v>0.42399999999999999</v>
      </c>
      <c r="K17" s="24">
        <v>0.46500000000000002</v>
      </c>
      <c r="L17" s="24">
        <v>0.45900000000000002</v>
      </c>
      <c r="M17" s="24">
        <v>0.51300000000000001</v>
      </c>
      <c r="N17" s="24">
        <v>0.54100000000000004</v>
      </c>
      <c r="O17" s="24">
        <v>0.58599999999999997</v>
      </c>
    </row>
    <row r="18" spans="1:15" s="24" customFormat="1" ht="16.2" customHeight="1">
      <c r="B18" s="26" t="s">
        <v>131</v>
      </c>
      <c r="C18" s="26" t="s">
        <v>126</v>
      </c>
      <c r="D18" s="24">
        <v>0.38</v>
      </c>
      <c r="E18" s="24">
        <v>0.379</v>
      </c>
      <c r="F18" s="24">
        <v>0.34599999999999997</v>
      </c>
      <c r="G18" s="24">
        <v>0.33600000000000002</v>
      </c>
      <c r="H18" s="24">
        <v>0.28799999999999998</v>
      </c>
      <c r="I18" s="24">
        <v>0.26500000000000001</v>
      </c>
      <c r="J18" s="24">
        <v>0.214</v>
      </c>
      <c r="K18" s="24">
        <v>0.17899999999999999</v>
      </c>
      <c r="L18" s="24">
        <v>0.13800000000000001</v>
      </c>
      <c r="M18" s="24">
        <v>0.104</v>
      </c>
      <c r="N18" s="24">
        <v>0.05</v>
      </c>
      <c r="O18" s="24">
        <v>3.1E-2</v>
      </c>
    </row>
    <row r="19" spans="1:15" ht="16.2" customHeight="1">
      <c r="B19" s="4" t="s">
        <v>146</v>
      </c>
      <c r="C19" s="38" t="s">
        <v>132</v>
      </c>
      <c r="D19" s="22">
        <v>93</v>
      </c>
      <c r="E19" s="22">
        <v>88</v>
      </c>
      <c r="F19" s="22">
        <v>81</v>
      </c>
      <c r="G19" s="22">
        <v>80</v>
      </c>
      <c r="H19" s="22">
        <v>72</v>
      </c>
      <c r="I19" s="22">
        <v>76</v>
      </c>
      <c r="J19" s="22">
        <v>73</v>
      </c>
      <c r="K19" s="22">
        <v>62</v>
      </c>
      <c r="L19" s="22">
        <v>65</v>
      </c>
      <c r="M19" s="22">
        <v>57</v>
      </c>
      <c r="N19" s="22">
        <v>51</v>
      </c>
      <c r="O19" s="22">
        <v>49</v>
      </c>
    </row>
    <row r="20" spans="1:15" s="25" customFormat="1" ht="16.2" customHeight="1">
      <c r="B20" s="25" t="s">
        <v>133</v>
      </c>
      <c r="C20" s="59" t="s">
        <v>134</v>
      </c>
      <c r="D20" s="27">
        <v>3.3</v>
      </c>
      <c r="E20" s="27">
        <v>2.7</v>
      </c>
      <c r="F20" s="27">
        <v>3.1</v>
      </c>
      <c r="G20" s="27">
        <v>4.5</v>
      </c>
      <c r="H20" s="27">
        <v>6.7</v>
      </c>
      <c r="I20" s="27">
        <v>9.4</v>
      </c>
      <c r="J20" s="27">
        <v>9.3000000000000007</v>
      </c>
      <c r="K20" s="27">
        <v>8.8000000000000007</v>
      </c>
      <c r="L20" s="27">
        <v>16.399999999999999</v>
      </c>
      <c r="M20" s="27">
        <v>27.2</v>
      </c>
      <c r="N20" s="27">
        <v>52.4</v>
      </c>
      <c r="O20" s="27">
        <v>100.2</v>
      </c>
    </row>
    <row r="21" spans="1:15" ht="16.2" customHeight="1">
      <c r="B21" s="4" t="s">
        <v>154</v>
      </c>
      <c r="C21" s="38" t="s">
        <v>14</v>
      </c>
      <c r="D21" s="4">
        <v>-21671</v>
      </c>
      <c r="E21" s="4">
        <v>-23341</v>
      </c>
      <c r="F21" s="4">
        <v>-22288</v>
      </c>
      <c r="G21" s="4">
        <v>-20854</v>
      </c>
      <c r="H21" s="4">
        <v>-20872</v>
      </c>
      <c r="I21" s="4">
        <v>-15867</v>
      </c>
      <c r="J21" s="4">
        <v>-16305</v>
      </c>
      <c r="K21" s="4">
        <v>-10134</v>
      </c>
      <c r="L21" s="4">
        <v>-3590</v>
      </c>
      <c r="M21" s="4">
        <v>-1141</v>
      </c>
      <c r="N21" s="4">
        <v>2410</v>
      </c>
      <c r="O21" s="4">
        <v>4657</v>
      </c>
    </row>
    <row r="23" spans="1:15" ht="16.2" customHeight="1">
      <c r="B23" s="4" t="s">
        <v>135</v>
      </c>
      <c r="C23" s="38" t="s">
        <v>32</v>
      </c>
      <c r="D23" s="22">
        <v>1370</v>
      </c>
      <c r="E23" s="22">
        <v>1540</v>
      </c>
      <c r="F23" s="22">
        <v>1690</v>
      </c>
      <c r="G23" s="22">
        <v>1870</v>
      </c>
      <c r="H23" s="22">
        <v>2560</v>
      </c>
      <c r="I23" s="22">
        <v>3040</v>
      </c>
      <c r="J23" s="22">
        <v>2415</v>
      </c>
      <c r="K23" s="22">
        <v>4060</v>
      </c>
      <c r="L23" s="22">
        <v>4000</v>
      </c>
      <c r="M23" s="22">
        <v>4510</v>
      </c>
      <c r="N23" s="22">
        <v>4470</v>
      </c>
      <c r="O23" s="22">
        <v>4990</v>
      </c>
    </row>
    <row r="24" spans="1:15" s="25" customFormat="1" ht="16.2" customHeight="1">
      <c r="B24" s="25" t="s">
        <v>136</v>
      </c>
      <c r="C24" s="59" t="s">
        <v>134</v>
      </c>
      <c r="D24" s="25">
        <v>29.1</v>
      </c>
      <c r="E24" s="25">
        <v>57</v>
      </c>
      <c r="F24" s="25">
        <v>43.9</v>
      </c>
      <c r="G24" s="25">
        <v>28.4</v>
      </c>
      <c r="H24" s="25">
        <v>23</v>
      </c>
      <c r="I24" s="25">
        <v>22.1</v>
      </c>
      <c r="J24" s="25">
        <v>19.2</v>
      </c>
      <c r="K24" s="25">
        <v>50.3</v>
      </c>
      <c r="L24" s="25">
        <v>26</v>
      </c>
      <c r="M24" s="25">
        <v>23.6</v>
      </c>
      <c r="N24" s="25">
        <v>20.5</v>
      </c>
      <c r="O24" s="25">
        <v>15.9</v>
      </c>
    </row>
    <row r="25" spans="1:15" s="25" customFormat="1" ht="16.2" customHeight="1">
      <c r="B25" s="25" t="s">
        <v>137</v>
      </c>
      <c r="C25" s="59" t="s">
        <v>134</v>
      </c>
      <c r="D25" s="25">
        <v>1.5</v>
      </c>
      <c r="E25" s="25">
        <v>1.7</v>
      </c>
      <c r="F25" s="25">
        <v>1.7</v>
      </c>
      <c r="G25" s="25">
        <v>1.8</v>
      </c>
      <c r="H25" s="25">
        <v>2.2000000000000002</v>
      </c>
      <c r="I25" s="25">
        <v>2.4</v>
      </c>
      <c r="J25" s="25">
        <v>1.8</v>
      </c>
      <c r="K25" s="25">
        <v>2.9</v>
      </c>
      <c r="L25" s="25">
        <v>2.7</v>
      </c>
      <c r="M25" s="25">
        <v>2.7</v>
      </c>
      <c r="N25" s="25">
        <v>2.5</v>
      </c>
      <c r="O25" s="25">
        <v>2.4</v>
      </c>
    </row>
    <row r="26" spans="1:15" s="28" customFormat="1" ht="16.2" customHeight="1">
      <c r="B26" s="28" t="s">
        <v>174</v>
      </c>
      <c r="C26" s="60" t="s">
        <v>138</v>
      </c>
      <c r="D26" s="28">
        <v>773136</v>
      </c>
      <c r="E26" s="28">
        <v>797002</v>
      </c>
      <c r="F26" s="28">
        <v>830103</v>
      </c>
      <c r="G26" s="28">
        <v>836243</v>
      </c>
      <c r="H26" s="28">
        <v>853614</v>
      </c>
      <c r="I26" s="28">
        <v>866799</v>
      </c>
      <c r="J26" s="28">
        <v>870306</v>
      </c>
      <c r="K26" s="28">
        <v>871556</v>
      </c>
      <c r="L26" s="28">
        <v>875627</v>
      </c>
      <c r="M26" s="28">
        <v>876212</v>
      </c>
      <c r="N26" s="28">
        <v>879136</v>
      </c>
      <c r="O26" s="28">
        <v>881339</v>
      </c>
    </row>
    <row r="27" spans="1:15" ht="16.2" customHeight="1" thickBot="1">
      <c r="A27" s="20"/>
      <c r="B27" s="20" t="s">
        <v>139</v>
      </c>
      <c r="C27" s="57" t="s">
        <v>14</v>
      </c>
      <c r="D27" s="20">
        <v>1059196</v>
      </c>
      <c r="E27" s="20">
        <v>1227384</v>
      </c>
      <c r="F27" s="20">
        <v>1402874</v>
      </c>
      <c r="G27" s="20">
        <v>1563774</v>
      </c>
      <c r="H27" s="20">
        <v>2185252</v>
      </c>
      <c r="I27" s="20">
        <v>2635069</v>
      </c>
      <c r="J27" s="20">
        <v>2101789</v>
      </c>
      <c r="K27" s="20">
        <v>3538516</v>
      </c>
      <c r="L27" s="20">
        <v>3502508</v>
      </c>
      <c r="M27" s="20">
        <v>3951718</v>
      </c>
      <c r="N27" s="20">
        <v>3929739</v>
      </c>
      <c r="O27" s="20">
        <v>4397880</v>
      </c>
    </row>
    <row r="28" spans="1:15" ht="22.5" customHeight="1">
      <c r="A28" s="5" t="s">
        <v>140</v>
      </c>
    </row>
    <row r="29" spans="1:15" ht="16.350000000000001" customHeight="1">
      <c r="B29" s="2" t="s">
        <v>141</v>
      </c>
    </row>
    <row r="30" spans="1:15" ht="16.350000000000001" customHeight="1">
      <c r="B30" s="4" t="s">
        <v>105</v>
      </c>
      <c r="D30" s="22">
        <v>36286</v>
      </c>
      <c r="E30" s="22">
        <v>36642</v>
      </c>
      <c r="F30" s="22">
        <v>37103</v>
      </c>
      <c r="G30" s="22">
        <v>37179</v>
      </c>
      <c r="H30" s="22">
        <v>37431</v>
      </c>
      <c r="I30" s="22">
        <v>37556</v>
      </c>
      <c r="J30" s="22">
        <v>37965</v>
      </c>
      <c r="K30" s="22">
        <v>38222</v>
      </c>
      <c r="L30" s="22">
        <v>39496</v>
      </c>
      <c r="M30" s="22">
        <v>44809</v>
      </c>
      <c r="N30" s="22">
        <v>44443</v>
      </c>
      <c r="O30" s="22">
        <v>45380</v>
      </c>
    </row>
    <row r="31" spans="1:15" ht="16.350000000000001" customHeight="1">
      <c r="B31" s="4" t="s">
        <v>106</v>
      </c>
    </row>
    <row r="32" spans="1:15" ht="16.350000000000001" customHeight="1">
      <c r="B32" s="4" t="s">
        <v>149</v>
      </c>
      <c r="D32" s="22">
        <v>8967</v>
      </c>
      <c r="E32" s="22">
        <v>8151</v>
      </c>
      <c r="F32" s="22">
        <v>8363</v>
      </c>
      <c r="G32" s="22">
        <v>8923</v>
      </c>
      <c r="H32" s="22">
        <v>9441</v>
      </c>
      <c r="I32" s="22">
        <v>10279</v>
      </c>
      <c r="J32" s="22">
        <v>12010</v>
      </c>
      <c r="K32" s="22">
        <v>11678</v>
      </c>
      <c r="L32" s="22">
        <v>11570</v>
      </c>
      <c r="M32" s="22">
        <v>10908</v>
      </c>
      <c r="N32" s="22">
        <v>10151</v>
      </c>
      <c r="O32" s="22">
        <v>10180</v>
      </c>
    </row>
    <row r="33" spans="1:15" ht="16.350000000000001" customHeight="1">
      <c r="B33" s="4" t="s">
        <v>142</v>
      </c>
      <c r="D33" s="22">
        <v>9609</v>
      </c>
      <c r="E33" s="22">
        <v>9544</v>
      </c>
      <c r="F33" s="22">
        <v>10537</v>
      </c>
      <c r="G33" s="22">
        <v>11222</v>
      </c>
      <c r="H33" s="22">
        <v>12170</v>
      </c>
      <c r="I33" s="22">
        <v>12210</v>
      </c>
      <c r="J33" s="22">
        <v>12501</v>
      </c>
      <c r="K33" s="22">
        <v>12713</v>
      </c>
      <c r="L33" s="22">
        <v>12517</v>
      </c>
      <c r="M33" s="22">
        <v>12875</v>
      </c>
      <c r="N33" s="22">
        <v>11889</v>
      </c>
      <c r="O33" s="22">
        <v>11307</v>
      </c>
    </row>
    <row r="34" spans="1:15" ht="16.350000000000001" customHeight="1">
      <c r="B34" s="16" t="s">
        <v>150</v>
      </c>
      <c r="C34" s="56"/>
      <c r="D34" s="19">
        <v>9650</v>
      </c>
      <c r="E34" s="19">
        <v>10198</v>
      </c>
      <c r="F34" s="19">
        <v>11669</v>
      </c>
      <c r="G34" s="19">
        <v>14956</v>
      </c>
      <c r="H34" s="19">
        <v>16586</v>
      </c>
      <c r="I34" s="19">
        <v>18722</v>
      </c>
      <c r="J34" s="19">
        <v>17323</v>
      </c>
      <c r="K34" s="19">
        <v>18396</v>
      </c>
      <c r="L34" s="19">
        <v>23090</v>
      </c>
      <c r="M34" s="19">
        <v>25028</v>
      </c>
      <c r="N34" s="19">
        <v>31319</v>
      </c>
      <c r="O34" s="19">
        <v>35700</v>
      </c>
    </row>
    <row r="35" spans="1:15" ht="16.350000000000001" customHeight="1">
      <c r="A35" s="28"/>
      <c r="B35" s="16" t="s">
        <v>143</v>
      </c>
      <c r="C35" s="56"/>
      <c r="D35" s="16">
        <v>28226</v>
      </c>
      <c r="E35" s="16">
        <f t="shared" ref="E35:O35" si="1">SUM(E32:E34)</f>
        <v>27893</v>
      </c>
      <c r="F35" s="16">
        <f t="shared" si="1"/>
        <v>30569</v>
      </c>
      <c r="G35" s="16">
        <f t="shared" si="1"/>
        <v>35101</v>
      </c>
      <c r="H35" s="16">
        <f t="shared" si="1"/>
        <v>38197</v>
      </c>
      <c r="I35" s="16">
        <f t="shared" si="1"/>
        <v>41211</v>
      </c>
      <c r="J35" s="16">
        <f t="shared" si="1"/>
        <v>41834</v>
      </c>
      <c r="K35" s="16">
        <f t="shared" si="1"/>
        <v>42787</v>
      </c>
      <c r="L35" s="16">
        <f t="shared" si="1"/>
        <v>47177</v>
      </c>
      <c r="M35" s="16">
        <f t="shared" si="1"/>
        <v>48811</v>
      </c>
      <c r="N35" s="16">
        <f t="shared" si="1"/>
        <v>53359</v>
      </c>
      <c r="O35" s="16">
        <f t="shared" si="1"/>
        <v>57187</v>
      </c>
    </row>
    <row r="36" spans="1:15" ht="16.350000000000001" customHeight="1" thickBot="1">
      <c r="A36" s="20"/>
      <c r="B36" s="20" t="s">
        <v>103</v>
      </c>
      <c r="C36" s="57"/>
      <c r="D36" s="20">
        <v>64512</v>
      </c>
      <c r="E36" s="20">
        <f t="shared" ref="E36:O36" si="2">E30+E35</f>
        <v>64535</v>
      </c>
      <c r="F36" s="20">
        <f t="shared" si="2"/>
        <v>67672</v>
      </c>
      <c r="G36" s="20">
        <f t="shared" si="2"/>
        <v>72280</v>
      </c>
      <c r="H36" s="20">
        <f t="shared" si="2"/>
        <v>75628</v>
      </c>
      <c r="I36" s="20">
        <f t="shared" si="2"/>
        <v>78767</v>
      </c>
      <c r="J36" s="20">
        <f t="shared" si="2"/>
        <v>79799</v>
      </c>
      <c r="K36" s="20">
        <f t="shared" si="2"/>
        <v>81009</v>
      </c>
      <c r="L36" s="20">
        <f t="shared" si="2"/>
        <v>86673</v>
      </c>
      <c r="M36" s="20">
        <f t="shared" si="2"/>
        <v>93620</v>
      </c>
      <c r="N36" s="20">
        <f t="shared" si="2"/>
        <v>97802</v>
      </c>
      <c r="O36" s="20">
        <f t="shared" si="2"/>
        <v>102567</v>
      </c>
    </row>
    <row r="37" spans="1:15" s="2" customFormat="1" ht="15.75" customHeight="1">
      <c r="A37" s="29" t="s">
        <v>162</v>
      </c>
      <c r="B37" s="2" t="s">
        <v>160</v>
      </c>
      <c r="C37" s="38"/>
    </row>
    <row r="38" spans="1:15" s="2" customFormat="1" ht="15.75" customHeight="1">
      <c r="A38" s="29" t="s">
        <v>162</v>
      </c>
      <c r="B38" s="2" t="s">
        <v>161</v>
      </c>
      <c r="C38" s="38"/>
    </row>
    <row r="39" spans="1:15" s="2" customFormat="1" ht="15.75" customHeight="1">
      <c r="A39" s="29" t="s">
        <v>164</v>
      </c>
      <c r="B39" s="2" t="s">
        <v>163</v>
      </c>
      <c r="C39" s="38"/>
    </row>
    <row r="40" spans="1:15" s="2" customFormat="1" ht="15.75" customHeight="1">
      <c r="A40" s="30" t="s">
        <v>155</v>
      </c>
      <c r="B40" s="3" t="s">
        <v>156</v>
      </c>
      <c r="C40" s="6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s="32" customFormat="1" ht="15.75" customHeight="1">
      <c r="A41" s="31"/>
      <c r="B41" s="1"/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</sheetData>
  <phoneticPr fontId="2"/>
  <pageMargins left="0.46" right="0.49" top="0.56999999999999995" bottom="0.55000000000000004" header="0.51181102362204722" footer="0.51181102362204722"/>
  <pageSetup paperSize="9" scale="64" orientation="landscape" blackAndWhite="1" verticalDpi="300" r:id="rId1"/>
  <headerFooter alignWithMargins="0">
    <oddFooter>&amp;C-&amp;A-&amp;R&amp;16連結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0</vt:lpstr>
      <vt:lpstr>1</vt:lpstr>
      <vt:lpstr>2</vt:lpstr>
      <vt:lpstr>3</vt:lpstr>
      <vt:lpstr>4</vt:lpstr>
      <vt:lpstr>5</vt:lpstr>
      <vt:lpstr>6</vt:lpstr>
      <vt:lpstr>7</vt:lpstr>
      <vt:lpstr>'0'!Print_Area</vt:lpstr>
      <vt:lpstr>'1'!Print_Area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'7'!Print_Titles</vt:lpstr>
    </vt:vector>
  </TitlesOfParts>
  <Manager>IR Promotion Div.</Manager>
  <Company>Canon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Canon Financial Data Book</dc:title>
  <dc:subject>For Investors</dc:subject>
  <dc:creator>IR Promotion Div.</dc:creator>
  <cp:lastModifiedBy>Aniket Gupta</cp:lastModifiedBy>
  <cp:lastPrinted>2004-02-16T05:46:51Z</cp:lastPrinted>
  <dcterms:created xsi:type="dcterms:W3CDTF">1998-11-10T10:40:36Z</dcterms:created>
  <dcterms:modified xsi:type="dcterms:W3CDTF">2024-02-03T22:14:32Z</dcterms:modified>
</cp:coreProperties>
</file>