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EE0D856B-22C4-495A-94CB-34E29E0A0A8A}" xr6:coauthVersionLast="47" xr6:coauthVersionMax="47" xr10:uidLastSave="{00000000-0000-0000-0000-000000000000}"/>
  <bookViews>
    <workbookView xWindow="3348" yWindow="3348" windowWidth="17280" windowHeight="8880"/>
  </bookViews>
  <sheets>
    <sheet name="Summary" sheetId="1" r:id="rId1"/>
    <sheet name="1003" sheetId="2" r:id="rId2"/>
    <sheet name="1043" sheetId="3" r:id="rId3"/>
    <sheet name="1166" sheetId="4" r:id="rId4"/>
    <sheet name="1198" sheetId="5" r:id="rId5"/>
    <sheet name="1856" sheetId="6" r:id="rId6"/>
  </sheets>
  <externalReferences>
    <externalReference r:id="rId7"/>
    <externalReference r:id="rId8"/>
  </externalReferences>
  <definedNames>
    <definedName name="CarryForward" localSheetId="1">'[1].xls]Summary'!$C$6</definedName>
    <definedName name="CarryForward" localSheetId="2">'[1].xls]Summary'!$C$6</definedName>
    <definedName name="CarryForward" localSheetId="3">'[1].xls]Summary'!$C$6</definedName>
    <definedName name="CarryForward" localSheetId="4">'[1].xls]Summary'!$C$6</definedName>
    <definedName name="CarryForward" localSheetId="5">'[1].xls]Summary'!$C$6</definedName>
    <definedName name="CarryForward" localSheetId="0">Summary!$C$6</definedName>
    <definedName name="CarryForward">[2]Summary!$C$6</definedName>
    <definedName name="Central_allocations" localSheetId="1">'[1].xls]Summary'!$C$32</definedName>
    <definedName name="Central_allocations" localSheetId="2">'[1].xls]Summary'!$C$32</definedName>
    <definedName name="Central_allocations" localSheetId="3">'[1].xls]Summary'!$C$32</definedName>
    <definedName name="Central_allocations" localSheetId="4">'[1].xls]Summary'!$C$32</definedName>
    <definedName name="Central_allocations" localSheetId="5">'[1].xls]Summary'!$C$32</definedName>
    <definedName name="Central_allocations" localSheetId="0">Summary!$C$17</definedName>
    <definedName name="Central_allocations">[2]Summary!$C$32</definedName>
    <definedName name="ExpByFunction" localSheetId="1">'[1].xls]Summary'!$C$45</definedName>
    <definedName name="ExpByFunction" localSheetId="2">'[1].xls]Summary'!$C$45</definedName>
    <definedName name="ExpByFunction" localSheetId="3">'[1].xls]Summary'!$C$45</definedName>
    <definedName name="ExpByFunction" localSheetId="4">'[1].xls]Summary'!$C$45</definedName>
    <definedName name="ExpByFunction" localSheetId="5">'[1].xls]Summary'!$C$45</definedName>
    <definedName name="ExpByFunction" localSheetId="0">Summary!$C$30</definedName>
    <definedName name="ExpByFunction">[2]Summary!$C$45</definedName>
    <definedName name="ExpByObject" localSheetId="1">'[1].xls]Summary'!$C$60</definedName>
    <definedName name="ExpByObject" localSheetId="2">'[1].xls]Summary'!$C$60</definedName>
    <definedName name="ExpByObject" localSheetId="3">'[1].xls]Summary'!$C$60</definedName>
    <definedName name="ExpByObject" localSheetId="4">'[1].xls]Summary'!$C$60</definedName>
    <definedName name="ExpByObject" localSheetId="5">'[1].xls]Summary'!$C$60</definedName>
    <definedName name="ExpByObject" localSheetId="0">Summary!$C$45</definedName>
    <definedName name="ExpByObject">[2]Summary!$C$60</definedName>
    <definedName name="_xlnm.Print_Area" localSheetId="1">'[1].xls]1000:.xls]Summary'!$A$1:$H$75</definedName>
    <definedName name="_xlnm.Print_Area" localSheetId="2">'[1].xls]1000:.xls]Summary'!$A$1:$H$75</definedName>
    <definedName name="_xlnm.Print_Area" localSheetId="3">'[1].xls]1000:.xls]Summary'!$A$1:$H$75</definedName>
    <definedName name="_xlnm.Print_Area" localSheetId="4">'[1].xls]1000:.xls]Summary'!$A$1:$H$75</definedName>
    <definedName name="_xlnm.Print_Area" localSheetId="5">'[1].xls]1000:.xls]Summary'!$A$1:$H$75</definedName>
    <definedName name="_xlnm.Print_Area" localSheetId="0">Summary!$A$1:$I$65</definedName>
    <definedName name="_xlnm.Print_Area">'[2]1000:Summary'!$A$1:$H$75</definedName>
    <definedName name="Revenues" localSheetId="1">'[1].xls]Summary'!$A$29:$IV$29</definedName>
    <definedName name="Revenues" localSheetId="2">'[1].xls]Summary'!$A$29:$IV$29</definedName>
    <definedName name="Revenues" localSheetId="3">'[1].xls]Summary'!$A$29:$IV$29</definedName>
    <definedName name="Revenues" localSheetId="4">'[1].xls]Summary'!$A$29:$IV$29</definedName>
    <definedName name="Revenues" localSheetId="5">'[1].xls]Summary'!$A$29:$IV$29</definedName>
    <definedName name="Revenues" localSheetId="0">Summary!$14:$14</definedName>
    <definedName name="Revenues">[2]Summary!$A$29:$IV$29</definedName>
    <definedName name="solver_opt" localSheetId="1" hidden="1">'[1].xls]Summary'!#REF!</definedName>
    <definedName name="solver_opt" localSheetId="2" hidden="1">'[1].xls]Summary'!#REF!</definedName>
    <definedName name="solver_opt" localSheetId="3" hidden="1">'[1].xls]Summary'!#REF!</definedName>
    <definedName name="solver_opt" localSheetId="4" hidden="1">'[1].xls]Summary'!#REF!</definedName>
    <definedName name="solver_opt" localSheetId="5" hidden="1">'[1].xls]Summary'!#REF!</definedName>
    <definedName name="solver_opt" localSheetId="0" hidden="1">Summary!#REF!</definedName>
    <definedName name="solver_opt" hidden="1">[2]Summary!#REF!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35" i="2"/>
  <c r="I25" i="2"/>
  <c r="G25" i="2"/>
  <c r="H6" i="2" s="1"/>
  <c r="G35" i="2"/>
  <c r="G53" i="2"/>
  <c r="H25" i="2"/>
  <c r="H35" i="2"/>
  <c r="H53" i="2"/>
  <c r="I72" i="2"/>
  <c r="I53" i="2"/>
  <c r="I35" i="3"/>
  <c r="I25" i="3"/>
  <c r="I10" i="1" s="1"/>
  <c r="G25" i="3"/>
  <c r="G35" i="3"/>
  <c r="G53" i="3"/>
  <c r="H6" i="3" s="1"/>
  <c r="H25" i="3"/>
  <c r="H35" i="3"/>
  <c r="H53" i="3"/>
  <c r="I72" i="3"/>
  <c r="I53" i="3"/>
  <c r="I35" i="4"/>
  <c r="I25" i="4"/>
  <c r="I11" i="1" s="1"/>
  <c r="G25" i="4"/>
  <c r="H6" i="4" s="1"/>
  <c r="G35" i="4"/>
  <c r="G53" i="4"/>
  <c r="H25" i="4"/>
  <c r="H35" i="4"/>
  <c r="H53" i="4"/>
  <c r="I72" i="4"/>
  <c r="I53" i="4"/>
  <c r="I35" i="5"/>
  <c r="I37" i="5" s="1"/>
  <c r="I74" i="5" s="1"/>
  <c r="I25" i="5"/>
  <c r="I12" i="1" s="1"/>
  <c r="G25" i="5"/>
  <c r="G35" i="5"/>
  <c r="G53" i="5"/>
  <c r="H6" i="5"/>
  <c r="H25" i="5"/>
  <c r="I6" i="5" s="1"/>
  <c r="H35" i="5"/>
  <c r="H53" i="5"/>
  <c r="I72" i="5"/>
  <c r="I53" i="5"/>
  <c r="I35" i="6"/>
  <c r="I25" i="6"/>
  <c r="I13" i="1" s="1"/>
  <c r="G25" i="6"/>
  <c r="H6" i="6" s="1"/>
  <c r="G35" i="6"/>
  <c r="G53" i="6"/>
  <c r="H25" i="6"/>
  <c r="H35" i="6"/>
  <c r="H53" i="6"/>
  <c r="I72" i="6"/>
  <c r="I53" i="6"/>
  <c r="I17" i="1"/>
  <c r="I24" i="1" s="1"/>
  <c r="I18" i="1"/>
  <c r="I19" i="1"/>
  <c r="I20" i="1"/>
  <c r="I21" i="1"/>
  <c r="I22" i="1"/>
  <c r="I23" i="1"/>
  <c r="I45" i="1"/>
  <c r="I46" i="1"/>
  <c r="I61" i="1" s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0" i="1"/>
  <c r="I31" i="1"/>
  <c r="I32" i="1"/>
  <c r="I33" i="1"/>
  <c r="I34" i="1"/>
  <c r="I35" i="1"/>
  <c r="I42" i="1" s="1"/>
  <c r="I36" i="1"/>
  <c r="I37" i="1"/>
  <c r="I38" i="1"/>
  <c r="I39" i="1"/>
  <c r="I40" i="1"/>
  <c r="I41" i="1"/>
  <c r="H17" i="1"/>
  <c r="H24" i="1" s="1"/>
  <c r="H18" i="1"/>
  <c r="H19" i="1"/>
  <c r="H20" i="1"/>
  <c r="H21" i="1"/>
  <c r="H22" i="1"/>
  <c r="H23" i="1"/>
  <c r="H9" i="1"/>
  <c r="H14" i="1" s="1"/>
  <c r="H10" i="1"/>
  <c r="H11" i="1"/>
  <c r="H12" i="1"/>
  <c r="H13" i="1"/>
  <c r="H45" i="1"/>
  <c r="H46" i="1"/>
  <c r="H47" i="1"/>
  <c r="H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F25" i="2"/>
  <c r="F9" i="1" s="1"/>
  <c r="F35" i="2"/>
  <c r="F72" i="2"/>
  <c r="F6" i="2" s="1"/>
  <c r="E25" i="2"/>
  <c r="E35" i="2"/>
  <c r="E72" i="2"/>
  <c r="D25" i="2"/>
  <c r="D9" i="1" s="1"/>
  <c r="D35" i="2"/>
  <c r="D72" i="2"/>
  <c r="D53" i="2"/>
  <c r="E53" i="2"/>
  <c r="F53" i="2"/>
  <c r="G72" i="2"/>
  <c r="H72" i="2"/>
  <c r="F25" i="3"/>
  <c r="F35" i="3"/>
  <c r="F72" i="3"/>
  <c r="F6" i="3"/>
  <c r="F37" i="3" s="1"/>
  <c r="F74" i="3" s="1"/>
  <c r="E25" i="3"/>
  <c r="E35" i="3"/>
  <c r="E72" i="3"/>
  <c r="D25" i="3"/>
  <c r="D35" i="3"/>
  <c r="D72" i="3"/>
  <c r="G37" i="3"/>
  <c r="D53" i="3"/>
  <c r="E53" i="3"/>
  <c r="F53" i="3"/>
  <c r="G72" i="3"/>
  <c r="H72" i="3"/>
  <c r="G74" i="3"/>
  <c r="F25" i="4"/>
  <c r="F35" i="4"/>
  <c r="F72" i="4"/>
  <c r="F6" i="4" s="1"/>
  <c r="E6" i="4" s="1"/>
  <c r="D6" i="4" s="1"/>
  <c r="E25" i="4"/>
  <c r="E37" i="4" s="1"/>
  <c r="E74" i="4" s="1"/>
  <c r="E35" i="4"/>
  <c r="E72" i="4"/>
  <c r="D25" i="4"/>
  <c r="D11" i="1" s="1"/>
  <c r="D35" i="4"/>
  <c r="D72" i="4"/>
  <c r="G37" i="4"/>
  <c r="G74" i="4" s="1"/>
  <c r="D53" i="4"/>
  <c r="E53" i="4"/>
  <c r="F53" i="4"/>
  <c r="G72" i="4"/>
  <c r="H72" i="4"/>
  <c r="F25" i="5"/>
  <c r="F6" i="5" s="1"/>
  <c r="E6" i="5" s="1"/>
  <c r="F35" i="5"/>
  <c r="F72" i="5"/>
  <c r="E25" i="5"/>
  <c r="E35" i="5"/>
  <c r="E72" i="5"/>
  <c r="D25" i="5"/>
  <c r="D12" i="1" s="1"/>
  <c r="D35" i="5"/>
  <c r="D72" i="5"/>
  <c r="G37" i="5"/>
  <c r="G74" i="5" s="1"/>
  <c r="H37" i="5"/>
  <c r="H74" i="5" s="1"/>
  <c r="D53" i="5"/>
  <c r="E53" i="5"/>
  <c r="F53" i="5"/>
  <c r="G72" i="5"/>
  <c r="H72" i="5"/>
  <c r="F25" i="6"/>
  <c r="F35" i="6"/>
  <c r="F72" i="6"/>
  <c r="F6" i="6" s="1"/>
  <c r="E6" i="6" s="1"/>
  <c r="D6" i="6" s="1"/>
  <c r="D37" i="6" s="1"/>
  <c r="D74" i="6" s="1"/>
  <c r="E25" i="6"/>
  <c r="E37" i="6" s="1"/>
  <c r="E74" i="6" s="1"/>
  <c r="E35" i="6"/>
  <c r="E72" i="6"/>
  <c r="D25" i="6"/>
  <c r="D35" i="6"/>
  <c r="D72" i="6"/>
  <c r="D53" i="6"/>
  <c r="E53" i="6"/>
  <c r="F53" i="6"/>
  <c r="G72" i="6"/>
  <c r="H72" i="6"/>
  <c r="G10" i="1"/>
  <c r="G11" i="1"/>
  <c r="G12" i="1"/>
  <c r="F10" i="1"/>
  <c r="F12" i="1"/>
  <c r="F13" i="1"/>
  <c r="E9" i="1"/>
  <c r="E10" i="1"/>
  <c r="E11" i="1"/>
  <c r="E12" i="1"/>
  <c r="D10" i="1"/>
  <c r="D13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F61" i="1" s="1"/>
  <c r="E46" i="1"/>
  <c r="D46" i="1"/>
  <c r="G45" i="1"/>
  <c r="F45" i="1"/>
  <c r="E45" i="1"/>
  <c r="E61" i="1" s="1"/>
  <c r="D45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G42" i="1" s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D42" i="1" s="1"/>
  <c r="H30" i="1"/>
  <c r="H42" i="1" s="1"/>
  <c r="G30" i="1"/>
  <c r="F30" i="1"/>
  <c r="F42" i="1" s="1"/>
  <c r="E30" i="1"/>
  <c r="E42" i="1" s="1"/>
  <c r="D30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F24" i="1" s="1"/>
  <c r="E18" i="1"/>
  <c r="D18" i="1"/>
  <c r="G17" i="1"/>
  <c r="F17" i="1"/>
  <c r="E17" i="1"/>
  <c r="E24" i="1" s="1"/>
  <c r="D17" i="1"/>
  <c r="D24" i="1" s="1"/>
  <c r="G6" i="1"/>
  <c r="G24" i="1"/>
  <c r="D61" i="1"/>
  <c r="G61" i="1"/>
  <c r="I14" i="1" l="1"/>
  <c r="F6" i="1"/>
  <c r="E6" i="2"/>
  <c r="H37" i="6"/>
  <c r="H74" i="6" s="1"/>
  <c r="I6" i="6"/>
  <c r="I37" i="6" s="1"/>
  <c r="I74" i="6" s="1"/>
  <c r="H37" i="2"/>
  <c r="H74" i="2" s="1"/>
  <c r="H6" i="1"/>
  <c r="H26" i="1" s="1"/>
  <c r="H63" i="1" s="1"/>
  <c r="I6" i="2"/>
  <c r="I6" i="4"/>
  <c r="I37" i="4" s="1"/>
  <c r="I74" i="4" s="1"/>
  <c r="H37" i="4"/>
  <c r="H74" i="4" s="1"/>
  <c r="H37" i="3"/>
  <c r="H74" i="3" s="1"/>
  <c r="I6" i="3"/>
  <c r="I37" i="3" s="1"/>
  <c r="I74" i="3" s="1"/>
  <c r="F37" i="6"/>
  <c r="F74" i="6" s="1"/>
  <c r="F37" i="4"/>
  <c r="F74" i="4" s="1"/>
  <c r="D6" i="5"/>
  <c r="D37" i="5" s="1"/>
  <c r="D74" i="5" s="1"/>
  <c r="E37" i="5"/>
  <c r="E74" i="5" s="1"/>
  <c r="D37" i="4"/>
  <c r="D74" i="4" s="1"/>
  <c r="D14" i="1"/>
  <c r="E13" i="1"/>
  <c r="E14" i="1" s="1"/>
  <c r="F11" i="1"/>
  <c r="F14" i="1" s="1"/>
  <c r="F26" i="1" s="1"/>
  <c r="F63" i="1" s="1"/>
  <c r="G9" i="1"/>
  <c r="G14" i="1" s="1"/>
  <c r="G26" i="1" s="1"/>
  <c r="G63" i="1" s="1"/>
  <c r="F37" i="5"/>
  <c r="F74" i="5" s="1"/>
  <c r="G37" i="2"/>
  <c r="G74" i="2" s="1"/>
  <c r="F37" i="2"/>
  <c r="F74" i="2" s="1"/>
  <c r="G13" i="1"/>
  <c r="G37" i="6"/>
  <c r="G74" i="6" s="1"/>
  <c r="E6" i="3"/>
  <c r="E6" i="1" l="1"/>
  <c r="E26" i="1" s="1"/>
  <c r="E63" i="1" s="1"/>
  <c r="D6" i="2"/>
  <c r="E37" i="2"/>
  <c r="E74" i="2" s="1"/>
  <c r="D6" i="3"/>
  <c r="D37" i="3" s="1"/>
  <c r="D74" i="3" s="1"/>
  <c r="E37" i="3"/>
  <c r="E74" i="3" s="1"/>
  <c r="I6" i="1"/>
  <c r="I26" i="1" s="1"/>
  <c r="I63" i="1" s="1"/>
  <c r="I37" i="2"/>
  <c r="I74" i="2" s="1"/>
  <c r="D6" i="1" l="1"/>
  <c r="D26" i="1" s="1"/>
  <c r="D63" i="1" s="1"/>
  <c r="D37" i="2"/>
  <c r="D74" i="2" s="1"/>
</calcChain>
</file>

<file path=xl/sharedStrings.xml><?xml version="1.0" encoding="utf-8"?>
<sst xmlns="http://schemas.openxmlformats.org/spreadsheetml/2006/main" count="512" uniqueCount="100">
  <si>
    <t>RRC: TFAC</t>
  </si>
  <si>
    <t>Fiscal Pages</t>
  </si>
  <si>
    <t>SUMMARY:  Current Non-Sponsored Funds</t>
  </si>
  <si>
    <t>Actual</t>
  </si>
  <si>
    <t>Period 14</t>
  </si>
  <si>
    <t xml:space="preserve">               Excluding Multi Year accounts</t>
  </si>
  <si>
    <t>1999-00</t>
  </si>
  <si>
    <t>2000-01</t>
  </si>
  <si>
    <t>2001-02</t>
  </si>
  <si>
    <t>2002-03</t>
  </si>
  <si>
    <t>2003-04</t>
  </si>
  <si>
    <t>RESOURCES</t>
  </si>
  <si>
    <t>a</t>
  </si>
  <si>
    <t>Carry Forward</t>
  </si>
  <si>
    <t xml:space="preserve">Current Revenue - Total Revenue by Fund </t>
  </si>
  <si>
    <t>1003 UMT-GENERAL OPERATIONS &amp; MAINT</t>
  </si>
  <si>
    <t>1043 UMT-INDIRECT COST RECOVERY</t>
  </si>
  <si>
    <t>1166 UMT-FACILITIES MANAGEMENT</t>
  </si>
  <si>
    <t>1198 UMT-OTHER UNRESTRICTED</t>
  </si>
  <si>
    <t>1856 UMT-NS/U OF MN FOUNDATION</t>
  </si>
  <si>
    <t>b</t>
  </si>
  <si>
    <t>Total Revenues</t>
  </si>
  <si>
    <t>Transfers</t>
  </si>
  <si>
    <t>Central Allocations</t>
  </si>
  <si>
    <t>Central Allocations Out</t>
  </si>
  <si>
    <t>Mandatory Transfers In</t>
  </si>
  <si>
    <t>Mandatory Transfers Out</t>
  </si>
  <si>
    <t>Non-Mandatory Transfers In</t>
  </si>
  <si>
    <t>Non-Mandatory Transfers Out</t>
  </si>
  <si>
    <t>NM Transfer Out for Equipment Reserve</t>
  </si>
  <si>
    <t>c</t>
  </si>
  <si>
    <t>Net Transfers</t>
  </si>
  <si>
    <t>d</t>
  </si>
  <si>
    <t>TOTAL NET RESOURCES (a+b+c)</t>
  </si>
  <si>
    <t xml:space="preserve">EXPENDITURES  </t>
  </si>
  <si>
    <t>Expenditures by Function Type</t>
  </si>
  <si>
    <t>Instruction</t>
  </si>
  <si>
    <t>Research</t>
  </si>
  <si>
    <t>Public Service</t>
  </si>
  <si>
    <t>Academic Support</t>
  </si>
  <si>
    <t>Student Services</t>
  </si>
  <si>
    <t>Institutional Support</t>
  </si>
  <si>
    <t>Operation &amp; Maint. of Plant</t>
  </si>
  <si>
    <t>Scholarships &amp; Fellowships</t>
  </si>
  <si>
    <t>Auxiliary Enterprises</t>
  </si>
  <si>
    <t>Hospital</t>
  </si>
  <si>
    <t>Income Accounts</t>
  </si>
  <si>
    <t>Independant Operations</t>
  </si>
  <si>
    <t>TOTAL EXPENDITURES</t>
  </si>
  <si>
    <t>Expenditures by Object Class</t>
  </si>
  <si>
    <t>Salaries</t>
  </si>
  <si>
    <t>Fringe Benefits</t>
  </si>
  <si>
    <t>Student Aid</t>
  </si>
  <si>
    <t>Consultant/Purchased Person.</t>
  </si>
  <si>
    <t>Communications</t>
  </si>
  <si>
    <t>Supplies, Serv, &amp; Misc. Exp.</t>
  </si>
  <si>
    <t>Materials for Resale</t>
  </si>
  <si>
    <t>Equipment &amp; Other Capital Assets</t>
  </si>
  <si>
    <t>Rents,  &amp; Leases</t>
  </si>
  <si>
    <t>Repairs, Maintenance &amp; Supplies</t>
  </si>
  <si>
    <t>Utilities</t>
  </si>
  <si>
    <t>Plant Activity</t>
  </si>
  <si>
    <t>Hospital Patient care, Services &amp; Supplies</t>
  </si>
  <si>
    <t>Loan Activity</t>
  </si>
  <si>
    <t>ICR/Subcontracts/Participants</t>
  </si>
  <si>
    <t>University Assessments</t>
  </si>
  <si>
    <t>e</t>
  </si>
  <si>
    <t>ENDING BALANCE   (d -e)</t>
  </si>
  <si>
    <t xml:space="preserve"> </t>
  </si>
  <si>
    <t>Report Date:</t>
  </si>
  <si>
    <t>TFAC -- Fund:1003</t>
  </si>
  <si>
    <t>Current Non Sponsored Fund</t>
  </si>
  <si>
    <t>Excluding Multi Year accounts</t>
  </si>
  <si>
    <t>1999-2000</t>
  </si>
  <si>
    <t>Revenues by Revenue Class</t>
  </si>
  <si>
    <t>Tuition</t>
  </si>
  <si>
    <t>Appropriations (other than O &amp; M)</t>
  </si>
  <si>
    <t>Grants &amp; Contracts</t>
  </si>
  <si>
    <t>Student Course &amp; Lab Fees</t>
  </si>
  <si>
    <t>Indirect Cost Recovery</t>
  </si>
  <si>
    <t>External &amp; Educational Sales</t>
  </si>
  <si>
    <t>Internal Sales</t>
  </si>
  <si>
    <t>Gifts &amp; Bequests</t>
  </si>
  <si>
    <t>Endowment Income</t>
  </si>
  <si>
    <t>Investment Income</t>
  </si>
  <si>
    <t xml:space="preserve">Hospital &amp; Hosp. Clinic Sales &amp; Services </t>
  </si>
  <si>
    <t>Private Practice</t>
  </si>
  <si>
    <t>Gains/Losses/Adj. to Market Value, Net</t>
  </si>
  <si>
    <t>Loan Activities</t>
  </si>
  <si>
    <t>Plant Activities</t>
  </si>
  <si>
    <t>Other Revenues</t>
  </si>
  <si>
    <t xml:space="preserve">Central Allocations </t>
  </si>
  <si>
    <t>ENDING BALANCE   (d - e)</t>
  </si>
  <si>
    <t>TFAC -- Fund:1043</t>
  </si>
  <si>
    <t>TFAC -- Fund:1166</t>
  </si>
  <si>
    <t>TFAC -- Fund:1198</t>
  </si>
  <si>
    <t>TFAC -- Fund:1856</t>
  </si>
  <si>
    <t>Projected</t>
  </si>
  <si>
    <t>2004-05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</si>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</sst>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0"/>
      <name val="Arial"/>
    </font>
    <font>
      <sz val="10"/>
      <name val="Geneva"/>
    </font>
    <font>
      <b/>
      <sz val="18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6" fontId="1" fillId="0" borderId="0"/>
  </cellStyleXfs>
  <cellXfs count="61">
    <xf numFmtId="0" fontId="0" fillId="0" borderId="0" xfId="0"/>
    <xf numFmtId="6" fontId="2" fillId="0" borderId="0" xfId="1" applyFont="1"/>
    <xf numFmtId="6" fontId="3" fillId="0" borderId="0" xfId="1" applyFont="1"/>
    <xf numFmtId="6" fontId="4" fillId="0" borderId="0" xfId="1" applyFont="1"/>
    <xf numFmtId="6" fontId="2" fillId="0" borderId="0" xfId="1" applyFont="1" applyAlignment="1">
      <alignment horizontal="right"/>
    </xf>
    <xf numFmtId="6" fontId="3" fillId="0" borderId="0" xfId="1" applyFont="1" applyProtection="1">
      <protection hidden="1"/>
    </xf>
    <xf numFmtId="6" fontId="5" fillId="0" borderId="0" xfId="1" applyFont="1" applyAlignment="1">
      <alignment horizontal="right"/>
    </xf>
    <xf numFmtId="6" fontId="6" fillId="0" borderId="0" xfId="1" applyFont="1" applyAlignment="1">
      <alignment horizontal="right"/>
    </xf>
    <xf numFmtId="6" fontId="5" fillId="0" borderId="0" xfId="1" applyFont="1"/>
    <xf numFmtId="6" fontId="6" fillId="0" borderId="0" xfId="1" applyFont="1"/>
    <xf numFmtId="6" fontId="3" fillId="0" borderId="1" xfId="1" applyFont="1" applyBorder="1"/>
    <xf numFmtId="6" fontId="6" fillId="0" borderId="1" xfId="1" applyFont="1" applyBorder="1"/>
    <xf numFmtId="1" fontId="5" fillId="0" borderId="1" xfId="1" applyNumberFormat="1" applyFont="1" applyBorder="1" applyAlignment="1">
      <alignment horizontal="right"/>
    </xf>
    <xf numFmtId="6" fontId="5" fillId="0" borderId="1" xfId="1" applyFont="1" applyBorder="1" applyAlignment="1">
      <alignment horizontal="right"/>
    </xf>
    <xf numFmtId="6" fontId="5" fillId="0" borderId="2" xfId="1" applyFont="1" applyBorder="1"/>
    <xf numFmtId="6" fontId="5" fillId="0" borderId="3" xfId="1" applyFont="1" applyBorder="1"/>
    <xf numFmtId="6" fontId="3" fillId="0" borderId="4" xfId="1" applyFont="1" applyBorder="1"/>
    <xf numFmtId="1" fontId="3" fillId="0" borderId="0" xfId="1" quotePrefix="1" applyNumberFormat="1" applyFont="1" applyBorder="1"/>
    <xf numFmtId="6" fontId="3" fillId="0" borderId="0" xfId="1" applyFont="1" applyBorder="1"/>
    <xf numFmtId="6" fontId="3" fillId="0" borderId="5" xfId="1" applyFont="1" applyBorder="1"/>
    <xf numFmtId="6" fontId="3" fillId="0" borderId="6" xfId="1" applyFont="1" applyBorder="1"/>
    <xf numFmtId="6" fontId="3" fillId="0" borderId="0" xfId="1" applyFont="1" applyFill="1"/>
    <xf numFmtId="6" fontId="5" fillId="0" borderId="0" xfId="1" applyFont="1" applyFill="1"/>
    <xf numFmtId="6" fontId="5" fillId="0" borderId="7" xfId="1" applyFont="1" applyBorder="1"/>
    <xf numFmtId="6" fontId="3" fillId="0" borderId="3" xfId="1" applyFont="1" applyBorder="1"/>
    <xf numFmtId="6" fontId="3" fillId="0" borderId="0" xfId="1" applyFont="1" applyFill="1" applyBorder="1"/>
    <xf numFmtId="14" fontId="1" fillId="0" borderId="0" xfId="1" applyNumberFormat="1"/>
    <xf numFmtId="6" fontId="5" fillId="0" borderId="0" xfId="1" applyFont="1" applyFill="1" applyBorder="1"/>
    <xf numFmtId="6" fontId="7" fillId="0" borderId="0" xfId="1" applyFont="1" applyFill="1" applyBorder="1"/>
    <xf numFmtId="14" fontId="3" fillId="0" borderId="0" xfId="1" applyNumberFormat="1" applyFont="1" applyBorder="1"/>
    <xf numFmtId="6" fontId="3" fillId="0" borderId="8" xfId="1" applyFont="1" applyBorder="1"/>
    <xf numFmtId="6" fontId="3" fillId="0" borderId="9" xfId="1" applyFont="1" applyBorder="1"/>
    <xf numFmtId="6" fontId="3" fillId="0" borderId="10" xfId="1" applyFont="1" applyBorder="1"/>
    <xf numFmtId="6" fontId="3" fillId="0" borderId="11" xfId="1" applyFont="1" applyBorder="1"/>
    <xf numFmtId="6" fontId="3" fillId="0" borderId="12" xfId="1" applyFont="1" applyBorder="1"/>
    <xf numFmtId="6" fontId="3" fillId="0" borderId="13" xfId="1" applyFont="1" applyBorder="1"/>
    <xf numFmtId="6" fontId="3" fillId="0" borderId="11" xfId="1" applyFont="1" applyFill="1" applyBorder="1"/>
    <xf numFmtId="6" fontId="3" fillId="0" borderId="14" xfId="1" applyFont="1" applyBorder="1"/>
    <xf numFmtId="6" fontId="3" fillId="0" borderId="15" xfId="1" applyFont="1" applyBorder="1"/>
    <xf numFmtId="6" fontId="3" fillId="0" borderId="16" xfId="1" applyFont="1" applyFill="1" applyBorder="1"/>
    <xf numFmtId="6" fontId="3" fillId="0" borderId="8" xfId="1" applyFont="1" applyFill="1" applyBorder="1"/>
    <xf numFmtId="6" fontId="3" fillId="0" borderId="10" xfId="1" applyFont="1" applyFill="1" applyBorder="1"/>
    <xf numFmtId="6" fontId="3" fillId="0" borderId="17" xfId="1" applyFont="1" applyBorder="1"/>
    <xf numFmtId="6" fontId="3" fillId="0" borderId="18" xfId="1" applyFont="1" applyBorder="1"/>
    <xf numFmtId="6" fontId="1" fillId="0" borderId="0" xfId="1"/>
    <xf numFmtId="6" fontId="2" fillId="0" borderId="0" xfId="1" applyFont="1" applyBorder="1" applyAlignment="1">
      <alignment horizontal="right"/>
    </xf>
    <xf numFmtId="6" fontId="1" fillId="0" borderId="0" xfId="1" applyBorder="1"/>
    <xf numFmtId="6" fontId="1" fillId="0" borderId="0" xfId="1" applyFill="1" applyBorder="1"/>
    <xf numFmtId="6" fontId="3" fillId="0" borderId="6" xfId="1" applyFont="1" applyFill="1" applyBorder="1"/>
    <xf numFmtId="6" fontId="3" fillId="0" borderId="19" xfId="1" applyFont="1" applyFill="1" applyBorder="1"/>
    <xf numFmtId="6" fontId="3" fillId="0" borderId="20" xfId="1" applyFont="1" applyBorder="1"/>
    <xf numFmtId="6" fontId="3" fillId="0" borderId="20" xfId="1" applyFont="1" applyFill="1" applyBorder="1"/>
    <xf numFmtId="6" fontId="3" fillId="0" borderId="21" xfId="1" applyFont="1" applyFill="1" applyBorder="1"/>
    <xf numFmtId="6" fontId="5" fillId="0" borderId="22" xfId="1" applyFont="1" applyBorder="1"/>
    <xf numFmtId="6" fontId="3" fillId="0" borderId="23" xfId="1" applyFont="1" applyFill="1" applyBorder="1"/>
    <xf numFmtId="6" fontId="3" fillId="0" borderId="24" xfId="1" applyFont="1" applyFill="1" applyBorder="1"/>
    <xf numFmtId="6" fontId="3" fillId="0" borderId="5" xfId="1" applyFont="1" applyFill="1" applyBorder="1"/>
    <xf numFmtId="6" fontId="3" fillId="0" borderId="12" xfId="1" applyFont="1" applyFill="1" applyBorder="1"/>
    <xf numFmtId="6" fontId="1" fillId="0" borderId="0" xfId="1" applyAlignment="1">
      <alignment horizontal="right"/>
    </xf>
    <xf numFmtId="49" fontId="3" fillId="0" borderId="0" xfId="1" applyNumberFormat="1" applyFont="1"/>
    <xf numFmtId="6" fontId="1" fillId="0" borderId="0" xfId="1" applyFont="1" applyBorder="1"/>
  </cellXfs>
  <cellStyles count="2">
    <cellStyle name="Normal" xfId="0" builtinId="0"/>
    <cellStyle name="Normal_rrcTAU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%5b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xls]Summary"/>
      <sheetName val=".xls]1000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000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75" workbookViewId="0">
      <selection activeCell="I14" sqref="I14"/>
    </sheetView>
  </sheetViews>
  <sheetFormatPr defaultColWidth="11.5546875" defaultRowHeight="13.2"/>
  <cols>
    <col min="1" max="1" width="1.88671875" style="44" customWidth="1"/>
    <col min="2" max="2" width="1" style="44" customWidth="1"/>
    <col min="3" max="3" width="39.44140625" style="44" customWidth="1"/>
    <col min="4" max="4" width="13.6640625" style="44" hidden="1" customWidth="1"/>
    <col min="5" max="6" width="13.6640625" style="46" customWidth="1"/>
    <col min="7" max="7" width="14.44140625" style="2" customWidth="1"/>
    <col min="8" max="9" width="13.44140625" style="2" customWidth="1"/>
    <col min="10" max="16384" width="11.5546875" style="46"/>
  </cols>
  <sheetData>
    <row r="1" spans="1:10" ht="24" customHeight="1">
      <c r="A1" s="1" t="s">
        <v>0</v>
      </c>
      <c r="B1" s="2"/>
      <c r="C1" s="3"/>
      <c r="E1" s="44"/>
      <c r="F1" s="45" t="s">
        <v>1</v>
      </c>
    </row>
    <row r="2" spans="1:10">
      <c r="A2" s="2"/>
      <c r="B2" s="2"/>
      <c r="C2" s="2"/>
      <c r="D2" s="6"/>
      <c r="E2" s="6"/>
      <c r="F2" s="6"/>
      <c r="G2" s="6"/>
    </row>
    <row r="3" spans="1:10">
      <c r="A3" s="8" t="s">
        <v>2</v>
      </c>
      <c r="B3" s="2"/>
      <c r="C3" s="2"/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  <c r="J3" s="60" t="s">
        <v>68</v>
      </c>
    </row>
    <row r="4" spans="1:10" ht="13.8" thickBot="1">
      <c r="A4" s="10"/>
      <c r="B4" s="10"/>
      <c r="C4" s="11" t="s">
        <v>5</v>
      </c>
      <c r="D4" s="12" t="s">
        <v>6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</row>
    <row r="5" spans="1:10" ht="13.8" thickTop="1">
      <c r="A5" s="14" t="s">
        <v>11</v>
      </c>
      <c r="B5" s="15"/>
      <c r="C5" s="16"/>
      <c r="D5" s="17"/>
    </row>
    <row r="6" spans="1:10">
      <c r="A6" s="2" t="s">
        <v>12</v>
      </c>
      <c r="B6" s="8" t="s">
        <v>13</v>
      </c>
      <c r="C6" s="2"/>
      <c r="D6" s="2">
        <f>SUM('1003:1856'!D6)</f>
        <v>21373681.539999954</v>
      </c>
      <c r="E6" s="2">
        <f>SUM('1003:1856'!E6)</f>
        <v>29147375.629999965</v>
      </c>
      <c r="F6" s="2">
        <f>SUM('1003:1856'!F6)</f>
        <v>25814385.069999997</v>
      </c>
      <c r="G6" s="2">
        <f>SUM('1003:1856'!G6)</f>
        <v>14914175.050000003</v>
      </c>
      <c r="H6" s="32">
        <f>SUM('1003:1856'!H6)</f>
        <v>20496234.780000001</v>
      </c>
      <c r="I6" s="32">
        <f>SUM('1003:1856'!I6)</f>
        <v>23394358.780000001</v>
      </c>
    </row>
    <row r="7" spans="1:10">
      <c r="A7" s="2"/>
      <c r="B7" s="2"/>
      <c r="C7" s="2"/>
      <c r="D7" s="2"/>
      <c r="E7" s="18"/>
      <c r="F7" s="18"/>
      <c r="H7" s="33"/>
      <c r="I7" s="33"/>
    </row>
    <row r="8" spans="1:10">
      <c r="A8" s="2"/>
      <c r="B8" s="8" t="s">
        <v>14</v>
      </c>
      <c r="C8" s="2"/>
      <c r="D8" s="2"/>
      <c r="E8" s="25"/>
      <c r="F8" s="25"/>
      <c r="G8" s="18"/>
      <c r="H8" s="33"/>
      <c r="I8" s="33"/>
    </row>
    <row r="9" spans="1:10">
      <c r="A9" s="2"/>
      <c r="B9" s="8"/>
      <c r="C9" s="59" t="s">
        <v>15</v>
      </c>
      <c r="D9" s="2">
        <f>'1003'!D25</f>
        <v>54634.09</v>
      </c>
      <c r="E9" s="25">
        <f>'1003'!E25</f>
        <v>78451.09</v>
      </c>
      <c r="F9" s="25">
        <f>'1003'!F25</f>
        <v>44454.2</v>
      </c>
      <c r="G9" s="18">
        <f>'1003'!G25</f>
        <v>44916.68</v>
      </c>
      <c r="H9" s="33">
        <f>'1003'!H25</f>
        <v>22000</v>
      </c>
      <c r="I9" s="33">
        <f>+'1003'!I25</f>
        <v>0</v>
      </c>
    </row>
    <row r="10" spans="1:10">
      <c r="A10" s="2"/>
      <c r="B10" s="8"/>
      <c r="C10" s="59" t="s">
        <v>16</v>
      </c>
      <c r="D10" s="2">
        <f>'1043'!D25</f>
        <v>17149795</v>
      </c>
      <c r="E10" s="25">
        <f>'1043'!E25</f>
        <v>18149795</v>
      </c>
      <c r="F10" s="25">
        <f>'1043'!F25</f>
        <v>20517114</v>
      </c>
      <c r="G10" s="18">
        <f>'1043'!G25</f>
        <v>22073880</v>
      </c>
      <c r="H10" s="33">
        <f>'1043'!H25</f>
        <v>22073880</v>
      </c>
      <c r="I10" s="33">
        <f>+'1043'!I25</f>
        <v>0</v>
      </c>
    </row>
    <row r="11" spans="1:10">
      <c r="A11" s="2"/>
      <c r="B11" s="8"/>
      <c r="C11" s="59" t="s">
        <v>17</v>
      </c>
      <c r="D11" s="2">
        <f>'1166'!D25</f>
        <v>45228806.359999999</v>
      </c>
      <c r="E11" s="25">
        <f>'1166'!E25</f>
        <v>48127280.490000002</v>
      </c>
      <c r="F11" s="25">
        <f>'1166'!F25</f>
        <v>52007805.729999997</v>
      </c>
      <c r="G11" s="18">
        <f>'1166'!G25</f>
        <v>64581217.660000004</v>
      </c>
      <c r="H11" s="33">
        <f>'1166'!H25</f>
        <v>71502464</v>
      </c>
      <c r="I11" s="33">
        <f>+'1166'!I25</f>
        <v>0</v>
      </c>
    </row>
    <row r="12" spans="1:10">
      <c r="A12" s="2"/>
      <c r="B12" s="8"/>
      <c r="C12" s="59" t="s">
        <v>18</v>
      </c>
      <c r="D12" s="2">
        <f>'1198'!D25</f>
        <v>2295561.02</v>
      </c>
      <c r="E12" s="25">
        <f>'1198'!E25</f>
        <v>2413816.67</v>
      </c>
      <c r="F12" s="25">
        <f>'1198'!F25</f>
        <v>2700375.02</v>
      </c>
      <c r="G12" s="18">
        <f>'1198'!G25</f>
        <v>2906794.04</v>
      </c>
      <c r="H12" s="33">
        <f>'1198'!H25</f>
        <v>0</v>
      </c>
      <c r="I12" s="33">
        <f>+'1198'!I25</f>
        <v>0</v>
      </c>
    </row>
    <row r="13" spans="1:10">
      <c r="A13" s="2"/>
      <c r="B13" s="8"/>
      <c r="C13" s="59" t="s">
        <v>19</v>
      </c>
      <c r="D13" s="2">
        <f>'1856'!D25</f>
        <v>5543.16</v>
      </c>
      <c r="E13" s="25">
        <f>'1856'!E25</f>
        <v>5013.7299999999996</v>
      </c>
      <c r="F13" s="25">
        <f>'1856'!F25</f>
        <v>2200</v>
      </c>
      <c r="G13" s="18">
        <f>'1856'!G25</f>
        <v>13150</v>
      </c>
      <c r="H13" s="33">
        <f>'1856'!H25</f>
        <v>0</v>
      </c>
      <c r="I13" s="33">
        <f>+'1856'!I25</f>
        <v>0</v>
      </c>
    </row>
    <row r="14" spans="1:10">
      <c r="A14" s="2" t="s">
        <v>20</v>
      </c>
      <c r="B14" s="2"/>
      <c r="C14" s="8" t="s">
        <v>21</v>
      </c>
      <c r="D14" s="30">
        <f t="shared" ref="D14:I14" si="0" xml:space="preserve"> SUM(D9:D13)</f>
        <v>64734339.630000003</v>
      </c>
      <c r="E14" s="30">
        <f t="shared" si="0"/>
        <v>68774356.980000004</v>
      </c>
      <c r="F14" s="30">
        <f t="shared" si="0"/>
        <v>75271948.949999988</v>
      </c>
      <c r="G14" s="30">
        <f t="shared" si="0"/>
        <v>89619958.38000001</v>
      </c>
      <c r="H14" s="32">
        <f t="shared" si="0"/>
        <v>93598344</v>
      </c>
      <c r="I14" s="32">
        <f t="shared" si="0"/>
        <v>0</v>
      </c>
    </row>
    <row r="15" spans="1:10">
      <c r="A15" s="2"/>
      <c r="B15" s="2"/>
      <c r="C15" s="2"/>
      <c r="D15" s="2"/>
      <c r="E15" s="25"/>
      <c r="F15" s="25"/>
      <c r="G15" s="18"/>
      <c r="H15" s="33"/>
      <c r="I15" s="33"/>
    </row>
    <row r="16" spans="1:10" s="47" customFormat="1">
      <c r="A16" s="2"/>
      <c r="B16" s="8" t="s">
        <v>22</v>
      </c>
      <c r="C16" s="2"/>
      <c r="D16" s="2"/>
      <c r="E16" s="25"/>
      <c r="F16" s="25"/>
      <c r="G16" s="18"/>
      <c r="H16" s="33"/>
      <c r="I16" s="33"/>
      <c r="J16" s="46"/>
    </row>
    <row r="17" spans="1:10" s="47" customFormat="1">
      <c r="A17" s="2"/>
      <c r="B17" s="8"/>
      <c r="C17" s="2" t="s">
        <v>23</v>
      </c>
      <c r="D17" s="18">
        <f>SUM('1003:1856'!D28)</f>
        <v>102320067</v>
      </c>
      <c r="E17" s="18">
        <f>SUM('1003:1856'!E28)</f>
        <v>109637763</v>
      </c>
      <c r="F17" s="18">
        <f>SUM('1003:1856'!F28)</f>
        <v>109269980</v>
      </c>
      <c r="G17" s="18">
        <f>SUM('1003:1856'!G28)</f>
        <v>114983732</v>
      </c>
      <c r="H17" s="33">
        <f>SUM('1003:1856'!H28)</f>
        <v>110542968</v>
      </c>
      <c r="I17" s="33">
        <f>SUM('1003:1856'!I28)</f>
        <v>0</v>
      </c>
      <c r="J17" s="46"/>
    </row>
    <row r="18" spans="1:10" s="47" customFormat="1">
      <c r="A18" s="2"/>
      <c r="B18" s="8"/>
      <c r="C18" s="2" t="s">
        <v>24</v>
      </c>
      <c r="D18" s="18">
        <f>SUM('1003:1856'!D29)</f>
        <v>-17149795</v>
      </c>
      <c r="E18" s="18">
        <f>SUM('1003:1856'!E29)</f>
        <v>-18149795</v>
      </c>
      <c r="F18" s="18">
        <f>SUM('1003:1856'!F29)</f>
        <v>-20517114</v>
      </c>
      <c r="G18" s="18">
        <f>SUM('1003:1856'!G29)</f>
        <v>-22073880</v>
      </c>
      <c r="H18" s="33">
        <f>SUM('1003:1856'!H29)</f>
        <v>-22073880</v>
      </c>
      <c r="I18" s="33">
        <f>SUM('1003:1856'!I29)</f>
        <v>0</v>
      </c>
      <c r="J18" s="46"/>
    </row>
    <row r="19" spans="1:10">
      <c r="A19" s="2"/>
      <c r="B19" s="2"/>
      <c r="C19" s="2" t="s">
        <v>25</v>
      </c>
      <c r="D19" s="18">
        <f>SUM('1003:1856'!D30)</f>
        <v>0</v>
      </c>
      <c r="E19" s="18">
        <f>SUM('1003:1856'!E30)</f>
        <v>0</v>
      </c>
      <c r="F19" s="18">
        <f>SUM('1003:1856'!F30)</f>
        <v>0</v>
      </c>
      <c r="G19" s="18">
        <f>SUM('1003:1856'!G30)</f>
        <v>0</v>
      </c>
      <c r="H19" s="33">
        <f>SUM('1003:1856'!H30)</f>
        <v>0</v>
      </c>
      <c r="I19" s="33">
        <f>SUM('1003:1856'!I30)</f>
        <v>0</v>
      </c>
      <c r="J19" s="47"/>
    </row>
    <row r="20" spans="1:10">
      <c r="A20" s="2"/>
      <c r="B20" s="2"/>
      <c r="C20" s="2" t="s">
        <v>26</v>
      </c>
      <c r="D20" s="18">
        <f>SUM('1003:1856'!D31)</f>
        <v>0</v>
      </c>
      <c r="E20" s="18">
        <f>SUM('1003:1856'!E31)</f>
        <v>0</v>
      </c>
      <c r="F20" s="18">
        <f>SUM('1003:1856'!F31)</f>
        <v>0</v>
      </c>
      <c r="G20" s="18">
        <f>SUM('1003:1856'!G31)</f>
        <v>0</v>
      </c>
      <c r="H20" s="33">
        <f>SUM('1003:1856'!H31)</f>
        <v>0</v>
      </c>
      <c r="I20" s="33">
        <f>SUM('1003:1856'!I31)</f>
        <v>0</v>
      </c>
    </row>
    <row r="21" spans="1:10">
      <c r="A21" s="2"/>
      <c r="B21" s="2"/>
      <c r="C21" s="2" t="s">
        <v>27</v>
      </c>
      <c r="D21" s="18">
        <f>SUM('1003:1856'!D32)</f>
        <v>60297336.210000001</v>
      </c>
      <c r="E21" s="18">
        <f>SUM('1003:1856'!E32)</f>
        <v>66814903.319999993</v>
      </c>
      <c r="F21" s="18">
        <f>SUM('1003:1856'!F32)</f>
        <v>111291705.46000001</v>
      </c>
      <c r="G21" s="18">
        <f>SUM('1003:1856'!G32)</f>
        <v>74080643.609999999</v>
      </c>
      <c r="H21" s="33">
        <f>SUM('1003:1856'!H32)</f>
        <v>11335913</v>
      </c>
      <c r="I21" s="33">
        <f>SUM('1003:1856'!I32)</f>
        <v>0</v>
      </c>
    </row>
    <row r="22" spans="1:10">
      <c r="A22" s="18"/>
      <c r="B22" s="18"/>
      <c r="C22" s="18" t="s">
        <v>28</v>
      </c>
      <c r="D22" s="18">
        <f>SUM('1003:1856'!D33)</f>
        <v>-64867729.530000001</v>
      </c>
      <c r="E22" s="18">
        <f>SUM('1003:1856'!E33)</f>
        <v>-77996639.430000007</v>
      </c>
      <c r="F22" s="18">
        <f>SUM('1003:1856'!F33)</f>
        <v>-133491666.26000001</v>
      </c>
      <c r="G22" s="18">
        <f>SUM('1003:1856'!G33)</f>
        <v>-85529152.420000002</v>
      </c>
      <c r="H22" s="33">
        <f>SUM('1003:1856'!H33)</f>
        <v>-13589205</v>
      </c>
      <c r="I22" s="33">
        <f>SUM('1003:1856'!I33)</f>
        <v>0</v>
      </c>
    </row>
    <row r="23" spans="1:10">
      <c r="A23" s="18"/>
      <c r="B23" s="18"/>
      <c r="C23" s="18" t="s">
        <v>29</v>
      </c>
      <c r="D23" s="19">
        <f>SUM('1003:1856'!D34)</f>
        <v>0</v>
      </c>
      <c r="E23" s="19">
        <f>SUM('1003:1856'!E34)</f>
        <v>0</v>
      </c>
      <c r="F23" s="19">
        <f>SUM('1003:1856'!F34)</f>
        <v>0</v>
      </c>
      <c r="G23" s="19">
        <f>SUM('1003:1856'!G34)</f>
        <v>0</v>
      </c>
      <c r="H23" s="34">
        <f>SUM('1003:1856'!H34)</f>
        <v>0</v>
      </c>
      <c r="I23" s="34">
        <f>SUM('1003:1856'!I34)</f>
        <v>0</v>
      </c>
    </row>
    <row r="24" spans="1:10">
      <c r="A24" s="2" t="s">
        <v>30</v>
      </c>
      <c r="B24" s="2"/>
      <c r="C24" s="8" t="s">
        <v>31</v>
      </c>
      <c r="D24" s="18">
        <f t="shared" ref="D24:I24" si="1">SUM(D17:D23)</f>
        <v>80599878.680000007</v>
      </c>
      <c r="E24" s="18">
        <f t="shared" si="1"/>
        <v>80306231.889999986</v>
      </c>
      <c r="F24" s="18">
        <f t="shared" si="1"/>
        <v>66552905.200000003</v>
      </c>
      <c r="G24" s="30">
        <f t="shared" si="1"/>
        <v>81461343.190000013</v>
      </c>
      <c r="H24" s="32">
        <f t="shared" si="1"/>
        <v>86215796</v>
      </c>
      <c r="I24" s="32">
        <f t="shared" si="1"/>
        <v>0</v>
      </c>
    </row>
    <row r="25" spans="1:10" ht="13.8" thickBot="1">
      <c r="A25" s="2"/>
      <c r="B25" s="2"/>
      <c r="C25" s="2"/>
      <c r="D25" s="20"/>
      <c r="E25" s="20"/>
      <c r="F25" s="48"/>
      <c r="G25" s="20"/>
      <c r="H25" s="35"/>
      <c r="I25" s="35"/>
    </row>
    <row r="26" spans="1:10" ht="13.8" thickTop="1">
      <c r="A26" s="21" t="s">
        <v>32</v>
      </c>
      <c r="B26" s="22" t="s">
        <v>33</v>
      </c>
      <c r="C26" s="21"/>
      <c r="D26" s="21">
        <f t="shared" ref="D26:I26" si="2">+D24+D14+D6</f>
        <v>166707899.84999996</v>
      </c>
      <c r="E26" s="25">
        <f t="shared" si="2"/>
        <v>178227964.49999997</v>
      </c>
      <c r="F26" s="25">
        <f t="shared" si="2"/>
        <v>167639239.21999997</v>
      </c>
      <c r="G26" s="39">
        <f t="shared" si="2"/>
        <v>185995476.62000003</v>
      </c>
      <c r="H26" s="49">
        <f t="shared" si="2"/>
        <v>200310374.78</v>
      </c>
      <c r="I26" s="49">
        <f t="shared" si="2"/>
        <v>23394358.780000001</v>
      </c>
    </row>
    <row r="27" spans="1:10" ht="13.8" thickBot="1">
      <c r="A27" s="50"/>
      <c r="B27" s="50"/>
      <c r="C27" s="50"/>
      <c r="D27" s="50"/>
      <c r="E27" s="50"/>
      <c r="F27" s="51"/>
      <c r="G27" s="51"/>
      <c r="H27" s="52"/>
      <c r="I27" s="52"/>
    </row>
    <row r="28" spans="1:10">
      <c r="A28" s="53" t="s">
        <v>34</v>
      </c>
      <c r="B28" s="19"/>
      <c r="C28" s="42"/>
      <c r="D28" s="18"/>
      <c r="E28" s="25"/>
      <c r="F28" s="25"/>
      <c r="G28" s="54"/>
      <c r="H28" s="55"/>
      <c r="I28" s="55"/>
    </row>
    <row r="29" spans="1:10">
      <c r="A29" s="2"/>
      <c r="B29" s="8" t="s">
        <v>35</v>
      </c>
      <c r="C29" s="8"/>
      <c r="D29" s="2"/>
      <c r="E29" s="25"/>
      <c r="F29" s="25"/>
      <c r="G29" s="18"/>
      <c r="H29" s="33"/>
      <c r="I29" s="33"/>
    </row>
    <row r="30" spans="1:10">
      <c r="A30" s="2"/>
      <c r="B30" s="2"/>
      <c r="C30" s="2" t="s">
        <v>36</v>
      </c>
      <c r="D30" s="18">
        <f>SUM('1003:1856'!D41)</f>
        <v>0</v>
      </c>
      <c r="E30" s="18">
        <f>SUM('1003:1856'!E41)</f>
        <v>0</v>
      </c>
      <c r="F30" s="18">
        <f>SUM('1003:1856'!F41)</f>
        <v>0</v>
      </c>
      <c r="G30" s="18">
        <f>SUM('1003:1856'!G41)</f>
        <v>0</v>
      </c>
      <c r="H30" s="33">
        <f>SUM('1003:1856'!H41)</f>
        <v>0</v>
      </c>
      <c r="I30" s="33">
        <f>SUM('1003:1856'!I41)</f>
        <v>0</v>
      </c>
    </row>
    <row r="31" spans="1:10">
      <c r="A31" s="2"/>
      <c r="B31" s="2"/>
      <c r="C31" s="2" t="s">
        <v>37</v>
      </c>
      <c r="D31" s="18">
        <f>SUM('1003:1856'!D42)</f>
        <v>0</v>
      </c>
      <c r="E31" s="18">
        <f>SUM('1003:1856'!E42)</f>
        <v>0</v>
      </c>
      <c r="F31" s="18">
        <f>SUM('1003:1856'!F42)</f>
        <v>0</v>
      </c>
      <c r="G31" s="18">
        <f>SUM('1003:1856'!G42)</f>
        <v>0</v>
      </c>
      <c r="H31" s="33">
        <f>SUM('1003:1856'!H42)</f>
        <v>0</v>
      </c>
      <c r="I31" s="33">
        <f>SUM('1003:1856'!I42)</f>
        <v>0</v>
      </c>
    </row>
    <row r="32" spans="1:10">
      <c r="A32" s="2"/>
      <c r="B32" s="2"/>
      <c r="C32" s="2" t="s">
        <v>38</v>
      </c>
      <c r="D32" s="18">
        <f>SUM('1003:1856'!D43)</f>
        <v>0</v>
      </c>
      <c r="E32" s="18">
        <f>SUM('1003:1856'!E43)</f>
        <v>0</v>
      </c>
      <c r="F32" s="18">
        <f>SUM('1003:1856'!F43)</f>
        <v>24.38</v>
      </c>
      <c r="G32" s="18">
        <f>SUM('1003:1856'!G43)</f>
        <v>7062.79</v>
      </c>
      <c r="H32" s="33">
        <f>SUM('1003:1856'!H43)</f>
        <v>0</v>
      </c>
      <c r="I32" s="33">
        <f>SUM('1003:1856'!I43)</f>
        <v>0</v>
      </c>
    </row>
    <row r="33" spans="1:9">
      <c r="A33" s="2"/>
      <c r="B33" s="2"/>
      <c r="C33" s="2" t="s">
        <v>39</v>
      </c>
      <c r="D33" s="18">
        <f>SUM('1003:1856'!D44)</f>
        <v>80</v>
      </c>
      <c r="E33" s="18">
        <f>SUM('1003:1856'!E44)</f>
        <v>88</v>
      </c>
      <c r="F33" s="18">
        <f>SUM('1003:1856'!F44)</f>
        <v>3653.7</v>
      </c>
      <c r="G33" s="18">
        <f>SUM('1003:1856'!G44)</f>
        <v>0</v>
      </c>
      <c r="H33" s="33">
        <f>SUM('1003:1856'!H44)</f>
        <v>0</v>
      </c>
      <c r="I33" s="33">
        <f>SUM('1003:1856'!I44)</f>
        <v>0</v>
      </c>
    </row>
    <row r="34" spans="1:9">
      <c r="A34" s="2"/>
      <c r="B34" s="2"/>
      <c r="C34" s="2" t="s">
        <v>40</v>
      </c>
      <c r="D34" s="18">
        <f>SUM('1003:1856'!D45)</f>
        <v>0</v>
      </c>
      <c r="E34" s="18">
        <f>SUM('1003:1856'!E45)</f>
        <v>0</v>
      </c>
      <c r="F34" s="18">
        <f>SUM('1003:1856'!F45)</f>
        <v>0</v>
      </c>
      <c r="G34" s="18">
        <f>SUM('1003:1856'!G45)</f>
        <v>0</v>
      </c>
      <c r="H34" s="33">
        <f>SUM('1003:1856'!H45)</f>
        <v>0</v>
      </c>
      <c r="I34" s="33">
        <f>SUM('1003:1856'!I45)</f>
        <v>0</v>
      </c>
    </row>
    <row r="35" spans="1:9">
      <c r="A35" s="2"/>
      <c r="B35" s="2"/>
      <c r="C35" s="2" t="s">
        <v>41</v>
      </c>
      <c r="D35" s="18">
        <f>SUM('1003:1856'!D46)</f>
        <v>385681.67</v>
      </c>
      <c r="E35" s="18">
        <f>SUM('1003:1856'!E46)</f>
        <v>375804.41</v>
      </c>
      <c r="F35" s="18">
        <f>SUM('1003:1856'!F46)</f>
        <v>398583.8</v>
      </c>
      <c r="G35" s="18">
        <f>SUM('1003:1856'!G46)</f>
        <v>373227.04</v>
      </c>
      <c r="H35" s="33">
        <f>SUM('1003:1856'!H46)</f>
        <v>0</v>
      </c>
      <c r="I35" s="33">
        <f>SUM('1003:1856'!I46)</f>
        <v>0</v>
      </c>
    </row>
    <row r="36" spans="1:9">
      <c r="A36" s="2"/>
      <c r="B36" s="2"/>
      <c r="C36" s="2" t="s">
        <v>42</v>
      </c>
      <c r="D36" s="18">
        <f>SUM('1003:1856'!D47)</f>
        <v>137174762.54999998</v>
      </c>
      <c r="E36" s="18">
        <f>SUM('1003:1856'!E47)</f>
        <v>152037687.01999998</v>
      </c>
      <c r="F36" s="18">
        <f>SUM('1003:1856'!F47)</f>
        <v>152322802.28999999</v>
      </c>
      <c r="G36" s="18">
        <f>SUM('1003:1856'!G47)</f>
        <v>165118952.00999999</v>
      </c>
      <c r="H36" s="33">
        <f>SUM('1003:1856'!H47)</f>
        <v>176916016</v>
      </c>
      <c r="I36" s="33">
        <f>SUM('1003:1856'!I47)</f>
        <v>0</v>
      </c>
    </row>
    <row r="37" spans="1:9" ht="13.2" customHeight="1">
      <c r="A37" s="2"/>
      <c r="B37" s="2"/>
      <c r="C37" s="2" t="s">
        <v>43</v>
      </c>
      <c r="D37" s="18">
        <f>SUM('1003:1856'!D48)</f>
        <v>0</v>
      </c>
      <c r="E37" s="18">
        <f>SUM('1003:1856'!E48)</f>
        <v>0</v>
      </c>
      <c r="F37" s="18">
        <f>SUM('1003:1856'!F48)</f>
        <v>0</v>
      </c>
      <c r="G37" s="18">
        <f>SUM('1003:1856'!G48)</f>
        <v>0</v>
      </c>
      <c r="H37" s="33">
        <f>SUM('1003:1856'!H48)</f>
        <v>0</v>
      </c>
      <c r="I37" s="33">
        <f>SUM('1003:1856'!I48)</f>
        <v>0</v>
      </c>
    </row>
    <row r="38" spans="1:9">
      <c r="A38" s="2"/>
      <c r="B38" s="2"/>
      <c r="C38" s="2" t="s">
        <v>44</v>
      </c>
      <c r="D38" s="18">
        <f>SUM('1003:1856'!D49)</f>
        <v>0</v>
      </c>
      <c r="E38" s="18">
        <f>SUM('1003:1856'!E49)</f>
        <v>0</v>
      </c>
      <c r="F38" s="18">
        <f>SUM('1003:1856'!F49)</f>
        <v>0</v>
      </c>
      <c r="G38" s="18">
        <f>SUM('1003:1856'!G49)</f>
        <v>0</v>
      </c>
      <c r="H38" s="33">
        <f>SUM('1003:1856'!H49)</f>
        <v>0</v>
      </c>
      <c r="I38" s="33">
        <f>SUM('1003:1856'!I49)</f>
        <v>0</v>
      </c>
    </row>
    <row r="39" spans="1:9">
      <c r="A39" s="2"/>
      <c r="B39" s="2"/>
      <c r="C39" s="2" t="s">
        <v>45</v>
      </c>
      <c r="D39" s="18">
        <f>SUM('1003:1856'!D50)</f>
        <v>0</v>
      </c>
      <c r="E39" s="18">
        <f>SUM('1003:1856'!E50)</f>
        <v>0</v>
      </c>
      <c r="F39" s="18">
        <f>SUM('1003:1856'!F50)</f>
        <v>0</v>
      </c>
      <c r="G39" s="18">
        <f>SUM('1003:1856'!G50)</f>
        <v>0</v>
      </c>
      <c r="H39" s="33">
        <f>SUM('1003:1856'!H50)</f>
        <v>0</v>
      </c>
      <c r="I39" s="33">
        <f>SUM('1003:1856'!I50)</f>
        <v>0</v>
      </c>
    </row>
    <row r="40" spans="1:9">
      <c r="A40" s="2"/>
      <c r="B40" s="2"/>
      <c r="C40" s="2" t="s">
        <v>46</v>
      </c>
      <c r="D40" s="18">
        <f>SUM('1003:1856'!D51)</f>
        <v>0</v>
      </c>
      <c r="E40" s="18">
        <f>SUM('1003:1856'!E51)</f>
        <v>0</v>
      </c>
      <c r="F40" s="18">
        <f>SUM('1003:1856'!F51)</f>
        <v>0</v>
      </c>
      <c r="G40" s="18">
        <f>SUM('1003:1856'!G51)</f>
        <v>0</v>
      </c>
      <c r="H40" s="33">
        <f>SUM('1003:1856'!H51)</f>
        <v>0</v>
      </c>
      <c r="I40" s="33">
        <f>SUM('1003:1856'!I51)</f>
        <v>0</v>
      </c>
    </row>
    <row r="41" spans="1:9">
      <c r="A41" s="2"/>
      <c r="B41" s="2"/>
      <c r="C41" s="2" t="s">
        <v>47</v>
      </c>
      <c r="D41" s="19">
        <f>SUM('1003:1856'!D52)</f>
        <v>0</v>
      </c>
      <c r="E41" s="19">
        <f>SUM('1003:1856'!E52)</f>
        <v>0</v>
      </c>
      <c r="F41" s="19">
        <f>SUM('1003:1856'!F52)</f>
        <v>0</v>
      </c>
      <c r="G41" s="19">
        <f>SUM('1003:1856'!G52)</f>
        <v>0</v>
      </c>
      <c r="H41" s="34">
        <f>SUM('1003:1856'!H52)</f>
        <v>0</v>
      </c>
      <c r="I41" s="34">
        <f>SUM('1003:1856'!I52)</f>
        <v>0</v>
      </c>
    </row>
    <row r="42" spans="1:9">
      <c r="A42" s="2"/>
      <c r="B42" s="2"/>
      <c r="C42" s="8" t="s">
        <v>48</v>
      </c>
      <c r="D42" s="2">
        <f t="shared" ref="D42:I42" si="3">SUM(D30:D41)</f>
        <v>137560524.21999997</v>
      </c>
      <c r="E42" s="2">
        <f t="shared" si="3"/>
        <v>152413579.42999998</v>
      </c>
      <c r="F42" s="2">
        <f t="shared" si="3"/>
        <v>152725064.16999999</v>
      </c>
      <c r="G42" s="30">
        <f t="shared" si="3"/>
        <v>165499241.84</v>
      </c>
      <c r="H42" s="32">
        <f t="shared" si="3"/>
        <v>176916016</v>
      </c>
      <c r="I42" s="32">
        <f t="shared" si="3"/>
        <v>0</v>
      </c>
    </row>
    <row r="43" spans="1:9">
      <c r="A43" s="2"/>
      <c r="B43" s="19"/>
      <c r="C43" s="19"/>
      <c r="D43" s="19"/>
      <c r="E43" s="56"/>
      <c r="F43" s="56"/>
      <c r="G43" s="19"/>
      <c r="H43" s="34"/>
      <c r="I43" s="34"/>
    </row>
    <row r="44" spans="1:9">
      <c r="A44" s="2"/>
      <c r="B44" s="8" t="s">
        <v>49</v>
      </c>
      <c r="C44" s="8"/>
      <c r="D44" s="2"/>
      <c r="E44" s="25"/>
      <c r="F44" s="25"/>
      <c r="G44" s="30"/>
      <c r="H44" s="32"/>
      <c r="I44" s="32"/>
    </row>
    <row r="45" spans="1:9">
      <c r="A45" s="2"/>
      <c r="B45" s="2"/>
      <c r="C45" s="18" t="s">
        <v>50</v>
      </c>
      <c r="D45" s="18">
        <f>SUM('1003:1856'!D56)</f>
        <v>40052397.009999998</v>
      </c>
      <c r="E45" s="18">
        <f>SUM('1003:1856'!E56)</f>
        <v>46136456.100000001</v>
      </c>
      <c r="F45" s="18">
        <f>SUM('1003:1856'!F56)</f>
        <v>46618816.710000001</v>
      </c>
      <c r="G45" s="18">
        <f>SUM('1003:1856'!G56)</f>
        <v>48468373.579999998</v>
      </c>
      <c r="H45" s="33">
        <f>SUM('1003:1856'!H56)</f>
        <v>40736207</v>
      </c>
      <c r="I45" s="33">
        <f>SUM('1003:1856'!I56)</f>
        <v>0</v>
      </c>
    </row>
    <row r="46" spans="1:9">
      <c r="A46" s="2"/>
      <c r="B46" s="2"/>
      <c r="C46" s="2" t="s">
        <v>51</v>
      </c>
      <c r="D46" s="18">
        <f>SUM('1003:1856'!D57)</f>
        <v>13603739.969999999</v>
      </c>
      <c r="E46" s="18">
        <f>SUM('1003:1856'!E57)</f>
        <v>16505864.48</v>
      </c>
      <c r="F46" s="18">
        <f>SUM('1003:1856'!F57)</f>
        <v>17529565.899999999</v>
      </c>
      <c r="G46" s="18">
        <f>SUM('1003:1856'!G57)</f>
        <v>18602670.010000002</v>
      </c>
      <c r="H46" s="33">
        <f>SUM('1003:1856'!H57)</f>
        <v>15203919</v>
      </c>
      <c r="I46" s="33">
        <f>SUM('1003:1856'!I57)</f>
        <v>0</v>
      </c>
    </row>
    <row r="47" spans="1:9">
      <c r="A47" s="2"/>
      <c r="B47" s="2"/>
      <c r="C47" s="2" t="s">
        <v>52</v>
      </c>
      <c r="D47" s="18">
        <f>SUM('1003:1856'!D58)</f>
        <v>0</v>
      </c>
      <c r="E47" s="18">
        <f>SUM('1003:1856'!E58)</f>
        <v>0</v>
      </c>
      <c r="F47" s="18">
        <f>SUM('1003:1856'!F58)</f>
        <v>0</v>
      </c>
      <c r="G47" s="18">
        <f>SUM('1003:1856'!G58)</f>
        <v>0</v>
      </c>
      <c r="H47" s="33">
        <f>SUM('1003:1856'!H58)</f>
        <v>0</v>
      </c>
      <c r="I47" s="33">
        <f>SUM('1003:1856'!I58)</f>
        <v>0</v>
      </c>
    </row>
    <row r="48" spans="1:9">
      <c r="A48" s="2"/>
      <c r="B48" s="2"/>
      <c r="C48" s="2" t="s">
        <v>53</v>
      </c>
      <c r="D48" s="18">
        <f>SUM('1003:1856'!D59)</f>
        <v>1185924.5900000001</v>
      </c>
      <c r="E48" s="18">
        <f>SUM('1003:1856'!E59)</f>
        <v>779383.77</v>
      </c>
      <c r="F48" s="18">
        <f>SUM('1003:1856'!F59)</f>
        <v>638487.69999999995</v>
      </c>
      <c r="G48" s="18">
        <f>SUM('1003:1856'!G59)</f>
        <v>1563523.37</v>
      </c>
      <c r="H48" s="33">
        <f>SUM('1003:1856'!H59)</f>
        <v>659571</v>
      </c>
      <c r="I48" s="33">
        <f>SUM('1003:1856'!I59)</f>
        <v>0</v>
      </c>
    </row>
    <row r="49" spans="1:10" s="47" customFormat="1">
      <c r="A49" s="2"/>
      <c r="B49" s="2"/>
      <c r="C49" s="2" t="s">
        <v>54</v>
      </c>
      <c r="D49" s="18">
        <f>SUM('1003:1856'!D60)</f>
        <v>439973.45</v>
      </c>
      <c r="E49" s="18">
        <f>SUM('1003:1856'!E60)</f>
        <v>454506.98</v>
      </c>
      <c r="F49" s="18">
        <f>SUM('1003:1856'!F60)</f>
        <v>571265.20000000007</v>
      </c>
      <c r="G49" s="18">
        <f>SUM('1003:1856'!G60)</f>
        <v>400897.96</v>
      </c>
      <c r="H49" s="33">
        <f>SUM('1003:1856'!H60)</f>
        <v>401996</v>
      </c>
      <c r="I49" s="33">
        <f>SUM('1003:1856'!I60)</f>
        <v>0</v>
      </c>
      <c r="J49" s="46"/>
    </row>
    <row r="50" spans="1:10">
      <c r="A50" s="2"/>
      <c r="B50" s="2"/>
      <c r="C50" s="2" t="s">
        <v>55</v>
      </c>
      <c r="D50" s="18">
        <f>SUM('1003:1856'!D61)</f>
        <v>8585796.3499999996</v>
      </c>
      <c r="E50" s="18">
        <f>SUM('1003:1856'!E61)</f>
        <v>9687872.2300000004</v>
      </c>
      <c r="F50" s="18">
        <f>SUM('1003:1856'!F61)</f>
        <v>9438399.3100000005</v>
      </c>
      <c r="G50" s="18">
        <f>SUM('1003:1856'!G61)</f>
        <v>8790078.459999999</v>
      </c>
      <c r="H50" s="33">
        <f>SUM('1003:1856'!H61)</f>
        <v>8421975</v>
      </c>
      <c r="I50" s="33">
        <f>SUM('1003:1856'!I61)</f>
        <v>0</v>
      </c>
      <c r="J50" s="47"/>
    </row>
    <row r="51" spans="1:10">
      <c r="A51" s="2"/>
      <c r="B51" s="2"/>
      <c r="C51" s="2" t="s">
        <v>56</v>
      </c>
      <c r="D51" s="18">
        <f>SUM('1003:1856'!D62)</f>
        <v>106103.67</v>
      </c>
      <c r="E51" s="18">
        <f>SUM('1003:1856'!E62)</f>
        <v>176022.24</v>
      </c>
      <c r="F51" s="18">
        <f>SUM('1003:1856'!F62)</f>
        <v>212241.2</v>
      </c>
      <c r="G51" s="18">
        <f>SUM('1003:1856'!G62)</f>
        <v>286129.95</v>
      </c>
      <c r="H51" s="33">
        <f>SUM('1003:1856'!H62)</f>
        <v>250759</v>
      </c>
      <c r="I51" s="33">
        <f>SUM('1003:1856'!I62)</f>
        <v>0</v>
      </c>
    </row>
    <row r="52" spans="1:10">
      <c r="A52" s="2"/>
      <c r="B52" s="2"/>
      <c r="C52" s="2" t="s">
        <v>57</v>
      </c>
      <c r="D52" s="18">
        <f>SUM('1003:1856'!D63)</f>
        <v>675398.78999999992</v>
      </c>
      <c r="E52" s="18">
        <f>SUM('1003:1856'!E63)</f>
        <v>228770.87</v>
      </c>
      <c r="F52" s="18">
        <f>SUM('1003:1856'!F63)</f>
        <v>415615.55000000005</v>
      </c>
      <c r="G52" s="18">
        <f>SUM('1003:1856'!G63)</f>
        <v>609008.7699999999</v>
      </c>
      <c r="H52" s="33">
        <f>SUM('1003:1856'!H63)</f>
        <v>431436</v>
      </c>
      <c r="I52" s="33">
        <f>SUM('1003:1856'!I63)</f>
        <v>0</v>
      </c>
    </row>
    <row r="53" spans="1:10">
      <c r="A53" s="2"/>
      <c r="B53" s="2"/>
      <c r="C53" s="2" t="s">
        <v>58</v>
      </c>
      <c r="D53" s="18">
        <f>SUM('1003:1856'!D64)</f>
        <v>1313175.17</v>
      </c>
      <c r="E53" s="18">
        <f>SUM('1003:1856'!E64)</f>
        <v>1504684.1199999999</v>
      </c>
      <c r="F53" s="18">
        <f>SUM('1003:1856'!F64)</f>
        <v>1508280.44</v>
      </c>
      <c r="G53" s="18">
        <f>SUM('1003:1856'!G64)</f>
        <v>1403647.96</v>
      </c>
      <c r="H53" s="33">
        <f>SUM('1003:1856'!H64)</f>
        <v>1258664</v>
      </c>
      <c r="I53" s="33">
        <f>SUM('1003:1856'!I64)</f>
        <v>0</v>
      </c>
    </row>
    <row r="54" spans="1:10">
      <c r="A54" s="2"/>
      <c r="B54" s="2"/>
      <c r="C54" s="2" t="s">
        <v>59</v>
      </c>
      <c r="D54" s="18">
        <f>SUM('1003:1856'!D65)</f>
        <v>-2673959.2600000007</v>
      </c>
      <c r="E54" s="18">
        <f>SUM('1003:1856'!E65)</f>
        <v>-7668031.4899999993</v>
      </c>
      <c r="F54" s="18">
        <f>SUM('1003:1856'!F65)</f>
        <v>-6433190.049999998</v>
      </c>
      <c r="G54" s="18">
        <f>SUM('1003:1856'!G65)</f>
        <v>-9055415.4899999984</v>
      </c>
      <c r="H54" s="33">
        <f>SUM('1003:1856'!H65)</f>
        <v>-9566500</v>
      </c>
      <c r="I54" s="33">
        <f>SUM('1003:1856'!I65)</f>
        <v>0</v>
      </c>
    </row>
    <row r="55" spans="1:10">
      <c r="A55" s="2"/>
      <c r="B55" s="2"/>
      <c r="C55" s="2" t="s">
        <v>60</v>
      </c>
      <c r="D55" s="18">
        <f>SUM('1003:1856'!D66)</f>
        <v>74054987.879999995</v>
      </c>
      <c r="E55" s="18">
        <f>SUM('1003:1856'!E66)</f>
        <v>84135795.030000001</v>
      </c>
      <c r="F55" s="18">
        <f>SUM('1003:1856'!F66)</f>
        <v>81687376.549999997</v>
      </c>
      <c r="G55" s="18">
        <f>SUM('1003:1856'!G66)</f>
        <v>93866500.179999992</v>
      </c>
      <c r="H55" s="33">
        <f>SUM('1003:1856'!H66)</f>
        <v>118677775</v>
      </c>
      <c r="I55" s="33">
        <f>SUM('1003:1856'!I66)</f>
        <v>0</v>
      </c>
    </row>
    <row r="56" spans="1:10">
      <c r="A56" s="2"/>
      <c r="B56" s="2"/>
      <c r="C56" s="2" t="s">
        <v>61</v>
      </c>
      <c r="D56" s="18">
        <f>SUM('1003:1856'!D67)</f>
        <v>0</v>
      </c>
      <c r="E56" s="18">
        <f>SUM('1003:1856'!E67)</f>
        <v>0</v>
      </c>
      <c r="F56" s="18">
        <f>SUM('1003:1856'!F67)</f>
        <v>0</v>
      </c>
      <c r="G56" s="18">
        <f>SUM('1003:1856'!G67)</f>
        <v>0</v>
      </c>
      <c r="H56" s="33">
        <f>SUM('1003:1856'!H67)</f>
        <v>0</v>
      </c>
      <c r="I56" s="33">
        <f>SUM('1003:1856'!I67)</f>
        <v>0</v>
      </c>
    </row>
    <row r="57" spans="1:10">
      <c r="A57" s="2"/>
      <c r="B57" s="2"/>
      <c r="C57" s="2" t="s">
        <v>62</v>
      </c>
      <c r="D57" s="18">
        <f>SUM('1003:1856'!D68)</f>
        <v>0</v>
      </c>
      <c r="E57" s="18">
        <f>SUM('1003:1856'!E68)</f>
        <v>0</v>
      </c>
      <c r="F57" s="18">
        <f>SUM('1003:1856'!F68)</f>
        <v>0</v>
      </c>
      <c r="G57" s="18">
        <f>SUM('1003:1856'!G68)</f>
        <v>0</v>
      </c>
      <c r="H57" s="33">
        <f>SUM('1003:1856'!H68)</f>
        <v>0</v>
      </c>
      <c r="I57" s="33">
        <f>SUM('1003:1856'!I68)</f>
        <v>0</v>
      </c>
    </row>
    <row r="58" spans="1:10">
      <c r="A58" s="2"/>
      <c r="B58" s="2"/>
      <c r="C58" s="2" t="s">
        <v>63</v>
      </c>
      <c r="D58" s="18">
        <f>SUM('1003:1856'!D69)</f>
        <v>0</v>
      </c>
      <c r="E58" s="18">
        <f>SUM('1003:1856'!E69)</f>
        <v>0</v>
      </c>
      <c r="F58" s="18">
        <f>SUM('1003:1856'!F69)</f>
        <v>0</v>
      </c>
      <c r="G58" s="18">
        <f>SUM('1003:1856'!G69)</f>
        <v>0</v>
      </c>
      <c r="H58" s="33">
        <f>SUM('1003:1856'!H69)</f>
        <v>0</v>
      </c>
      <c r="I58" s="33">
        <f>SUM('1003:1856'!I69)</f>
        <v>0</v>
      </c>
    </row>
    <row r="59" spans="1:10">
      <c r="A59" s="2"/>
      <c r="B59" s="2"/>
      <c r="C59" s="2" t="s">
        <v>64</v>
      </c>
      <c r="D59" s="18">
        <f>SUM('1003:1856'!D70)</f>
        <v>0</v>
      </c>
      <c r="E59" s="18">
        <f>SUM('1003:1856'!E70)</f>
        <v>0</v>
      </c>
      <c r="F59" s="18">
        <f>SUM('1003:1856'!F70)</f>
        <v>0</v>
      </c>
      <c r="G59" s="18">
        <f>SUM('1003:1856'!G70)</f>
        <v>0</v>
      </c>
      <c r="H59" s="33">
        <f>SUM('1003:1856'!H70)</f>
        <v>0</v>
      </c>
      <c r="I59" s="33">
        <f>SUM('1003:1856'!I70)</f>
        <v>0</v>
      </c>
    </row>
    <row r="60" spans="1:10">
      <c r="A60" s="2"/>
      <c r="B60" s="2"/>
      <c r="C60" s="2" t="s">
        <v>65</v>
      </c>
      <c r="D60" s="19">
        <f>SUM('1003:1856'!D71)</f>
        <v>216986.59999999998</v>
      </c>
      <c r="E60" s="19">
        <f>SUM('1003:1856'!E71)</f>
        <v>472255.1</v>
      </c>
      <c r="F60" s="19">
        <f>SUM('1003:1856'!F71)</f>
        <v>538205.65999999992</v>
      </c>
      <c r="G60" s="19">
        <f>SUM('1003:1856'!G71)</f>
        <v>563827.09</v>
      </c>
      <c r="H60" s="34">
        <f>SUM('1003:1856'!H71)</f>
        <v>440214</v>
      </c>
      <c r="I60" s="34">
        <f>SUM('1003:1856'!I71)</f>
        <v>0</v>
      </c>
    </row>
    <row r="61" spans="1:10">
      <c r="A61" s="21" t="s">
        <v>66</v>
      </c>
      <c r="B61" s="21"/>
      <c r="C61" s="22" t="s">
        <v>48</v>
      </c>
      <c r="D61" s="25">
        <f t="shared" ref="D61:I61" si="4">SUM(D45:D60)</f>
        <v>137560524.22</v>
      </c>
      <c r="E61" s="25">
        <f t="shared" si="4"/>
        <v>152413579.43000001</v>
      </c>
      <c r="F61" s="25">
        <f t="shared" si="4"/>
        <v>152725064.16999999</v>
      </c>
      <c r="G61" s="25">
        <f t="shared" si="4"/>
        <v>165499241.84</v>
      </c>
      <c r="H61" s="36">
        <f t="shared" si="4"/>
        <v>176916016</v>
      </c>
      <c r="I61" s="36">
        <f t="shared" si="4"/>
        <v>0</v>
      </c>
    </row>
    <row r="62" spans="1:10" ht="13.8" thickBot="1">
      <c r="A62" s="2"/>
      <c r="B62" s="2"/>
      <c r="C62" s="2"/>
      <c r="D62" s="20"/>
      <c r="E62" s="48"/>
      <c r="F62" s="48"/>
      <c r="G62" s="20"/>
      <c r="H62" s="35"/>
      <c r="I62" s="35"/>
    </row>
    <row r="63" spans="1:10" ht="13.8" thickTop="1">
      <c r="A63" s="23" t="s">
        <v>67</v>
      </c>
      <c r="B63" s="24"/>
      <c r="C63" s="16"/>
      <c r="D63" s="2">
        <f t="shared" ref="D63:I63" si="5">+D26-D61</f>
        <v>29147375.629999965</v>
      </c>
      <c r="E63" s="25">
        <f t="shared" si="5"/>
        <v>25814385.069999963</v>
      </c>
      <c r="F63" s="25">
        <f t="shared" si="5"/>
        <v>14914175.049999982</v>
      </c>
      <c r="G63" s="25">
        <f t="shared" si="5"/>
        <v>20496234.780000031</v>
      </c>
      <c r="H63" s="57">
        <f t="shared" si="5"/>
        <v>23394358.780000001</v>
      </c>
      <c r="I63" s="57">
        <f t="shared" si="5"/>
        <v>23394358.780000001</v>
      </c>
    </row>
    <row r="64" spans="1:10">
      <c r="A64" s="2"/>
      <c r="B64" s="2"/>
      <c r="C64" s="2" t="s">
        <v>68</v>
      </c>
      <c r="D64" s="2"/>
    </row>
    <row r="65" spans="1:9">
      <c r="A65" s="2"/>
      <c r="B65" s="2"/>
      <c r="C65" s="2"/>
      <c r="E65" s="58" t="s">
        <v>69</v>
      </c>
      <c r="F65" s="26">
        <v>37886</v>
      </c>
    </row>
    <row r="75" spans="1:9">
      <c r="G75" s="21"/>
      <c r="H75" s="21"/>
      <c r="I75" s="21"/>
    </row>
    <row r="77" spans="1:9">
      <c r="G77" s="21"/>
      <c r="H77" s="21"/>
      <c r="I77" s="21"/>
    </row>
  </sheetData>
  <phoneticPr fontId="0" type="noConversion"/>
  <pageMargins left="0.4" right="0.4" top="0.43" bottom="0.44" header="0.5" footer="0.5"/>
  <pageSetup scale="88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73" sqref="I73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70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9183762.4499999434</v>
      </c>
      <c r="E6" s="2">
        <f>+F6+E72-E25-E35</f>
        <v>18387551.169999957</v>
      </c>
      <c r="F6" s="2">
        <f>+G6+F72-F25-F35</f>
        <v>26982018.069999978</v>
      </c>
      <c r="G6" s="2">
        <v>21451645.940000001</v>
      </c>
      <c r="H6" s="32">
        <f>G6+G25+G35-G53</f>
        <v>19543849.019999996</v>
      </c>
      <c r="I6" s="32">
        <f>H6+H25+H35-H53</f>
        <v>19543849.019999996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23225.599999999999</v>
      </c>
      <c r="E14" s="18">
        <v>47132.09</v>
      </c>
      <c r="F14" s="18">
        <v>26257.77</v>
      </c>
      <c r="G14" s="18">
        <v>46194.68</v>
      </c>
      <c r="H14" s="33">
        <v>22000</v>
      </c>
      <c r="I14" s="33">
        <v>0</v>
      </c>
    </row>
    <row r="15" spans="1:11">
      <c r="B15" s="8"/>
      <c r="C15" s="2" t="s">
        <v>81</v>
      </c>
      <c r="D15" s="18">
        <v>0.35</v>
      </c>
      <c r="E15" s="18">
        <v>31319</v>
      </c>
      <c r="F15" s="18">
        <v>18196.43</v>
      </c>
      <c r="G15" s="18">
        <v>-1278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31358.14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54634.09</v>
      </c>
      <c r="E25" s="2">
        <f t="shared" si="0"/>
        <v>78451.09</v>
      </c>
      <c r="F25" s="2">
        <f t="shared" si="0"/>
        <v>44454.2</v>
      </c>
      <c r="G25" s="30">
        <f t="shared" si="0"/>
        <v>44916.68</v>
      </c>
      <c r="H25" s="32">
        <f t="shared" si="0"/>
        <v>22000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85170272</v>
      </c>
      <c r="E28" s="18">
        <v>91487968</v>
      </c>
      <c r="F28" s="18">
        <v>88752866</v>
      </c>
      <c r="G28" s="43">
        <v>92909852</v>
      </c>
      <c r="H28" s="33">
        <v>88469088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23128004.460000001</v>
      </c>
      <c r="E32" s="18">
        <v>17167204.25</v>
      </c>
      <c r="F32" s="18">
        <v>17070036.93</v>
      </c>
      <c r="G32" s="43">
        <v>23721569.75</v>
      </c>
      <c r="H32" s="33">
        <v>11335913</v>
      </c>
      <c r="I32" s="33">
        <v>0</v>
      </c>
    </row>
    <row r="33" spans="1:9">
      <c r="A33" s="18"/>
      <c r="B33" s="18"/>
      <c r="C33" s="18" t="s">
        <v>28</v>
      </c>
      <c r="D33" s="18">
        <v>-24127835.09</v>
      </c>
      <c r="E33" s="18">
        <v>-24262759.289999999</v>
      </c>
      <c r="F33" s="18">
        <v>-30206308</v>
      </c>
      <c r="G33" s="43">
        <v>-27822037.399999999</v>
      </c>
      <c r="H33" s="33">
        <v>-3542301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84170441.370000005</v>
      </c>
      <c r="E35" s="18">
        <f t="shared" si="1"/>
        <v>84392412.960000008</v>
      </c>
      <c r="F35" s="18">
        <f t="shared" si="1"/>
        <v>75616594.930000007</v>
      </c>
      <c r="G35" s="18">
        <f t="shared" si="1"/>
        <v>88809384.349999994</v>
      </c>
      <c r="H35" s="33">
        <f t="shared" si="1"/>
        <v>96262700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93408837.909999952</v>
      </c>
      <c r="E37" s="21">
        <f t="shared" si="2"/>
        <v>102858415.21999997</v>
      </c>
      <c r="F37" s="21">
        <f t="shared" si="2"/>
        <v>102643067.19999999</v>
      </c>
      <c r="G37" s="39">
        <f t="shared" si="2"/>
        <v>110305946.97</v>
      </c>
      <c r="H37" s="36">
        <f t="shared" si="2"/>
        <v>115828549.02</v>
      </c>
      <c r="I37" s="36">
        <f t="shared" si="2"/>
        <v>19543849.019999996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385681.67</v>
      </c>
      <c r="E46" s="18">
        <v>375804.41</v>
      </c>
      <c r="F46" s="18">
        <v>398583.8</v>
      </c>
      <c r="G46" s="18">
        <v>373227.04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74635605.069999993</v>
      </c>
      <c r="E47" s="18">
        <v>75500592.739999995</v>
      </c>
      <c r="F47" s="18">
        <v>80792837.459999993</v>
      </c>
      <c r="G47" s="18">
        <v>90388870.909999996</v>
      </c>
      <c r="H47" s="33">
        <v>96284700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75021286.739999995</v>
      </c>
      <c r="E53" s="18">
        <f t="shared" si="3"/>
        <v>75876397.149999991</v>
      </c>
      <c r="F53" s="18">
        <f t="shared" si="3"/>
        <v>81191421.25999999</v>
      </c>
      <c r="G53" s="30">
        <f t="shared" si="3"/>
        <v>90762097.950000003</v>
      </c>
      <c r="H53" s="33">
        <f t="shared" si="3"/>
        <v>96284700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31486396.829999998</v>
      </c>
      <c r="E56" s="18">
        <v>33802671.880000003</v>
      </c>
      <c r="F56" s="18">
        <v>36074465.490000002</v>
      </c>
      <c r="G56" s="43">
        <v>37114898.640000001</v>
      </c>
      <c r="H56" s="43">
        <v>35217157</v>
      </c>
      <c r="I56" s="43">
        <v>0</v>
      </c>
    </row>
    <row r="57" spans="1:11">
      <c r="C57" s="2" t="s">
        <v>51</v>
      </c>
      <c r="D57" s="18">
        <v>9417741.2599999998</v>
      </c>
      <c r="E57" s="18">
        <v>10958533.59</v>
      </c>
      <c r="F57" s="18">
        <v>12497419.93</v>
      </c>
      <c r="G57" s="43">
        <v>13146789.23</v>
      </c>
      <c r="H57" s="43">
        <v>12673408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898555.78</v>
      </c>
      <c r="E59" s="18">
        <v>610047.29</v>
      </c>
      <c r="F59" s="18">
        <v>506344.72</v>
      </c>
      <c r="G59" s="43">
        <v>1354626</v>
      </c>
      <c r="H59" s="43">
        <v>338096</v>
      </c>
      <c r="I59" s="43">
        <v>0</v>
      </c>
    </row>
    <row r="60" spans="1:11">
      <c r="C60" s="2" t="s">
        <v>54</v>
      </c>
      <c r="D60" s="18">
        <v>368551.07</v>
      </c>
      <c r="E60" s="18">
        <v>373443.66</v>
      </c>
      <c r="F60" s="18">
        <v>485387.79</v>
      </c>
      <c r="G60" s="43">
        <v>345050.53</v>
      </c>
      <c r="H60" s="43">
        <v>367696</v>
      </c>
      <c r="I60" s="43">
        <v>0</v>
      </c>
    </row>
    <row r="61" spans="1:11">
      <c r="C61" s="2" t="s">
        <v>55</v>
      </c>
      <c r="D61" s="18">
        <v>2423991.0499999998</v>
      </c>
      <c r="E61" s="18">
        <v>2080625.08</v>
      </c>
      <c r="F61" s="18">
        <v>2123984.19</v>
      </c>
      <c r="G61" s="43">
        <v>2185352.6</v>
      </c>
      <c r="H61" s="43">
        <v>1739601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621199.34</v>
      </c>
      <c r="E63" s="18">
        <v>217523.82</v>
      </c>
      <c r="F63" s="18">
        <v>397908.78</v>
      </c>
      <c r="G63" s="43">
        <v>572782.97</v>
      </c>
      <c r="H63" s="43">
        <v>398198</v>
      </c>
      <c r="I63" s="43">
        <v>0</v>
      </c>
    </row>
    <row r="64" spans="1:11">
      <c r="C64" s="2" t="s">
        <v>58</v>
      </c>
      <c r="D64" s="18">
        <v>871660.37</v>
      </c>
      <c r="E64" s="18">
        <v>988388.69</v>
      </c>
      <c r="F64" s="18">
        <v>952785.74</v>
      </c>
      <c r="G64" s="43">
        <v>893024.94</v>
      </c>
      <c r="H64" s="43">
        <v>1001163</v>
      </c>
      <c r="I64" s="43">
        <v>0</v>
      </c>
    </row>
    <row r="65" spans="1:9">
      <c r="C65" s="2" t="s">
        <v>59</v>
      </c>
      <c r="D65" s="18">
        <v>1086828.51</v>
      </c>
      <c r="E65" s="18">
        <v>-3632507.22</v>
      </c>
      <c r="F65" s="18">
        <v>5466087.9500000002</v>
      </c>
      <c r="G65" s="43">
        <v>-16370339.640000001</v>
      </c>
      <c r="H65" s="43">
        <v>-10852237</v>
      </c>
      <c r="I65" s="43">
        <v>0</v>
      </c>
    </row>
    <row r="66" spans="1:9">
      <c r="C66" s="2" t="s">
        <v>60</v>
      </c>
      <c r="D66" s="18">
        <v>27671224.07</v>
      </c>
      <c r="E66" s="18">
        <v>30076561.920000002</v>
      </c>
      <c r="F66" s="18">
        <v>22236435.82</v>
      </c>
      <c r="G66" s="43">
        <v>51056431.93</v>
      </c>
      <c r="H66" s="43">
        <v>54961404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175138.46</v>
      </c>
      <c r="E71" s="19">
        <v>401108.44</v>
      </c>
      <c r="F71" s="19">
        <v>450600.85</v>
      </c>
      <c r="G71" s="42">
        <v>463480.75</v>
      </c>
      <c r="H71" s="42">
        <v>440214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75021286.739999995</v>
      </c>
      <c r="E72" s="25">
        <f t="shared" si="4"/>
        <v>75876397.149999991</v>
      </c>
      <c r="F72" s="25">
        <f t="shared" si="4"/>
        <v>81191421.25999999</v>
      </c>
      <c r="G72" s="40">
        <f t="shared" si="4"/>
        <v>90762097.950000003</v>
      </c>
      <c r="H72" s="41">
        <f t="shared" si="4"/>
        <v>96284700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18387551.169999957</v>
      </c>
      <c r="E74" s="2">
        <f t="shared" si="5"/>
        <v>26982018.069999978</v>
      </c>
      <c r="F74" s="2">
        <f t="shared" si="5"/>
        <v>21451645.939999998</v>
      </c>
      <c r="G74" s="2">
        <f t="shared" si="5"/>
        <v>19543849.019999996</v>
      </c>
      <c r="H74" s="34">
        <f t="shared" si="5"/>
        <v>19543849.019999996</v>
      </c>
      <c r="I74" s="34">
        <f t="shared" si="5"/>
        <v>19543849.019999996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4" sqref="I4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93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22</v>
      </c>
      <c r="E6" s="2">
        <f>+F6+E72-E25-E35</f>
        <v>2</v>
      </c>
      <c r="F6" s="2">
        <f>+G6+F72-F25-F35</f>
        <v>2.0300000011920929</v>
      </c>
      <c r="G6" s="2">
        <v>2.0299999999999998</v>
      </c>
      <c r="H6" s="32">
        <f>G6+G25+G35-G53</f>
        <v>2.0300000011920929</v>
      </c>
      <c r="I6" s="32">
        <f>H6+H25+H35-H53</f>
        <v>2.0300000011920929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17149795</v>
      </c>
      <c r="E13" s="18">
        <v>18149795</v>
      </c>
      <c r="F13" s="18">
        <v>20517114</v>
      </c>
      <c r="G13" s="18">
        <v>22073880</v>
      </c>
      <c r="H13" s="33">
        <v>22073880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17149795</v>
      </c>
      <c r="E25" s="2">
        <f t="shared" si="0"/>
        <v>18149795</v>
      </c>
      <c r="F25" s="2">
        <f t="shared" si="0"/>
        <v>20517114</v>
      </c>
      <c r="G25" s="30">
        <f t="shared" si="0"/>
        <v>22073880</v>
      </c>
      <c r="H25" s="32">
        <f t="shared" si="0"/>
        <v>22073880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17149795</v>
      </c>
      <c r="E28" s="18">
        <v>18149795</v>
      </c>
      <c r="F28" s="18">
        <v>20517114</v>
      </c>
      <c r="G28" s="43">
        <v>22073880</v>
      </c>
      <c r="H28" s="33">
        <v>22073880</v>
      </c>
      <c r="I28" s="33">
        <v>0</v>
      </c>
    </row>
    <row r="29" spans="1:9">
      <c r="B29" s="8"/>
      <c r="C29" s="2" t="s">
        <v>24</v>
      </c>
      <c r="D29" s="18">
        <v>-17149795</v>
      </c>
      <c r="E29" s="18">
        <v>-18149795</v>
      </c>
      <c r="F29" s="18">
        <v>-20517114</v>
      </c>
      <c r="G29" s="43">
        <v>-22073880</v>
      </c>
      <c r="H29" s="33">
        <v>-22073880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0</v>
      </c>
      <c r="E32" s="18">
        <v>0</v>
      </c>
      <c r="F32" s="18">
        <v>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0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0</v>
      </c>
      <c r="E35" s="18">
        <f t="shared" si="1"/>
        <v>0</v>
      </c>
      <c r="F35" s="18">
        <f t="shared" si="1"/>
        <v>0</v>
      </c>
      <c r="G35" s="18">
        <f t="shared" si="1"/>
        <v>0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17149817</v>
      </c>
      <c r="E37" s="21">
        <f t="shared" si="2"/>
        <v>18149797</v>
      </c>
      <c r="F37" s="21">
        <f t="shared" si="2"/>
        <v>20517116.030000001</v>
      </c>
      <c r="G37" s="39">
        <f t="shared" si="2"/>
        <v>22073882.030000001</v>
      </c>
      <c r="H37" s="36">
        <f t="shared" si="2"/>
        <v>22073882.030000001</v>
      </c>
      <c r="I37" s="36">
        <f t="shared" si="2"/>
        <v>2.0300000011920929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17149815</v>
      </c>
      <c r="E47" s="18">
        <v>18149794.969999999</v>
      </c>
      <c r="F47" s="18">
        <v>20517114</v>
      </c>
      <c r="G47" s="18">
        <v>22073880</v>
      </c>
      <c r="H47" s="33">
        <v>22073880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17149815</v>
      </c>
      <c r="E53" s="18">
        <f t="shared" si="3"/>
        <v>18149794.969999999</v>
      </c>
      <c r="F53" s="18">
        <f t="shared" si="3"/>
        <v>20517114</v>
      </c>
      <c r="G53" s="30">
        <f t="shared" si="3"/>
        <v>22073880</v>
      </c>
      <c r="H53" s="33">
        <f t="shared" si="3"/>
        <v>22073880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0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0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8687020</v>
      </c>
      <c r="E65" s="18">
        <v>8904174.9700000007</v>
      </c>
      <c r="F65" s="18">
        <v>0</v>
      </c>
      <c r="G65" s="43">
        <v>22073880</v>
      </c>
      <c r="H65" s="43">
        <v>0</v>
      </c>
      <c r="I65" s="43">
        <v>0</v>
      </c>
    </row>
    <row r="66" spans="1:9">
      <c r="C66" s="2" t="s">
        <v>60</v>
      </c>
      <c r="D66" s="18">
        <v>8462795</v>
      </c>
      <c r="E66" s="18">
        <v>9245620</v>
      </c>
      <c r="F66" s="18">
        <v>20517114</v>
      </c>
      <c r="G66" s="43">
        <v>0</v>
      </c>
      <c r="H66" s="43">
        <v>22073880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17149815</v>
      </c>
      <c r="E72" s="25">
        <f t="shared" si="4"/>
        <v>18149794.969999999</v>
      </c>
      <c r="F72" s="25">
        <f t="shared" si="4"/>
        <v>20517114</v>
      </c>
      <c r="G72" s="40">
        <f t="shared" si="4"/>
        <v>22073880</v>
      </c>
      <c r="H72" s="41">
        <f t="shared" si="4"/>
        <v>22073880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2</v>
      </c>
      <c r="E74" s="2">
        <f t="shared" si="5"/>
        <v>2.0300000011920929</v>
      </c>
      <c r="F74" s="2">
        <f t="shared" si="5"/>
        <v>2.0300000011920929</v>
      </c>
      <c r="G74" s="2">
        <f t="shared" si="5"/>
        <v>2.0300000011920929</v>
      </c>
      <c r="H74" s="34">
        <f t="shared" si="5"/>
        <v>2.0300000011920929</v>
      </c>
      <c r="I74" s="34">
        <f t="shared" si="5"/>
        <v>2.0300000011920929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80" sqref="I80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94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12324595.99000001</v>
      </c>
      <c r="E6" s="2">
        <f>+F6+E72-E25-E35</f>
        <v>9337657.9600000121</v>
      </c>
      <c r="F6" s="2">
        <f>+G6+F72-F25-F35</f>
        <v>-4982196.5499999821</v>
      </c>
      <c r="G6" s="2">
        <v>-7775381.6500000004</v>
      </c>
      <c r="H6" s="32">
        <f>G6+G25+G35-G53</f>
        <v>-1463386.099999994</v>
      </c>
      <c r="I6" s="32">
        <f>H6+H25+H35-H53</f>
        <v>1434737.900000006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1407057.06</v>
      </c>
      <c r="E14" s="18">
        <v>1119796.45</v>
      </c>
      <c r="F14" s="18">
        <v>1596873.33</v>
      </c>
      <c r="G14" s="18">
        <v>1851644.13</v>
      </c>
      <c r="H14" s="33">
        <v>4713397</v>
      </c>
      <c r="I14" s="33">
        <v>0</v>
      </c>
    </row>
    <row r="15" spans="1:11">
      <c r="B15" s="8"/>
      <c r="C15" s="2" t="s">
        <v>81</v>
      </c>
      <c r="D15" s="18">
        <v>43821749.299999997</v>
      </c>
      <c r="E15" s="18">
        <v>47007484.039999999</v>
      </c>
      <c r="F15" s="18">
        <v>50410932.399999999</v>
      </c>
      <c r="G15" s="18">
        <v>62729573.530000001</v>
      </c>
      <c r="H15" s="33">
        <v>66789067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45228806.359999999</v>
      </c>
      <c r="E25" s="2">
        <f t="shared" si="0"/>
        <v>48127280.490000002</v>
      </c>
      <c r="F25" s="2">
        <f t="shared" si="0"/>
        <v>52007805.729999997</v>
      </c>
      <c r="G25" s="30">
        <f t="shared" si="0"/>
        <v>64581217.660000004</v>
      </c>
      <c r="H25" s="32">
        <f t="shared" si="0"/>
        <v>71502464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31002514</v>
      </c>
      <c r="E32" s="18">
        <v>31352160.41</v>
      </c>
      <c r="F32" s="18">
        <v>76645990.349999994</v>
      </c>
      <c r="G32" s="43">
        <v>38051435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-40739894.439999998</v>
      </c>
      <c r="E33" s="18">
        <v>-42539452.140000001</v>
      </c>
      <c r="F33" s="18">
        <v>-87885516.260000005</v>
      </c>
      <c r="G33" s="43">
        <v>-51027474.710000001</v>
      </c>
      <c r="H33" s="33">
        <v>-10046904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-9737380.4399999976</v>
      </c>
      <c r="E35" s="18">
        <f t="shared" si="1"/>
        <v>-11187291.73</v>
      </c>
      <c r="F35" s="18">
        <f t="shared" si="1"/>
        <v>-11239525.910000011</v>
      </c>
      <c r="G35" s="18">
        <f t="shared" si="1"/>
        <v>-12976039.710000001</v>
      </c>
      <c r="H35" s="33">
        <f t="shared" si="1"/>
        <v>-10046904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47816021.910000011</v>
      </c>
      <c r="E37" s="21">
        <f t="shared" si="2"/>
        <v>46277646.720000014</v>
      </c>
      <c r="F37" s="21">
        <f t="shared" si="2"/>
        <v>35786083.270000003</v>
      </c>
      <c r="G37" s="39">
        <f t="shared" si="2"/>
        <v>43829796.300000004</v>
      </c>
      <c r="H37" s="36">
        <f t="shared" si="2"/>
        <v>59992173.900000006</v>
      </c>
      <c r="I37" s="36">
        <f t="shared" si="2"/>
        <v>1434737.900000006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38478363.950000003</v>
      </c>
      <c r="E47" s="18">
        <v>51259843.270000003</v>
      </c>
      <c r="F47" s="18">
        <v>43561464.920000002</v>
      </c>
      <c r="G47" s="18">
        <v>45293182.399999999</v>
      </c>
      <c r="H47" s="33">
        <v>58557436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38478363.950000003</v>
      </c>
      <c r="E53" s="18">
        <f t="shared" si="3"/>
        <v>51259843.270000003</v>
      </c>
      <c r="F53" s="18">
        <f t="shared" si="3"/>
        <v>43561464.920000002</v>
      </c>
      <c r="G53" s="30">
        <f t="shared" si="3"/>
        <v>45293182.399999999</v>
      </c>
      <c r="H53" s="33">
        <f t="shared" si="3"/>
        <v>58557436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8566000.1799999997</v>
      </c>
      <c r="E56" s="18">
        <v>12333784.220000001</v>
      </c>
      <c r="F56" s="18">
        <v>10544351.220000001</v>
      </c>
      <c r="G56" s="43">
        <v>11353474.939999999</v>
      </c>
      <c r="H56" s="43">
        <v>5519050</v>
      </c>
      <c r="I56" s="43">
        <v>0</v>
      </c>
    </row>
    <row r="57" spans="1:11">
      <c r="C57" s="2" t="s">
        <v>51</v>
      </c>
      <c r="D57" s="18">
        <v>4185998.71</v>
      </c>
      <c r="E57" s="18">
        <v>5547330.8899999997</v>
      </c>
      <c r="F57" s="18">
        <v>5032145.97</v>
      </c>
      <c r="G57" s="43">
        <v>5455880.7800000003</v>
      </c>
      <c r="H57" s="43">
        <v>2530511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287368.81</v>
      </c>
      <c r="E59" s="18">
        <v>169336.48</v>
      </c>
      <c r="F59" s="18">
        <v>132142.98000000001</v>
      </c>
      <c r="G59" s="43">
        <v>208897.37</v>
      </c>
      <c r="H59" s="43">
        <v>321475</v>
      </c>
      <c r="I59" s="43">
        <v>0</v>
      </c>
    </row>
    <row r="60" spans="1:11">
      <c r="C60" s="2" t="s">
        <v>54</v>
      </c>
      <c r="D60" s="18">
        <v>71145.38</v>
      </c>
      <c r="E60" s="18">
        <v>79148.320000000007</v>
      </c>
      <c r="F60" s="18">
        <v>85854.74</v>
      </c>
      <c r="G60" s="43">
        <v>55847.43</v>
      </c>
      <c r="H60" s="43">
        <v>34300</v>
      </c>
      <c r="I60" s="43">
        <v>0</v>
      </c>
    </row>
    <row r="61" spans="1:11">
      <c r="C61" s="2" t="s">
        <v>55</v>
      </c>
      <c r="D61" s="18">
        <v>6161841.2999999998</v>
      </c>
      <c r="E61" s="18">
        <v>7607110.9500000002</v>
      </c>
      <c r="F61" s="18">
        <v>7314415.1200000001</v>
      </c>
      <c r="G61" s="43">
        <v>6592788.1699999999</v>
      </c>
      <c r="H61" s="43">
        <v>6682374</v>
      </c>
      <c r="I61" s="43">
        <v>0</v>
      </c>
    </row>
    <row r="62" spans="1:11">
      <c r="C62" s="2" t="s">
        <v>56</v>
      </c>
      <c r="D62" s="18">
        <v>106103.67</v>
      </c>
      <c r="E62" s="18">
        <v>176022.24</v>
      </c>
      <c r="F62" s="18">
        <v>212241.2</v>
      </c>
      <c r="G62" s="43">
        <v>286129.95</v>
      </c>
      <c r="H62" s="43">
        <v>250759</v>
      </c>
      <c r="I62" s="43">
        <v>0</v>
      </c>
    </row>
    <row r="63" spans="1:11">
      <c r="C63" s="2" t="s">
        <v>57</v>
      </c>
      <c r="D63" s="18">
        <v>54199.45</v>
      </c>
      <c r="E63" s="18">
        <v>11247.05</v>
      </c>
      <c r="F63" s="18">
        <v>17706.77</v>
      </c>
      <c r="G63" s="43">
        <v>36281.19</v>
      </c>
      <c r="H63" s="43">
        <v>33238</v>
      </c>
      <c r="I63" s="43">
        <v>0</v>
      </c>
    </row>
    <row r="64" spans="1:11">
      <c r="C64" s="2" t="s">
        <v>58</v>
      </c>
      <c r="D64" s="18">
        <v>441514.8</v>
      </c>
      <c r="E64" s="18">
        <v>516295.43</v>
      </c>
      <c r="F64" s="18">
        <v>555494.69999999995</v>
      </c>
      <c r="G64" s="43">
        <v>510623.02</v>
      </c>
      <c r="H64" s="43">
        <v>257501</v>
      </c>
      <c r="I64" s="43">
        <v>0</v>
      </c>
    </row>
    <row r="65" spans="1:9">
      <c r="C65" s="2" t="s">
        <v>59</v>
      </c>
      <c r="D65" s="18">
        <v>-15282267.470000001</v>
      </c>
      <c r="E65" s="18">
        <v>-15796060.289999999</v>
      </c>
      <c r="F65" s="18">
        <v>-15091287.869999999</v>
      </c>
      <c r="G65" s="43">
        <v>-17210953.239999998</v>
      </c>
      <c r="H65" s="43">
        <v>1285737</v>
      </c>
      <c r="I65" s="43">
        <v>0</v>
      </c>
    </row>
    <row r="66" spans="1:9">
      <c r="C66" s="2" t="s">
        <v>60</v>
      </c>
      <c r="D66" s="18">
        <v>33886459.119999997</v>
      </c>
      <c r="E66" s="18">
        <v>40615627.979999997</v>
      </c>
      <c r="F66" s="18">
        <v>34758400.090000004</v>
      </c>
      <c r="G66" s="43">
        <v>38004212.789999999</v>
      </c>
      <c r="H66" s="43">
        <v>41642491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38478363.950000003</v>
      </c>
      <c r="E72" s="25">
        <f t="shared" si="4"/>
        <v>51259843.269999996</v>
      </c>
      <c r="F72" s="25">
        <f t="shared" si="4"/>
        <v>43561464.920000002</v>
      </c>
      <c r="G72" s="40">
        <f t="shared" si="4"/>
        <v>45293182.399999999</v>
      </c>
      <c r="H72" s="41">
        <f t="shared" si="4"/>
        <v>58557436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9337657.9600000083</v>
      </c>
      <c r="E74" s="2">
        <f t="shared" si="5"/>
        <v>-4982196.5499999821</v>
      </c>
      <c r="F74" s="2">
        <f t="shared" si="5"/>
        <v>-7775381.6499999985</v>
      </c>
      <c r="G74" s="2">
        <f t="shared" si="5"/>
        <v>-1463386.099999994</v>
      </c>
      <c r="H74" s="34">
        <f t="shared" si="5"/>
        <v>1434737.900000006</v>
      </c>
      <c r="I74" s="34">
        <f t="shared" si="5"/>
        <v>1434737.900000006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opLeftCell="A10"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95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-139054.93000000063</v>
      </c>
      <c r="E6" s="2">
        <f>+F6+E72-E25-E35</f>
        <v>1372277.5999999996</v>
      </c>
      <c r="F6" s="2">
        <f>+G6+F72-F25-F35</f>
        <v>3793211.8900000006</v>
      </c>
      <c r="G6" s="2">
        <v>1216708.73</v>
      </c>
      <c r="H6" s="32">
        <f>G6+G25+G35-G53</f>
        <v>2389260.1500000004</v>
      </c>
      <c r="I6" s="32">
        <f>H6+H25+H35-H53</f>
        <v>2389260.1500000004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2296535.62</v>
      </c>
      <c r="E14" s="18">
        <v>2413816.67</v>
      </c>
      <c r="F14" s="18">
        <v>2700375.02</v>
      </c>
      <c r="G14" s="18">
        <v>2906794.04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-974.6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2295561.02</v>
      </c>
      <c r="E25" s="2">
        <f t="shared" si="0"/>
        <v>2413816.67</v>
      </c>
      <c r="F25" s="2">
        <f t="shared" si="0"/>
        <v>2700375.02</v>
      </c>
      <c r="G25" s="30">
        <f t="shared" si="0"/>
        <v>2906794.04</v>
      </c>
      <c r="H25" s="32">
        <f t="shared" si="0"/>
        <v>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6126750.04</v>
      </c>
      <c r="E32" s="18">
        <v>18295538.66</v>
      </c>
      <c r="F32" s="18">
        <v>17565678.18</v>
      </c>
      <c r="G32" s="43">
        <v>12307638.859999999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-11160965</v>
      </c>
      <c r="F33" s="18">
        <v>-15399842</v>
      </c>
      <c r="G33" s="43">
        <v>-6679640.3099999996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6126750.04</v>
      </c>
      <c r="E35" s="18">
        <f t="shared" si="1"/>
        <v>7134573.6600000001</v>
      </c>
      <c r="F35" s="18">
        <f t="shared" si="1"/>
        <v>2165836.1799999997</v>
      </c>
      <c r="G35" s="18">
        <f t="shared" si="1"/>
        <v>5627998.5499999998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8283256.1299999999</v>
      </c>
      <c r="E37" s="21">
        <f t="shared" si="2"/>
        <v>10920667.93</v>
      </c>
      <c r="F37" s="21">
        <f t="shared" si="2"/>
        <v>8659423.0899999999</v>
      </c>
      <c r="G37" s="39">
        <f t="shared" si="2"/>
        <v>9751501.3200000003</v>
      </c>
      <c r="H37" s="36">
        <f t="shared" si="2"/>
        <v>2389260.1500000004</v>
      </c>
      <c r="I37" s="36">
        <f t="shared" si="2"/>
        <v>2389260.1500000004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24.38</v>
      </c>
      <c r="G43" s="18">
        <v>7062.79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6910978.5300000003</v>
      </c>
      <c r="E47" s="18">
        <v>7127456.04</v>
      </c>
      <c r="F47" s="18">
        <v>7442689.9800000004</v>
      </c>
      <c r="G47" s="18">
        <v>7355178.3799999999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6910978.5300000003</v>
      </c>
      <c r="E53" s="18">
        <f t="shared" si="3"/>
        <v>7127456.04</v>
      </c>
      <c r="F53" s="18">
        <f t="shared" si="3"/>
        <v>7442714.3600000003</v>
      </c>
      <c r="G53" s="30">
        <f t="shared" si="3"/>
        <v>7362241.1699999999</v>
      </c>
      <c r="H53" s="33">
        <f t="shared" si="3"/>
        <v>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277</v>
      </c>
      <c r="E60" s="18">
        <v>0</v>
      </c>
      <c r="F60" s="18">
        <v>22.67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-36</v>
      </c>
      <c r="E61" s="18">
        <v>136.19999999999999</v>
      </c>
      <c r="F61" s="18">
        <v>0</v>
      </c>
      <c r="G61" s="43">
        <v>7307.92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-55.39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2834379.7</v>
      </c>
      <c r="E65" s="18">
        <v>2858188.05</v>
      </c>
      <c r="F65" s="18">
        <v>3179660.24</v>
      </c>
      <c r="G65" s="43">
        <v>2448786.84</v>
      </c>
      <c r="H65" s="43">
        <v>0</v>
      </c>
      <c r="I65" s="43">
        <v>0</v>
      </c>
    </row>
    <row r="66" spans="1:9">
      <c r="C66" s="2" t="s">
        <v>60</v>
      </c>
      <c r="D66" s="18">
        <v>4034509.69</v>
      </c>
      <c r="E66" s="18">
        <v>4197985.13</v>
      </c>
      <c r="F66" s="18">
        <v>4175426.64</v>
      </c>
      <c r="G66" s="43">
        <v>4805855.46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41848.14</v>
      </c>
      <c r="E71" s="19">
        <v>71146.66</v>
      </c>
      <c r="F71" s="19">
        <v>87604.81</v>
      </c>
      <c r="G71" s="42">
        <v>100346.34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6910978.5300000003</v>
      </c>
      <c r="E72" s="25">
        <f t="shared" si="4"/>
        <v>7127456.04</v>
      </c>
      <c r="F72" s="25">
        <f t="shared" si="4"/>
        <v>7442714.3600000003</v>
      </c>
      <c r="G72" s="40">
        <f t="shared" si="4"/>
        <v>7362241.1699999999</v>
      </c>
      <c r="H72" s="41">
        <f t="shared" si="4"/>
        <v>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1372277.5999999996</v>
      </c>
      <c r="E74" s="2">
        <f t="shared" si="5"/>
        <v>3793211.8899999997</v>
      </c>
      <c r="F74" s="2">
        <f t="shared" si="5"/>
        <v>1216708.7299999995</v>
      </c>
      <c r="G74" s="2">
        <f t="shared" si="5"/>
        <v>2389260.1500000004</v>
      </c>
      <c r="H74" s="34">
        <f t="shared" si="5"/>
        <v>2389260.1500000004</v>
      </c>
      <c r="I74" s="34">
        <f t="shared" si="5"/>
        <v>2389260.1500000004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96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4356.0299999999916</v>
      </c>
      <c r="E6" s="2">
        <f>+F6+E72-E25-E35</f>
        <v>49886.899999999994</v>
      </c>
      <c r="F6" s="2">
        <f>+G6+F72-F25-F35</f>
        <v>21349.629999999997</v>
      </c>
      <c r="G6" s="2">
        <v>21200</v>
      </c>
      <c r="H6" s="32">
        <f>G6+G25+G35-G53</f>
        <v>26509.68</v>
      </c>
      <c r="I6" s="32">
        <f>H6+H25+H35-H53</f>
        <v>26509.68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300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5000</v>
      </c>
      <c r="E16" s="18">
        <v>4000</v>
      </c>
      <c r="F16" s="18">
        <v>2200</v>
      </c>
      <c r="G16" s="18">
        <v>13150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543.16</v>
      </c>
      <c r="E18" s="18">
        <v>713.73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5543.16</v>
      </c>
      <c r="E25" s="2">
        <f t="shared" si="0"/>
        <v>5013.7299999999996</v>
      </c>
      <c r="F25" s="2">
        <f t="shared" si="0"/>
        <v>2200</v>
      </c>
      <c r="G25" s="30">
        <f t="shared" si="0"/>
        <v>13150</v>
      </c>
      <c r="H25" s="32">
        <f t="shared" si="0"/>
        <v>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40067.71</v>
      </c>
      <c r="E32" s="18">
        <v>0</v>
      </c>
      <c r="F32" s="18">
        <v>10000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-33463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40067.71</v>
      </c>
      <c r="E35" s="18">
        <f t="shared" si="1"/>
        <v>-33463</v>
      </c>
      <c r="F35" s="18">
        <f t="shared" si="1"/>
        <v>10000</v>
      </c>
      <c r="G35" s="18">
        <f t="shared" si="1"/>
        <v>0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49966.899999999987</v>
      </c>
      <c r="E37" s="21">
        <f t="shared" si="2"/>
        <v>21437.629999999994</v>
      </c>
      <c r="F37" s="21">
        <f t="shared" si="2"/>
        <v>33549.629999999997</v>
      </c>
      <c r="G37" s="39">
        <f t="shared" si="2"/>
        <v>34350</v>
      </c>
      <c r="H37" s="36">
        <f t="shared" si="2"/>
        <v>26509.68</v>
      </c>
      <c r="I37" s="36">
        <f t="shared" si="2"/>
        <v>26509.68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80</v>
      </c>
      <c r="E44" s="18">
        <v>88</v>
      </c>
      <c r="F44" s="18">
        <v>3653.7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0</v>
      </c>
      <c r="E47" s="18">
        <v>0</v>
      </c>
      <c r="F47" s="18">
        <v>8695.93</v>
      </c>
      <c r="G47" s="18">
        <v>7840.32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80</v>
      </c>
      <c r="E53" s="18">
        <f t="shared" si="3"/>
        <v>88</v>
      </c>
      <c r="F53" s="18">
        <f t="shared" si="3"/>
        <v>12349.630000000001</v>
      </c>
      <c r="G53" s="30">
        <f t="shared" si="3"/>
        <v>7840.32</v>
      </c>
      <c r="H53" s="33">
        <f t="shared" si="3"/>
        <v>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1915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4629.7700000000004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80</v>
      </c>
      <c r="E65" s="18">
        <v>-1827</v>
      </c>
      <c r="F65" s="18">
        <v>12349.63</v>
      </c>
      <c r="G65" s="43">
        <v>3210.55</v>
      </c>
      <c r="H65" s="43">
        <v>0</v>
      </c>
      <c r="I65" s="43">
        <v>0</v>
      </c>
    </row>
    <row r="66" spans="1:9">
      <c r="C66" s="2" t="s">
        <v>60</v>
      </c>
      <c r="D66" s="18">
        <v>0</v>
      </c>
      <c r="E66" s="18">
        <v>0</v>
      </c>
      <c r="F66" s="18">
        <v>0</v>
      </c>
      <c r="G66" s="43">
        <v>0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80</v>
      </c>
      <c r="E72" s="25">
        <f t="shared" si="4"/>
        <v>88</v>
      </c>
      <c r="F72" s="25">
        <f t="shared" si="4"/>
        <v>12349.63</v>
      </c>
      <c r="G72" s="40">
        <f t="shared" si="4"/>
        <v>7840.3200000000006</v>
      </c>
      <c r="H72" s="41">
        <f t="shared" si="4"/>
        <v>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49886.899999999987</v>
      </c>
      <c r="E74" s="2">
        <f t="shared" si="5"/>
        <v>21349.629999999994</v>
      </c>
      <c r="F74" s="2">
        <f t="shared" si="5"/>
        <v>21200</v>
      </c>
      <c r="G74" s="2">
        <f t="shared" si="5"/>
        <v>26509.68</v>
      </c>
      <c r="H74" s="34">
        <f t="shared" si="5"/>
        <v>26509.68</v>
      </c>
      <c r="I74" s="34">
        <f t="shared" si="5"/>
        <v>26509.68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1003</vt:lpstr>
      <vt:lpstr>1043</vt:lpstr>
      <vt:lpstr>1166</vt:lpstr>
      <vt:lpstr>1198</vt:lpstr>
      <vt:lpstr>1856</vt:lpstr>
      <vt:lpstr>Summary!CarryForward</vt:lpstr>
      <vt:lpstr>Summary!Central_allocations</vt:lpstr>
      <vt:lpstr>Summary!ExpByFunction</vt:lpstr>
      <vt:lpstr>Summary!ExpByObject</vt:lpstr>
      <vt:lpstr>Summary!Print_Area</vt:lpstr>
      <vt:lpstr>Summary!Revenues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Steffes</dc:creator>
  <cp:lastModifiedBy>Aniket Gupta</cp:lastModifiedBy>
  <cp:lastPrinted>2003-11-21T13:38:32Z</cp:lastPrinted>
  <dcterms:created xsi:type="dcterms:W3CDTF">1998-02-04T17:11:17Z</dcterms:created>
  <dcterms:modified xsi:type="dcterms:W3CDTF">2024-02-03T22:15:01Z</dcterms:modified>
</cp:coreProperties>
</file>