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3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4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5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6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ctrlProps/ctrlProp38.xml" ContentType="application/vnd.ms-excel.controlproperties+xml"/>
  <Override PartName="/xl/ctrlProps/ctrlProp39.xml" ContentType="application/vnd.ms-excel.controlproperties+xml"/>
  <Override PartName="/xl/drawings/drawing8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drawings/drawing9.xml" ContentType="application/vnd.openxmlformats-officedocument.drawing+xml"/>
  <Override PartName="/xl/ctrlProps/ctrlProp42.xml" ContentType="application/vnd.ms-excel.controlproperties+xml"/>
  <Override PartName="/xl/ctrlProps/ctrlProp4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0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18DC118-5AE7-4330-8FED-D26892E77458}" xr6:coauthVersionLast="47" xr6:coauthVersionMax="47" xr10:uidLastSave="{00000000-0000-0000-0000-000000000000}"/>
  <bookViews>
    <workbookView xWindow="3348" yWindow="3348" windowWidth="17280" windowHeight="8880" tabRatio="837"/>
  </bookViews>
  <sheets>
    <sheet name="CoverPage" sheetId="1" r:id="rId1"/>
    <sheet name="Earnings" sheetId="2" r:id="rId2"/>
    <sheet name="Annual Earnings" sheetId="33" r:id="rId3"/>
    <sheet name="P&amp;C" sheetId="4" r:id="rId4"/>
    <sheet name="Qtr Summary" sheetId="5" r:id="rId5"/>
    <sheet name="Annual Summary" sheetId="30" r:id="rId6"/>
    <sheet name="Specialty Premium Distribution" sheetId="38" r:id="rId7"/>
    <sheet name="Specialty Supplemental Ops Info" sheetId="37" r:id="rId8"/>
    <sheet name="Qtr COR" sheetId="6" r:id="rId9"/>
    <sheet name="CORvsIndustry" sheetId="36" r:id="rId10"/>
    <sheet name="Module1" sheetId="24" state="veryHidden" r:id=""/>
  </sheets>
  <externalReferences>
    <externalReference r:id="rId11"/>
  </externalReferences>
  <definedNames>
    <definedName name="AFGIND" localSheetId="7">#REF!</definedName>
    <definedName name="AFGIND">CORvsIndustry!$A$1:$H$26</definedName>
    <definedName name="American_Financial_Group" localSheetId="2">'Annual Earnings'!$A$1:$J$65</definedName>
    <definedName name="American_Financial_Group" localSheetId="7">#REF!</definedName>
    <definedName name="American_Financial_Group">Earnings!$A$1:$J$65</definedName>
    <definedName name="ANNEARN" localSheetId="7">#REF!</definedName>
    <definedName name="ANNEARN">'Annual Earnings'!$A$1:$J$101</definedName>
    <definedName name="ANNUITY" localSheetId="7">#REF!</definedName>
    <definedName name="ANNUITY">#REF!</definedName>
    <definedName name="CAPITAL">#REF!</definedName>
    <definedName name="COVER" localSheetId="7">#REF!</definedName>
    <definedName name="COVER">CoverPage!$A$1:$A$23</definedName>
    <definedName name="EARNINGS" localSheetId="2">'Annual Earnings'!$A$1:$J$101</definedName>
    <definedName name="EARNINGS" localSheetId="7">#REF!</definedName>
    <definedName name="EARNINGS">Earnings!$A$1:$J$97</definedName>
    <definedName name="GRAPHICS" localSheetId="7">#REF!</definedName>
    <definedName name="GRAPHICS">'Qtr COR'!$A$1:$I$50</definedName>
    <definedName name="HIGHLIGHTS" localSheetId="7">#REF!</definedName>
    <definedName name="HIGHLIGHTS">'P&amp;C'!$A$9:$N$62</definedName>
    <definedName name="INVESTMENT">#REF!</definedName>
    <definedName name="MJRSUMM">'Specialty Supplemental Ops Info'!$A$1:$I$66</definedName>
    <definedName name="PORTFOLIO" localSheetId="7">#REF!</definedName>
    <definedName name="PORTFOLIO">#REF!</definedName>
    <definedName name="_xlnm.Print_Area" localSheetId="2">'Annual Earnings'!$A$1:$J$101</definedName>
    <definedName name="_xlnm.Print_Area" localSheetId="5">'Annual Summary'!$A$1:$J$60</definedName>
    <definedName name="_xlnm.Print_Area" localSheetId="9">CORvsIndustry!$A$1:$H$26</definedName>
    <definedName name="_xlnm.Print_Area" localSheetId="0">CoverPage!$A$1:$A$23</definedName>
    <definedName name="_xlnm.Print_Area" localSheetId="1">Earnings!$A$1:$J$97</definedName>
    <definedName name="_xlnm.Print_Area" localSheetId="3">'P&amp;C'!$A$9:$N$62</definedName>
    <definedName name="_xlnm.Print_Area" localSheetId="8">'Qtr COR'!$A$1:$I$50</definedName>
    <definedName name="_xlnm.Print_Area" localSheetId="4">'Qtr Summary'!$A$1:$Q$60</definedName>
    <definedName name="_xlnm.Print_Area" localSheetId="6">'Specialty Premium Distribution'!$A$1:$I$46</definedName>
    <definedName name="_xlnm.Print_Area" localSheetId="7">'Specialty Supplemental Ops Info'!$A$1:$I$66</definedName>
    <definedName name="_xlnm.Print_Titles" localSheetId="3">'P&amp;C'!$1:$8</definedName>
    <definedName name="QTRANN">#REF!</definedName>
    <definedName name="SPECPREM" localSheetId="7">#REF!</definedName>
    <definedName name="SPECPREM">'Specialty Premium Distribution'!$A$1:$I$46</definedName>
    <definedName name="SUMMARIES" localSheetId="7">#REF!</definedName>
    <definedName name="SUMMARIES">'Qtr Summary'!$A$1:$Q$60</definedName>
    <definedName name="YRANN">#REF!</definedName>
    <definedName name="YRSUMM">'Annual Summary'!$A$1:$J$60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0" l="1"/>
  <c r="E12" i="30"/>
  <c r="H12" i="30"/>
  <c r="I12" i="30"/>
  <c r="D14" i="30"/>
  <c r="E14" i="30"/>
  <c r="H14" i="30"/>
  <c r="I14" i="30"/>
  <c r="D16" i="30"/>
  <c r="D25" i="30" s="1"/>
  <c r="E16" i="30"/>
  <c r="E25" i="30" s="1"/>
  <c r="H16" i="30"/>
  <c r="H25" i="30" s="1"/>
  <c r="I16" i="30"/>
  <c r="I25" i="30" s="1"/>
  <c r="I29" i="30" s="1"/>
  <c r="D18" i="30"/>
  <c r="E18" i="30"/>
  <c r="H18" i="30"/>
  <c r="I18" i="30"/>
  <c r="D19" i="30"/>
  <c r="E19" i="30"/>
  <c r="H19" i="30"/>
  <c r="I19" i="30"/>
  <c r="D20" i="30"/>
  <c r="E20" i="30"/>
  <c r="H20" i="30"/>
  <c r="I20" i="30"/>
  <c r="D22" i="30"/>
  <c r="E22" i="30"/>
  <c r="H22" i="30"/>
  <c r="I22" i="30"/>
  <c r="D26" i="30"/>
  <c r="E26" i="30"/>
  <c r="H26" i="30"/>
  <c r="I26" i="30"/>
  <c r="D33" i="30"/>
  <c r="E33" i="30"/>
  <c r="H33" i="30"/>
  <c r="I33" i="30"/>
  <c r="D35" i="30"/>
  <c r="E35" i="30"/>
  <c r="H35" i="30"/>
  <c r="I35" i="30"/>
  <c r="D37" i="30"/>
  <c r="E37" i="30"/>
  <c r="H37" i="30"/>
  <c r="I37" i="30"/>
  <c r="D39" i="30"/>
  <c r="E39" i="30"/>
  <c r="H39" i="30"/>
  <c r="I39" i="30"/>
  <c r="D40" i="30"/>
  <c r="E40" i="30"/>
  <c r="H40" i="30"/>
  <c r="I40" i="30"/>
  <c r="D41" i="30"/>
  <c r="E41" i="30"/>
  <c r="H41" i="30"/>
  <c r="I41" i="30"/>
  <c r="D43" i="30"/>
  <c r="E43" i="30"/>
  <c r="H43" i="30"/>
  <c r="I43" i="30"/>
  <c r="D46" i="30"/>
  <c r="D50" i="30" s="1"/>
  <c r="E46" i="30"/>
  <c r="E50" i="30" s="1"/>
  <c r="H46" i="30"/>
  <c r="H50" i="30" s="1"/>
  <c r="I46" i="30"/>
  <c r="D47" i="30"/>
  <c r="E47" i="30"/>
  <c r="H47" i="30"/>
  <c r="I47" i="30"/>
  <c r="D48" i="30"/>
  <c r="E48" i="30"/>
  <c r="H48" i="30"/>
  <c r="I48" i="30"/>
  <c r="B123" i="6"/>
  <c r="C123" i="6"/>
  <c r="D123" i="6"/>
  <c r="E123" i="6"/>
  <c r="F123" i="6"/>
  <c r="G123" i="6"/>
  <c r="H123" i="6"/>
  <c r="I123" i="6"/>
  <c r="B125" i="6"/>
  <c r="C125" i="6"/>
  <c r="D125" i="6"/>
  <c r="F125" i="6"/>
  <c r="I125" i="6"/>
  <c r="B128" i="6"/>
  <c r="C128" i="6"/>
  <c r="D128" i="6"/>
  <c r="E128" i="6"/>
  <c r="F128" i="6"/>
  <c r="G128" i="6"/>
  <c r="I128" i="6"/>
  <c r="B129" i="6"/>
  <c r="C129" i="6"/>
  <c r="D129" i="6"/>
  <c r="E129" i="6"/>
  <c r="F129" i="6"/>
  <c r="G129" i="6"/>
  <c r="H129" i="6"/>
  <c r="I129" i="6"/>
  <c r="D16" i="37"/>
  <c r="D20" i="37" s="1"/>
  <c r="E16" i="37"/>
  <c r="F16" i="37"/>
  <c r="G16" i="37"/>
  <c r="H16" i="37"/>
  <c r="H20" i="37" s="1"/>
  <c r="E20" i="37"/>
  <c r="F20" i="37"/>
  <c r="G20" i="37"/>
  <c r="I20" i="37"/>
  <c r="E23" i="37"/>
  <c r="F23" i="37"/>
  <c r="G23" i="37"/>
  <c r="H23" i="37"/>
  <c r="H27" i="37" s="1"/>
  <c r="I23" i="37"/>
  <c r="I27" i="37" s="1"/>
  <c r="D24" i="37"/>
  <c r="E24" i="37"/>
  <c r="F24" i="37"/>
  <c r="G24" i="37"/>
  <c r="H24" i="37"/>
  <c r="I24" i="37"/>
  <c r="D25" i="37"/>
  <c r="E25" i="37"/>
  <c r="E27" i="37" s="1"/>
  <c r="F25" i="37"/>
  <c r="G25" i="37"/>
  <c r="H25" i="37"/>
  <c r="I25" i="37"/>
  <c r="F27" i="37"/>
  <c r="G27" i="37"/>
  <c r="D35" i="37"/>
  <c r="E35" i="37"/>
  <c r="E39" i="37" s="1"/>
  <c r="F35" i="37"/>
  <c r="F39" i="37" s="1"/>
  <c r="G35" i="37"/>
  <c r="G42" i="37" s="1"/>
  <c r="G46" i="37" s="1"/>
  <c r="H35" i="37"/>
  <c r="H42" i="37" s="1"/>
  <c r="H46" i="37" s="1"/>
  <c r="D39" i="37"/>
  <c r="I39" i="37"/>
  <c r="D42" i="37"/>
  <c r="E42" i="37"/>
  <c r="E46" i="37" s="1"/>
  <c r="F42" i="37"/>
  <c r="F46" i="37" s="1"/>
  <c r="I42" i="37"/>
  <c r="D43" i="37"/>
  <c r="E43" i="37"/>
  <c r="F43" i="37"/>
  <c r="G43" i="37"/>
  <c r="H43" i="37"/>
  <c r="I43" i="37"/>
  <c r="D44" i="37"/>
  <c r="E44" i="37"/>
  <c r="F44" i="37"/>
  <c r="G44" i="37"/>
  <c r="H44" i="37"/>
  <c r="I44" i="37"/>
  <c r="I46" i="37" s="1"/>
  <c r="D46" i="37"/>
  <c r="D50" i="37"/>
  <c r="E50" i="37"/>
  <c r="I50" i="37"/>
  <c r="H51" i="37"/>
  <c r="I51" i="37"/>
  <c r="D54" i="37"/>
  <c r="E54" i="37"/>
  <c r="F54" i="37"/>
  <c r="D58" i="37"/>
  <c r="E58" i="37"/>
  <c r="F58" i="37"/>
  <c r="G58" i="37"/>
  <c r="H58" i="37"/>
  <c r="I58" i="37"/>
  <c r="D61" i="37"/>
  <c r="E61" i="37"/>
  <c r="F61" i="37"/>
  <c r="G61" i="37"/>
  <c r="G65" i="37" s="1"/>
  <c r="H61" i="37"/>
  <c r="H65" i="37" s="1"/>
  <c r="I61" i="37"/>
  <c r="D62" i="37"/>
  <c r="E62" i="37"/>
  <c r="F62" i="37"/>
  <c r="G62" i="37"/>
  <c r="H62" i="37"/>
  <c r="I62" i="37"/>
  <c r="I65" i="37" s="1"/>
  <c r="D63" i="37"/>
  <c r="D65" i="37" s="1"/>
  <c r="E63" i="37"/>
  <c r="F63" i="37"/>
  <c r="G63" i="37"/>
  <c r="H63" i="37"/>
  <c r="I63" i="37"/>
  <c r="E65" i="37"/>
  <c r="F65" i="37"/>
  <c r="D29" i="30" l="1"/>
  <c r="H39" i="37"/>
  <c r="I27" i="30"/>
  <c r="G39" i="37"/>
  <c r="D23" i="37"/>
  <c r="D27" i="37" s="1"/>
  <c r="H27" i="30"/>
  <c r="H29" i="30" s="1"/>
  <c r="E27" i="30"/>
  <c r="E29" i="30" s="1"/>
  <c r="D27" i="30"/>
</calcChain>
</file>

<file path=xl/sharedStrings.xml><?xml version="1.0" encoding="utf-8"?>
<sst xmlns="http://schemas.openxmlformats.org/spreadsheetml/2006/main" count="423" uniqueCount="211">
  <si>
    <t>AMERICAN FINANCIAL GROUP, INC.</t>
  </si>
  <si>
    <t>Supplementary Financial Information</t>
  </si>
  <si>
    <t xml:space="preserve">               CONTENT:</t>
  </si>
  <si>
    <t>American Financial Group</t>
  </si>
  <si>
    <t>Summary of Earnings</t>
  </si>
  <si>
    <t>(In millions, except per share amounts)</t>
  </si>
  <si>
    <t>Three Months Ended</t>
  </si>
  <si>
    <t>December 31,</t>
  </si>
  <si>
    <t xml:space="preserve">Net Premiums Written </t>
  </si>
  <si>
    <t>Net Premiums Earned</t>
  </si>
  <si>
    <t>P &amp; C Insurance Operations</t>
  </si>
  <si>
    <t>Investment Income</t>
  </si>
  <si>
    <t xml:space="preserve"> </t>
  </si>
  <si>
    <t xml:space="preserve">P &amp; C Operating Earnings </t>
  </si>
  <si>
    <t>Interest Expense of Parent Holding Companies</t>
  </si>
  <si>
    <t xml:space="preserve">Other Expense </t>
  </si>
  <si>
    <t>Distribution Requirements on Subsidiaries Preferred Securities</t>
  </si>
  <si>
    <t>Extraordinary Items, Net of Income Taxes</t>
  </si>
  <si>
    <t>Non-Financial Investees</t>
  </si>
  <si>
    <t>Net Realized Gains (Losses)</t>
  </si>
  <si>
    <t>Extraordinary Items</t>
  </si>
  <si>
    <t>Weighted Average Shares (Diluted)</t>
  </si>
  <si>
    <t>(1)</t>
  </si>
  <si>
    <t>(2)</t>
  </si>
  <si>
    <t>(In millions)</t>
  </si>
  <si>
    <t>Quarter</t>
  </si>
  <si>
    <t>Inc (Dec)</t>
  </si>
  <si>
    <t xml:space="preserve">Net written premium </t>
  </si>
  <si>
    <t>% Change in NWP</t>
  </si>
  <si>
    <t>Net earned premium</t>
  </si>
  <si>
    <t>Losses &amp; LAE</t>
  </si>
  <si>
    <t>Underwriting expense</t>
  </si>
  <si>
    <t>Dividends to Policyholders</t>
  </si>
  <si>
    <t>Ratios:</t>
  </si>
  <si>
    <t>Loss &amp; LAE</t>
  </si>
  <si>
    <t>Expense</t>
  </si>
  <si>
    <t>Policyholder dividend</t>
  </si>
  <si>
    <t>(3)</t>
  </si>
  <si>
    <t>Underwriting Profit (Loss)</t>
  </si>
  <si>
    <t>Combined Ratio</t>
  </si>
  <si>
    <t>Specialty</t>
  </si>
  <si>
    <t>(In Millions)</t>
  </si>
  <si>
    <t>Qtr 1</t>
  </si>
  <si>
    <t>Qtr 4</t>
  </si>
  <si>
    <t>Qtr 3</t>
  </si>
  <si>
    <t>Qtr 2</t>
  </si>
  <si>
    <t xml:space="preserve">Underwriting Profit (Loss)  </t>
  </si>
  <si>
    <t xml:space="preserve">Combined Ratio   </t>
  </si>
  <si>
    <t xml:space="preserve">                     PROPERTY &amp; CASUALTY INSURANCE GROUP</t>
  </si>
  <si>
    <t xml:space="preserve">                                       SPECIALTY GROUP</t>
  </si>
  <si>
    <t>P&amp;C</t>
  </si>
  <si>
    <t xml:space="preserve">Annuities, Life &amp; Health Operating Earnings                            </t>
  </si>
  <si>
    <t>(4)</t>
  </si>
  <si>
    <t>Income tax expense</t>
  </si>
  <si>
    <t xml:space="preserve"> American Financial Group</t>
  </si>
  <si>
    <t>1Q02</t>
  </si>
  <si>
    <t>2Q02</t>
  </si>
  <si>
    <t>3Q02</t>
  </si>
  <si>
    <t>4Q02</t>
  </si>
  <si>
    <t xml:space="preserve">Gross Premiums Written </t>
  </si>
  <si>
    <t>Asbestos Litigation Settlement</t>
  </si>
  <si>
    <t>A&amp;E Charge / WTC Losses</t>
  </si>
  <si>
    <t xml:space="preserve">Gross written premium </t>
  </si>
  <si>
    <t>Underwriting profit (loss)</t>
  </si>
  <si>
    <t>Other Income (Expense), Net</t>
  </si>
  <si>
    <t>Pre-tax Earnings from Insurance Operations</t>
  </si>
  <si>
    <t>Earnings From Consolidated Insurance Operations</t>
  </si>
  <si>
    <t>Net Investee Earnings from Infinity</t>
  </si>
  <si>
    <t>Core Earnings from Insurance Operations</t>
  </si>
  <si>
    <t>A&amp;E Charge</t>
  </si>
  <si>
    <t>Loss from WTC attack</t>
  </si>
  <si>
    <t>Net Earnings</t>
  </si>
  <si>
    <t>Core from Insurance Operations</t>
  </si>
  <si>
    <t>Premium on Redemptions of Subsidiary Preferred Stock</t>
  </si>
  <si>
    <t>1Q03</t>
  </si>
  <si>
    <t>2Q03</t>
  </si>
  <si>
    <t>3Q03</t>
  </si>
  <si>
    <t>4Q03</t>
  </si>
  <si>
    <t>Dividends Paid Per Share</t>
  </si>
  <si>
    <t>AFG</t>
  </si>
  <si>
    <t>Industry</t>
  </si>
  <si>
    <t>1998*</t>
  </si>
  <si>
    <t>2001*</t>
  </si>
  <si>
    <t>2002*</t>
  </si>
  <si>
    <t xml:space="preserve">(1) </t>
  </si>
  <si>
    <t>GAFRI</t>
  </si>
  <si>
    <t>Twelve Months Ended</t>
  </si>
  <si>
    <t>Property &amp; Casualty Insurance Operations</t>
  </si>
  <si>
    <t>Quarterly Historical Underwriting Summaries (GAAP)</t>
  </si>
  <si>
    <t>Property &amp; Casualty Insurance Highlights</t>
  </si>
  <si>
    <t>Annual Summary of Earnings</t>
  </si>
  <si>
    <t>Year Ended</t>
  </si>
  <si>
    <t>Annual Historical Underwriting Summaries (GAAP)</t>
  </si>
  <si>
    <t>QUARTERLY  COMBINED  RATIOS</t>
  </si>
  <si>
    <t xml:space="preserve">           to a claim arising from a discontinued business.</t>
  </si>
  <si>
    <t>Cumulative Effect of Accounting Change (3)</t>
  </si>
  <si>
    <t>Premium on Redemption of Subsidiary Preferred Stock</t>
  </si>
  <si>
    <t>Net Earnings Available to Common Shares</t>
  </si>
  <si>
    <t>Basic Earnings (Loss) Per Share Data:</t>
  </si>
  <si>
    <t>Insurance Businesses (1)</t>
  </si>
  <si>
    <t>Tax Resolution Benefit</t>
  </si>
  <si>
    <t>Cumulative Effect of Accounting Change</t>
  </si>
  <si>
    <t>Weighted Average Shares (Basic)</t>
  </si>
  <si>
    <t>Average number of Diluted Shares</t>
  </si>
  <si>
    <t>P &amp; C Insurance Group (1)</t>
  </si>
  <si>
    <t xml:space="preserve">Underwriting Profit (Loss) </t>
  </si>
  <si>
    <t>Includes $43.8 million (10.6 points) charge for the effect of an arbitration decision relating to a claim arising from a discontinued business</t>
  </si>
  <si>
    <t>in the 2003 second quarter.</t>
  </si>
  <si>
    <t>(5)</t>
  </si>
  <si>
    <t>Includes $10 million benefit in California workers' compensation legislation in the 2003 third quarter.</t>
  </si>
  <si>
    <t>Losses &amp; LAE  (2,3,4,5)</t>
  </si>
  <si>
    <t>Loss &amp; LAE   (2,3,4,5)</t>
  </si>
  <si>
    <t>Losses &amp; LAE  (2,5)</t>
  </si>
  <si>
    <t>Loss &amp; LAE   (2,5)</t>
  </si>
  <si>
    <t>December 31, 2003</t>
  </si>
  <si>
    <t>Fourth</t>
  </si>
  <si>
    <t xml:space="preserve">Specialty Group </t>
  </si>
  <si>
    <t>GAAP</t>
  </si>
  <si>
    <t>Property &amp;</t>
  </si>
  <si>
    <t>California</t>
  </si>
  <si>
    <t>Total</t>
  </si>
  <si>
    <t>Transportation</t>
  </si>
  <si>
    <t>Casualty</t>
  </si>
  <si>
    <t>Financial</t>
  </si>
  <si>
    <t>Workers' Comp</t>
  </si>
  <si>
    <t>Other</t>
  </si>
  <si>
    <t>Year Ending December 31, 2003</t>
  </si>
  <si>
    <t xml:space="preserve">Losses &amp; LAE  </t>
  </si>
  <si>
    <t xml:space="preserve">Loss &amp; LAE   </t>
  </si>
  <si>
    <t>Year Ending December 31, 2002</t>
  </si>
  <si>
    <t>Year Ending December 31, 2001</t>
  </si>
  <si>
    <t>Specialty Premium Distribution</t>
  </si>
  <si>
    <t>Property &amp; Transportation</t>
  </si>
  <si>
    <t>Inland &amp; Ocean Marine</t>
  </si>
  <si>
    <t>Agricultural</t>
  </si>
  <si>
    <t>Other Property</t>
  </si>
  <si>
    <t>Specialty Casualty</t>
  </si>
  <si>
    <t>Through December 31, 2003</t>
  </si>
  <si>
    <t>Targeted Markets</t>
  </si>
  <si>
    <t>Exec &amp; Prof Liability</t>
  </si>
  <si>
    <t>Excess &amp; Surplus</t>
  </si>
  <si>
    <t>Specialty Financial</t>
  </si>
  <si>
    <t>Lender Services</t>
  </si>
  <si>
    <t>Surety, Fidelity, &amp; Other</t>
  </si>
  <si>
    <t>Prepared date:   February 12, 2004</t>
  </si>
  <si>
    <t>2003E</t>
  </si>
  <si>
    <t>TOTAL</t>
  </si>
  <si>
    <t>Includes goodwill amortization expense of $13.7 million ($.20 per share) for the twelve months ended December 31, 2001.</t>
  </si>
  <si>
    <t>Includes 2.3 points for the effect of an arbitration decision relating to a claim arising from a discontinued business.</t>
  </si>
  <si>
    <t>Includes .6 points of improvement for the effect of a $10 million benefit in California workers' compensation legislation.</t>
  </si>
  <si>
    <t>Includes $43.8 million (2.3 points) charge for the effect of an arbitration decision relating to a claim arising from a discontinued</t>
  </si>
  <si>
    <t>Specialty Group</t>
  </si>
  <si>
    <t>asbestos litigation settlement.</t>
  </si>
  <si>
    <t>For the three and twelve months periods, excludes 5.2 points and 1.2 points, respectively , for the effect of a $30 million charge related to an</t>
  </si>
  <si>
    <t>Commercial Industry</t>
  </si>
  <si>
    <t>1998 (a)</t>
  </si>
  <si>
    <t>2003 (b)</t>
  </si>
  <si>
    <t xml:space="preserve">    (b) 2003 Commercial Industry is estimated.</t>
  </si>
  <si>
    <t xml:space="preserve">    (a) AFG includes results of Mainstreet Commercial Lines Division sold in December 1998.</t>
  </si>
  <si>
    <t>General Liability</t>
  </si>
  <si>
    <t>Includes $10 million benefit in California workers' compensation legislation in 2003.</t>
  </si>
  <si>
    <t>business in 2003.</t>
  </si>
  <si>
    <t>Excludes the effect of a $30 million charge related to an asbestos litigation settlement in 2002 and the effect</t>
  </si>
  <si>
    <t>of strengthening the A&amp;E loss reserves by $100 million in 2001.</t>
  </si>
  <si>
    <t>Includes the effect of $25 million of losses attributable to the September 11, 2001 attack.</t>
  </si>
  <si>
    <t>Excludes the effect of $25 million of losses attributable to the September 11, 2001 attack.</t>
  </si>
  <si>
    <t>Special Tax Benefit (1)</t>
  </si>
  <si>
    <t xml:space="preserve">    (a)  Excludes the effect of a $30 million charge related to an asbestos litigation settlement.</t>
  </si>
  <si>
    <t xml:space="preserve">    (b)  Includes $43.8 million charge (10.6 points) for the effect of an arbitration decision relating</t>
  </si>
  <si>
    <t xml:space="preserve">    (c)  Includes $10 million benefit in California workers' compensation legislation.</t>
  </si>
  <si>
    <t>4Q02 (a)</t>
  </si>
  <si>
    <t>2Q03 (b)</t>
  </si>
  <si>
    <t>3Q03 (c)</t>
  </si>
  <si>
    <t>Excludes the effect of a $30 million charge related to an asbestos litigation settlement in the 2002 fourth quarter.</t>
  </si>
  <si>
    <t>Loss &amp; LAE   (2)</t>
  </si>
  <si>
    <t>Losses &amp; LAE  (2)</t>
  </si>
  <si>
    <t>Loss &amp; LAE   (2,3,4)</t>
  </si>
  <si>
    <t>Losses &amp; LAE  (2,3,4)</t>
  </si>
  <si>
    <t>Litigation Settlements</t>
  </si>
  <si>
    <t>Diluted Earnings (Loss) Per Common Share:</t>
  </si>
  <si>
    <t>Realized Investment Gains (Losses)</t>
  </si>
  <si>
    <t>Discontinued Operations (2)</t>
  </si>
  <si>
    <t>Reflects tax benefits in 2003 relating to AFG’s merger with AFC in the fourth quarter and the Company’s basis</t>
  </si>
  <si>
    <t>in Infinity Stock and a tax benefit in the 2002 period for the reversal of previously accrued amounts due to the</t>
  </si>
  <si>
    <t>resolution of certain tax matters.</t>
  </si>
  <si>
    <t>disposal of Transport Insurance Company.</t>
  </si>
  <si>
    <t>Represents operating results and a fourth quarter impairment provision ($35.8 million) related to the planned</t>
  </si>
  <si>
    <t>Reflects the 2003 implementation of FASB Interpretation No. 46 related to variable interest entities.</t>
  </si>
  <si>
    <t>Premium Paid on Redemption of Subsidiaries' Preferred Shares</t>
  </si>
  <si>
    <t>Non-Core Items, Net of Tax:</t>
  </si>
  <si>
    <t>Special Tax Benefit (4)</t>
  </si>
  <si>
    <t>Includes charges of $28.5 million ($.41 per share) for an arbitration decision relating to a 1995 property claim and $6.7 million</t>
  </si>
  <si>
    <t>($.10 per share) for a reduction in estimated future profitability of in-force fixed annuities, and an adjustment to reduce deferred taxes.</t>
  </si>
  <si>
    <t>Litigation Settlements (5)</t>
  </si>
  <si>
    <t>Discontinued Operations (6)</t>
  </si>
  <si>
    <t>Cumulative Effect of Accounting Change (7)</t>
  </si>
  <si>
    <t>Reflects tax benefits in 2003 relating to AFG’s merger with AFC in the fourth quarter and the Company’s basis in Infinity Stock</t>
  </si>
  <si>
    <t>and a tax benefit in the 2002 period for the reversal of previously accrued amounts due to the resolution of certain tax matters.</t>
  </si>
  <si>
    <t xml:space="preserve">Reflects a litigation settlement within the California workers’ compensation business in 2003 and an asbestos litigation settlement in 2002. </t>
  </si>
  <si>
    <t>(6)</t>
  </si>
  <si>
    <t>(7)</t>
  </si>
  <si>
    <t>Represents operating results and a fourth quarter impairment provision ($35.8 million) related to the planned disposal of Transport</t>
  </si>
  <si>
    <t>Insurance Company.</t>
  </si>
  <si>
    <t>Reflects the 2003 implementation of FASB Interpretation No. 46 related to variable interest entities, the 2002 implementation of SFAS</t>
  </si>
  <si>
    <t>certain investments.</t>
  </si>
  <si>
    <t>No. 142 relating to the transitional goodwill impairment test, and the 2001 implementation of a new accounting standard relating to</t>
  </si>
  <si>
    <t>Includes operations of Infinity Property and Casualty through mid-February 2003, AFG’s direct auto insurance companies through the date of their sale at</t>
  </si>
  <si>
    <t>the end of April 2003, personal lines operations remaining with AFG, and the specialty group.</t>
  </si>
  <si>
    <t>through the date of their sale at the end of April 2003, personal lines operations remaining with AFG, and the specialty group.</t>
  </si>
  <si>
    <t>Includes operations of Infinity Property and Casualty through mid-February 2003, AFG’s direct auto insurance companies</t>
  </si>
  <si>
    <t>Supplemental Operating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</si>
</sst>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3" formatCode="_(* #,##0.00_);_(* \(#,##0.00\);_(* &quot;-&quot;??_);_(@_)"/>
    <numFmt numFmtId="164" formatCode="General_)"/>
    <numFmt numFmtId="165" formatCode="&quot;$&quot;#,##0.0_);\(&quot;$&quot;#,##0.0\)"/>
    <numFmt numFmtId="166" formatCode="#,##0.0_);\(#,##0.0\)"/>
    <numFmt numFmtId="167" formatCode="#,##0.000_);\(#,##0.000\)"/>
    <numFmt numFmtId="168" formatCode="0.0%"/>
    <numFmt numFmtId="171" formatCode="dd\-mmm\-yy_)"/>
    <numFmt numFmtId="172" formatCode="_(* #,##0.0_);_(* \(#,##0.0\);_(* &quot;-&quot;??_);_(@_)"/>
    <numFmt numFmtId="177" formatCode="&quot;$&quot;#,##0.000_);\(&quot;$&quot;#,##0.000\)"/>
  </numFmts>
  <fonts count="50" x14ac:knownFonts="1">
    <font>
      <sz val="12"/>
      <color indexed="8"/>
      <name val="Helv"/>
    </font>
    <font>
      <b/>
      <sz val="12"/>
      <color indexed="8"/>
      <name val="Helv"/>
    </font>
    <font>
      <sz val="12"/>
      <color indexed="10"/>
      <name val="Helv"/>
    </font>
    <font>
      <sz val="18"/>
      <color indexed="8"/>
      <name val="Helv"/>
    </font>
    <font>
      <sz val="24"/>
      <color indexed="8"/>
      <name val="Helv"/>
    </font>
    <font>
      <sz val="18"/>
      <color indexed="8"/>
      <name val="Arial"/>
    </font>
    <font>
      <sz val="14"/>
      <color indexed="8"/>
      <name val="Arial"/>
    </font>
    <font>
      <b/>
      <sz val="14"/>
      <color indexed="8"/>
      <name val="Arial"/>
    </font>
    <font>
      <sz val="12"/>
      <color indexed="8"/>
      <name val="Helv"/>
    </font>
    <font>
      <b/>
      <sz val="14"/>
      <color indexed="12"/>
      <name val="Arial"/>
      <family val="2"/>
    </font>
    <font>
      <sz val="18"/>
      <color indexed="8"/>
      <name val="Arial"/>
      <family val="2"/>
    </font>
    <font>
      <b/>
      <sz val="20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12"/>
      <name val="Arial"/>
      <family val="2"/>
    </font>
    <font>
      <sz val="10"/>
      <name val="Arial Narrow"/>
    </font>
    <font>
      <sz val="10"/>
      <name val="Arial Narrow"/>
      <family val="2"/>
    </font>
    <font>
      <sz val="12"/>
      <color indexed="8"/>
      <name val="Arial"/>
      <family val="2"/>
    </font>
    <font>
      <b/>
      <sz val="14"/>
      <color indexed="8"/>
      <name val="Arial"/>
    </font>
    <font>
      <b/>
      <sz val="12"/>
      <name val="Helv"/>
    </font>
    <font>
      <b/>
      <sz val="11"/>
      <name val="Helv"/>
    </font>
    <font>
      <sz val="10"/>
      <color indexed="8"/>
      <name val="Arial Narrow"/>
    </font>
    <font>
      <b/>
      <sz val="12"/>
      <name val="Helv"/>
      <family val="2"/>
    </font>
    <font>
      <sz val="12"/>
      <name val="Helv"/>
      <family val="2"/>
    </font>
    <font>
      <b/>
      <sz val="9"/>
      <name val="Helv"/>
      <family val="2"/>
    </font>
    <font>
      <b/>
      <sz val="12"/>
      <color indexed="12"/>
      <name val="Helv"/>
      <family val="2"/>
    </font>
    <font>
      <sz val="9"/>
      <name val="Arial"/>
      <family val="2"/>
    </font>
    <font>
      <sz val="12"/>
      <color indexed="12"/>
      <name val="Helv"/>
      <family val="2"/>
    </font>
    <font>
      <sz val="12"/>
      <color indexed="8"/>
      <name val="Helv"/>
      <family val="2"/>
    </font>
    <font>
      <sz val="12"/>
      <color indexed="12"/>
      <name val="Helv"/>
    </font>
    <font>
      <sz val="9"/>
      <color indexed="8"/>
      <name val="Arial"/>
      <family val="2"/>
    </font>
    <font>
      <b/>
      <sz val="10"/>
      <name val="Helv"/>
    </font>
    <font>
      <sz val="10"/>
      <name val="Helv"/>
    </font>
    <font>
      <b/>
      <sz val="12"/>
      <name val="Helv"/>
    </font>
    <font>
      <sz val="12"/>
      <name val="Helv"/>
    </font>
    <font>
      <sz val="8"/>
      <color indexed="8"/>
      <name val="Helv"/>
    </font>
    <font>
      <sz val="10"/>
      <color indexed="8"/>
      <name val="Helv"/>
    </font>
    <font>
      <sz val="14"/>
      <color indexed="8"/>
      <name val="Helv"/>
    </font>
    <font>
      <u/>
      <sz val="18"/>
      <color indexed="12"/>
      <name val="Helv"/>
    </font>
    <font>
      <sz val="8"/>
      <name val="Helv"/>
    </font>
    <font>
      <sz val="11"/>
      <color indexed="8"/>
      <name val="Helv"/>
    </font>
    <font>
      <sz val="11"/>
      <color indexed="8"/>
      <name val="Helv"/>
    </font>
    <font>
      <sz val="9"/>
      <color indexed="8"/>
      <name val="Helv"/>
    </font>
    <font>
      <sz val="9"/>
      <name val="Arial Narrow"/>
    </font>
    <font>
      <sz val="9"/>
      <color indexed="8"/>
      <name val="Helv"/>
    </font>
    <font>
      <b/>
      <sz val="11"/>
      <color indexed="8"/>
      <name val="Helv"/>
    </font>
    <font>
      <b/>
      <sz val="12"/>
      <color indexed="12"/>
      <name val="Helv"/>
    </font>
    <font>
      <b/>
      <sz val="16"/>
      <color indexed="8"/>
      <name val="Helv"/>
    </font>
    <font>
      <b/>
      <sz val="18"/>
      <color indexed="8"/>
      <name val="Helv"/>
    </font>
    <font>
      <sz val="12"/>
      <color indexed="9"/>
      <name val="Helv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6" fillId="2" borderId="0" applyNumberFormat="0" applyBorder="0" applyAlignment="0" applyProtection="0"/>
    <xf numFmtId="0" fontId="15" fillId="0" borderId="0"/>
    <xf numFmtId="9" fontId="8" fillId="0" borderId="0" applyFont="0" applyFill="0" applyBorder="0" applyAlignment="0" applyProtection="0"/>
  </cellStyleXfs>
  <cellXfs count="277">
    <xf numFmtId="0" fontId="0" fillId="0" borderId="0" xfId="0"/>
    <xf numFmtId="0" fontId="5" fillId="0" borderId="0" xfId="0" applyFont="1"/>
    <xf numFmtId="0" fontId="4" fillId="0" borderId="0" xfId="0" applyFont="1"/>
    <xf numFmtId="0" fontId="3" fillId="0" borderId="0" xfId="0" applyFont="1"/>
    <xf numFmtId="164" fontId="7" fillId="0" borderId="0" xfId="0" applyNumberFormat="1" applyFont="1"/>
    <xf numFmtId="0" fontId="6" fillId="0" borderId="0" xfId="0" applyFont="1"/>
    <xf numFmtId="171" fontId="9" fillId="0" borderId="0" xfId="0" applyNumberFormat="1" applyFont="1" applyProtection="1">
      <protection locked="0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164" fontId="11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4" fontId="8" fillId="0" borderId="0" xfId="0" applyNumberFormat="1" applyFont="1"/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/>
    <xf numFmtId="168" fontId="8" fillId="0" borderId="0" xfId="0" applyNumberFormat="1" applyFont="1" applyBorder="1"/>
    <xf numFmtId="164" fontId="1" fillId="0" borderId="0" xfId="0" applyNumberFormat="1" applyFont="1" applyBorder="1" applyAlignment="1">
      <alignment horizontal="centerContinuous"/>
    </xf>
    <xf numFmtId="0" fontId="8" fillId="0" borderId="0" xfId="0" applyFont="1" applyBorder="1"/>
    <xf numFmtId="166" fontId="8" fillId="0" borderId="0" xfId="0" applyNumberFormat="1" applyFont="1" applyBorder="1"/>
    <xf numFmtId="164" fontId="1" fillId="0" borderId="0" xfId="0" quotePrefix="1" applyNumberFormat="1" applyFont="1" applyBorder="1" applyAlignment="1">
      <alignment horizontal="center"/>
    </xf>
    <xf numFmtId="166" fontId="8" fillId="0" borderId="0" xfId="0" applyNumberFormat="1" applyFont="1" applyBorder="1" applyProtection="1">
      <protection locked="0"/>
    </xf>
    <xf numFmtId="0" fontId="8" fillId="0" borderId="0" xfId="0" quotePrefix="1" applyFont="1" applyAlignment="1">
      <alignment horizontal="left"/>
    </xf>
    <xf numFmtId="7" fontId="8" fillId="0" borderId="0" xfId="0" applyNumberFormat="1" applyFont="1" applyBorder="1"/>
    <xf numFmtId="165" fontId="8" fillId="0" borderId="0" xfId="0" applyNumberFormat="1" applyFont="1" applyBorder="1"/>
    <xf numFmtId="165" fontId="8" fillId="0" borderId="0" xfId="0" applyNumberFormat="1" applyFont="1" applyBorder="1" applyProtection="1">
      <protection locked="0"/>
    </xf>
    <xf numFmtId="164" fontId="8" fillId="0" borderId="0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quotePrefix="1" applyFont="1" applyAlignment="1">
      <alignment horizontal="left"/>
    </xf>
    <xf numFmtId="164" fontId="1" fillId="0" borderId="0" xfId="0" quotePrefix="1" applyNumberFormat="1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39" fontId="8" fillId="0" borderId="0" xfId="0" applyNumberFormat="1" applyFont="1" applyBorder="1"/>
    <xf numFmtId="0" fontId="18" fillId="0" borderId="0" xfId="0" quotePrefix="1" applyFont="1" applyAlignment="1">
      <alignment horizontal="left"/>
    </xf>
    <xf numFmtId="0" fontId="15" fillId="0" borderId="0" xfId="2"/>
    <xf numFmtId="0" fontId="8" fillId="0" borderId="0" xfId="0" applyFont="1"/>
    <xf numFmtId="164" fontId="14" fillId="0" borderId="0" xfId="0" quotePrefix="1" applyNumberFormat="1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Protection="1">
      <protection locked="0"/>
    </xf>
    <xf numFmtId="167" fontId="8" fillId="0" borderId="0" xfId="0" applyNumberFormat="1" applyFont="1" applyBorder="1" applyProtection="1">
      <protection locked="0"/>
    </xf>
    <xf numFmtId="167" fontId="8" fillId="0" borderId="0" xfId="0" applyNumberFormat="1" applyFont="1" applyBorder="1"/>
    <xf numFmtId="0" fontId="8" fillId="0" borderId="0" xfId="0" quotePrefix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1" fillId="0" borderId="0" xfId="2" applyFon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0" xfId="0" applyNumberFormat="1" applyBorder="1"/>
    <xf numFmtId="164" fontId="22" fillId="0" borderId="0" xfId="0" applyNumberFormat="1" applyFont="1"/>
    <xf numFmtId="164" fontId="22" fillId="0" borderId="2" xfId="0" applyNumberFormat="1" applyFont="1" applyBorder="1" applyAlignment="1">
      <alignment horizontal="center"/>
    </xf>
    <xf numFmtId="0" fontId="23" fillId="0" borderId="0" xfId="0" applyFont="1"/>
    <xf numFmtId="165" fontId="23" fillId="0" borderId="0" xfId="0" applyNumberFormat="1" applyFont="1"/>
    <xf numFmtId="166" fontId="23" fillId="0" borderId="0" xfId="0" applyNumberFormat="1" applyFont="1"/>
    <xf numFmtId="164" fontId="22" fillId="0" borderId="3" xfId="0" quotePrefix="1" applyNumberFormat="1" applyFont="1" applyBorder="1" applyAlignment="1">
      <alignment horizontal="center"/>
    </xf>
    <xf numFmtId="168" fontId="23" fillId="0" borderId="0" xfId="0" applyNumberFormat="1" applyFont="1"/>
    <xf numFmtId="164" fontId="23" fillId="0" borderId="4" xfId="0" applyNumberFormat="1" applyFont="1" applyBorder="1" applyAlignment="1">
      <alignment horizontal="center"/>
    </xf>
    <xf numFmtId="164" fontId="22" fillId="0" borderId="5" xfId="0" applyNumberFormat="1" applyFont="1" applyBorder="1" applyAlignment="1" applyProtection="1">
      <alignment horizontal="center"/>
      <protection locked="0"/>
    </xf>
    <xf numFmtId="164" fontId="22" fillId="0" borderId="0" xfId="0" applyNumberFormat="1" applyFont="1" applyAlignment="1" applyProtection="1">
      <alignment horizontal="center"/>
      <protection locked="0"/>
    </xf>
    <xf numFmtId="164" fontId="23" fillId="0" borderId="6" xfId="0" applyNumberFormat="1" applyFont="1" applyBorder="1" applyAlignment="1">
      <alignment horizontal="center"/>
    </xf>
    <xf numFmtId="164" fontId="22" fillId="0" borderId="7" xfId="0" quotePrefix="1" applyNumberFormat="1" applyFont="1" applyBorder="1" applyAlignment="1">
      <alignment horizontal="center"/>
    </xf>
    <xf numFmtId="164" fontId="22" fillId="0" borderId="1" xfId="0" applyNumberFormat="1" applyFont="1" applyBorder="1"/>
    <xf numFmtId="164" fontId="22" fillId="0" borderId="8" xfId="0" applyNumberFormat="1" applyFont="1" applyBorder="1"/>
    <xf numFmtId="168" fontId="23" fillId="0" borderId="8" xfId="0" applyNumberFormat="1" applyFont="1" applyBorder="1"/>
    <xf numFmtId="164" fontId="22" fillId="0" borderId="0" xfId="0" applyNumberFormat="1" applyFont="1" applyBorder="1"/>
    <xf numFmtId="165" fontId="23" fillId="0" borderId="0" xfId="0" applyNumberFormat="1" applyFont="1" applyBorder="1"/>
    <xf numFmtId="0" fontId="25" fillId="0" borderId="0" xfId="0" quotePrefix="1" applyFont="1" applyAlignment="1">
      <alignment horizontal="left"/>
    </xf>
    <xf numFmtId="0" fontId="26" fillId="0" borderId="0" xfId="0" quotePrefix="1" applyFont="1" applyAlignment="1">
      <alignment horizontal="left"/>
    </xf>
    <xf numFmtId="0" fontId="27" fillId="0" borderId="0" xfId="0" quotePrefix="1" applyFont="1" applyAlignment="1">
      <alignment horizontal="center"/>
    </xf>
    <xf numFmtId="168" fontId="0" fillId="0" borderId="0" xfId="0" applyNumberFormat="1"/>
    <xf numFmtId="0" fontId="0" fillId="0" borderId="0" xfId="0" quotePrefix="1" applyAlignment="1">
      <alignment horizontal="center"/>
    </xf>
    <xf numFmtId="164" fontId="28" fillId="0" borderId="0" xfId="0" applyNumberFormat="1" applyFont="1" applyBorder="1"/>
    <xf numFmtId="165" fontId="23" fillId="0" borderId="0" xfId="0" quotePrefix="1" applyNumberFormat="1" applyFont="1" applyAlignment="1">
      <alignment horizontal="left"/>
    </xf>
    <xf numFmtId="0" fontId="28" fillId="0" borderId="0" xfId="0" applyFont="1" applyBorder="1"/>
    <xf numFmtId="164" fontId="22" fillId="0" borderId="0" xfId="0" quotePrefix="1" applyNumberFormat="1" applyFont="1" applyBorder="1" applyAlignment="1">
      <alignment horizontal="center"/>
    </xf>
    <xf numFmtId="166" fontId="23" fillId="0" borderId="0" xfId="0" applyNumberFormat="1" applyFont="1" applyBorder="1"/>
    <xf numFmtId="11" fontId="22" fillId="0" borderId="9" xfId="0" applyNumberFormat="1" applyFont="1" applyBorder="1" applyAlignment="1" applyProtection="1">
      <alignment horizontal="center"/>
      <protection locked="0"/>
    </xf>
    <xf numFmtId="164" fontId="1" fillId="0" borderId="10" xfId="0" applyNumberFormat="1" applyFont="1" applyBorder="1" applyAlignment="1">
      <alignment horizontal="center"/>
    </xf>
    <xf numFmtId="164" fontId="1" fillId="0" borderId="0" xfId="0" applyNumberFormat="1" applyFont="1"/>
    <xf numFmtId="164" fontId="1" fillId="0" borderId="3" xfId="0" quotePrefix="1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5" fontId="0" fillId="0" borderId="8" xfId="0" applyNumberFormat="1" applyBorder="1"/>
    <xf numFmtId="165" fontId="0" fillId="0" borderId="0" xfId="0" quotePrefix="1" applyNumberFormat="1" applyAlignment="1">
      <alignment horizontal="left"/>
    </xf>
    <xf numFmtId="164" fontId="1" fillId="0" borderId="0" xfId="0" applyNumberFormat="1" applyFont="1" applyAlignment="1">
      <alignment horizontal="centerContinuous"/>
    </xf>
    <xf numFmtId="164" fontId="22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Continuous"/>
    </xf>
    <xf numFmtId="11" fontId="22" fillId="0" borderId="1" xfId="0" quotePrefix="1" applyNumberFormat="1" applyFont="1" applyBorder="1" applyAlignment="1" applyProtection="1">
      <alignment horizontal="center"/>
      <protection locked="0"/>
    </xf>
    <xf numFmtId="0" fontId="8" fillId="0" borderId="0" xfId="0" quotePrefix="1" applyFont="1" applyBorder="1" applyAlignment="1"/>
    <xf numFmtId="164" fontId="1" fillId="0" borderId="12" xfId="0" applyNumberFormat="1" applyFont="1" applyBorder="1" applyAlignment="1">
      <alignment horizontal="centerContinuous"/>
    </xf>
    <xf numFmtId="0" fontId="29" fillId="0" borderId="0" xfId="0" quotePrefix="1" applyFont="1" applyAlignment="1">
      <alignment horizontal="center"/>
    </xf>
    <xf numFmtId="164" fontId="30" fillId="0" borderId="0" xfId="0" quotePrefix="1" applyNumberFormat="1" applyFont="1" applyAlignment="1">
      <alignment horizontal="left"/>
    </xf>
    <xf numFmtId="10" fontId="0" fillId="0" borderId="0" xfId="0" applyNumberFormat="1"/>
    <xf numFmtId="10" fontId="0" fillId="0" borderId="1" xfId="0" applyNumberFormat="1" applyBorder="1"/>
    <xf numFmtId="0" fontId="8" fillId="0" borderId="0" xfId="0" quotePrefix="1" applyFont="1" applyAlignment="1">
      <alignment horizontal="center"/>
    </xf>
    <xf numFmtId="164" fontId="14" fillId="0" borderId="0" xfId="0" applyNumberFormat="1" applyFont="1" applyAlignment="1" applyProtection="1">
      <alignment horizontal="center"/>
      <protection locked="0"/>
    </xf>
    <xf numFmtId="164" fontId="31" fillId="0" borderId="0" xfId="0" quotePrefix="1" applyNumberFormat="1" applyFont="1" applyBorder="1" applyAlignment="1">
      <alignment horizontal="center"/>
    </xf>
    <xf numFmtId="164" fontId="31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5" fontId="32" fillId="0" borderId="0" xfId="0" applyNumberFormat="1" applyFont="1" applyAlignment="1">
      <alignment horizontal="center"/>
    </xf>
    <xf numFmtId="172" fontId="32" fillId="0" borderId="0" xfId="0" applyNumberFormat="1" applyFont="1" applyAlignment="1">
      <alignment horizontal="center"/>
    </xf>
    <xf numFmtId="172" fontId="32" fillId="0" borderId="0" xfId="0" applyNumberFormat="1" applyFont="1" applyBorder="1" applyAlignment="1">
      <alignment horizontal="center"/>
    </xf>
    <xf numFmtId="166" fontId="32" fillId="0" borderId="0" xfId="0" applyNumberFormat="1" applyFont="1" applyBorder="1" applyAlignment="1">
      <alignment horizontal="center"/>
    </xf>
    <xf numFmtId="166" fontId="32" fillId="0" borderId="0" xfId="0" applyNumberFormat="1" applyFont="1" applyAlignment="1">
      <alignment horizontal="center"/>
    </xf>
    <xf numFmtId="43" fontId="32" fillId="0" borderId="0" xfId="0" applyNumberFormat="1" applyFont="1" applyAlignment="1">
      <alignment horizontal="center"/>
    </xf>
    <xf numFmtId="167" fontId="32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Continuous"/>
    </xf>
    <xf numFmtId="0" fontId="8" fillId="0" borderId="0" xfId="0" applyFont="1" applyAlignment="1">
      <alignment horizontal="centerContinuous"/>
    </xf>
    <xf numFmtId="168" fontId="22" fillId="0" borderId="1" xfId="0" applyNumberFormat="1" applyFont="1" applyBorder="1"/>
    <xf numFmtId="164" fontId="1" fillId="0" borderId="0" xfId="0" quotePrefix="1" applyNumberFormat="1" applyFont="1" applyAlignment="1">
      <alignment horizontal="left"/>
    </xf>
    <xf numFmtId="164" fontId="8" fillId="0" borderId="0" xfId="0" quotePrefix="1" applyNumberFormat="1" applyFont="1" applyAlignment="1">
      <alignment horizontal="left"/>
    </xf>
    <xf numFmtId="11" fontId="22" fillId="0" borderId="0" xfId="0" quotePrefix="1" applyNumberFormat="1" applyFont="1" applyBorder="1" applyAlignment="1" applyProtection="1">
      <alignment horizontal="center"/>
      <protection locked="0"/>
    </xf>
    <xf numFmtId="165" fontId="23" fillId="0" borderId="0" xfId="0" quotePrefix="1" applyNumberFormat="1" applyFont="1" applyBorder="1" applyAlignment="1">
      <alignment horizontal="left"/>
    </xf>
    <xf numFmtId="168" fontId="23" fillId="0" borderId="0" xfId="0" applyNumberFormat="1" applyFont="1" applyBorder="1"/>
    <xf numFmtId="164" fontId="8" fillId="0" borderId="0" xfId="0" applyNumberFormat="1" applyFont="1" applyBorder="1" applyAlignment="1"/>
    <xf numFmtId="0" fontId="8" fillId="0" borderId="0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1" xfId="0" applyFont="1" applyBorder="1" applyAlignment="1">
      <alignment horizontal="centerContinuous"/>
    </xf>
    <xf numFmtId="0" fontId="34" fillId="0" borderId="12" xfId="0" applyFont="1" applyBorder="1" applyAlignment="1">
      <alignment horizontal="centerContinuous"/>
    </xf>
    <xf numFmtId="0" fontId="34" fillId="0" borderId="0" xfId="0" applyFont="1" applyBorder="1" applyAlignment="1">
      <alignment horizontal="centerContinuous"/>
    </xf>
    <xf numFmtId="0" fontId="34" fillId="0" borderId="0" xfId="0" applyFont="1" applyBorder="1"/>
    <xf numFmtId="164" fontId="33" fillId="0" borderId="13" xfId="0" quotePrefix="1" applyNumberFormat="1" applyFont="1" applyBorder="1" applyAlignment="1">
      <alignment horizontal="center"/>
    </xf>
    <xf numFmtId="0" fontId="34" fillId="0" borderId="11" xfId="0" applyFont="1" applyBorder="1"/>
    <xf numFmtId="164" fontId="1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65" fontId="34" fillId="0" borderId="0" xfId="0" applyNumberFormat="1" applyFont="1"/>
    <xf numFmtId="0" fontId="34" fillId="0" borderId="0" xfId="0" applyFont="1"/>
    <xf numFmtId="172" fontId="34" fillId="0" borderId="0" xfId="0" applyNumberFormat="1" applyFont="1"/>
    <xf numFmtId="172" fontId="34" fillId="0" borderId="1" xfId="0" applyNumberFormat="1" applyFont="1" applyBorder="1"/>
    <xf numFmtId="172" fontId="34" fillId="0" borderId="0" xfId="0" applyNumberFormat="1" applyFont="1" applyProtection="1">
      <protection locked="0"/>
    </xf>
    <xf numFmtId="172" fontId="34" fillId="0" borderId="0" xfId="0" applyNumberFormat="1" applyFont="1" applyAlignment="1">
      <alignment horizontal="center"/>
    </xf>
    <xf numFmtId="166" fontId="34" fillId="0" borderId="1" xfId="0" applyNumberFormat="1" applyFont="1" applyBorder="1"/>
    <xf numFmtId="165" fontId="34" fillId="0" borderId="14" xfId="0" applyNumberFormat="1" applyFont="1" applyBorder="1"/>
    <xf numFmtId="166" fontId="34" fillId="0" borderId="0" xfId="0" applyNumberFormat="1" applyFont="1"/>
    <xf numFmtId="7" fontId="34" fillId="0" borderId="0" xfId="0" applyNumberFormat="1" applyFont="1"/>
    <xf numFmtId="43" fontId="34" fillId="0" borderId="0" xfId="0" applyNumberFormat="1" applyFont="1"/>
    <xf numFmtId="7" fontId="34" fillId="0" borderId="15" xfId="0" applyNumberFormat="1" applyFont="1" applyBorder="1"/>
    <xf numFmtId="167" fontId="34" fillId="0" borderId="0" xfId="0" applyNumberFormat="1" applyFont="1"/>
    <xf numFmtId="164" fontId="1" fillId="0" borderId="0" xfId="0" applyNumberFormat="1" applyFont="1" applyBorder="1" applyAlignment="1" applyProtection="1">
      <alignment horizontal="centerContinuous"/>
      <protection locked="0"/>
    </xf>
    <xf numFmtId="172" fontId="32" fillId="0" borderId="0" xfId="0" quotePrefix="1" applyNumberFormat="1" applyFont="1"/>
    <xf numFmtId="0" fontId="33" fillId="0" borderId="16" xfId="0" quotePrefix="1" applyFont="1" applyBorder="1" applyAlignment="1">
      <alignment horizontal="centerContinuous"/>
    </xf>
    <xf numFmtId="0" fontId="33" fillId="0" borderId="17" xfId="0" applyFont="1" applyBorder="1" applyAlignment="1">
      <alignment horizontal="centerContinuous"/>
    </xf>
    <xf numFmtId="0" fontId="33" fillId="0" borderId="18" xfId="0" applyFont="1" applyBorder="1" applyAlignment="1">
      <alignment horizontal="centerContinuous"/>
    </xf>
    <xf numFmtId="0" fontId="33" fillId="0" borderId="13" xfId="0" applyFont="1" applyBorder="1" applyAlignment="1">
      <alignment horizontal="centerContinuous"/>
    </xf>
    <xf numFmtId="164" fontId="33" fillId="0" borderId="18" xfId="0" quotePrefix="1" applyNumberFormat="1" applyFont="1" applyBorder="1" applyAlignment="1">
      <alignment horizontal="center"/>
    </xf>
    <xf numFmtId="164" fontId="33" fillId="0" borderId="19" xfId="0" applyNumberFormat="1" applyFont="1" applyBorder="1" applyAlignment="1">
      <alignment horizontal="center"/>
    </xf>
    <xf numFmtId="164" fontId="33" fillId="0" borderId="1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34" fillId="0" borderId="0" xfId="0" applyNumberFormat="1" applyFont="1"/>
    <xf numFmtId="0" fontId="31" fillId="0" borderId="0" xfId="0" applyFont="1" applyBorder="1" applyAlignment="1">
      <alignment horizontal="center"/>
    </xf>
    <xf numFmtId="165" fontId="32" fillId="0" borderId="0" xfId="0" quotePrefix="1" applyNumberFormat="1" applyFont="1" applyAlignment="1">
      <alignment horizontal="center"/>
    </xf>
    <xf numFmtId="172" fontId="32" fillId="0" borderId="0" xfId="0" quotePrefix="1" applyNumberFormat="1" applyFont="1" applyAlignment="1">
      <alignment horizontal="center"/>
    </xf>
    <xf numFmtId="172" fontId="34" fillId="0" borderId="11" xfId="0" applyNumberFormat="1" applyFont="1" applyBorder="1"/>
    <xf numFmtId="39" fontId="8" fillId="0" borderId="0" xfId="0" quotePrefix="1" applyNumberFormat="1" applyFont="1" applyBorder="1" applyAlignment="1">
      <alignment horizontal="center"/>
    </xf>
    <xf numFmtId="165" fontId="32" fillId="0" borderId="0" xfId="0" applyNumberFormat="1" applyFont="1" applyBorder="1" applyAlignment="1">
      <alignment horizontal="center"/>
    </xf>
    <xf numFmtId="7" fontId="32" fillId="0" borderId="0" xfId="0" applyNumberFormat="1" applyFont="1" applyAlignment="1">
      <alignment horizontal="center"/>
    </xf>
    <xf numFmtId="39" fontId="8" fillId="0" borderId="0" xfId="0" applyNumberFormat="1" applyFont="1" applyBorder="1" applyProtection="1">
      <protection locked="0"/>
    </xf>
    <xf numFmtId="39" fontId="34" fillId="0" borderId="0" xfId="0" quotePrefix="1" applyNumberFormat="1" applyFont="1" applyAlignment="1">
      <alignment horizontal="center"/>
    </xf>
    <xf numFmtId="39" fontId="32" fillId="0" borderId="0" xfId="0" applyNumberFormat="1" applyFont="1" applyAlignment="1">
      <alignment horizontal="center"/>
    </xf>
    <xf numFmtId="7" fontId="32" fillId="0" borderId="0" xfId="0" applyNumberFormat="1" applyFont="1" applyBorder="1" applyAlignment="1">
      <alignment horizontal="center"/>
    </xf>
    <xf numFmtId="7" fontId="8" fillId="0" borderId="0" xfId="0" applyNumberFormat="1" applyFont="1" applyBorder="1" applyProtection="1">
      <protection locked="0"/>
    </xf>
    <xf numFmtId="39" fontId="34" fillId="0" borderId="0" xfId="0" applyNumberFormat="1" applyFont="1"/>
    <xf numFmtId="168" fontId="8" fillId="0" borderId="0" xfId="0" quotePrefix="1" applyNumberFormat="1" applyFont="1" applyBorder="1" applyAlignment="1" applyProtection="1">
      <alignment horizontal="right"/>
      <protection locked="0"/>
    </xf>
    <xf numFmtId="168" fontId="34" fillId="0" borderId="0" xfId="0" quotePrefix="1" applyNumberFormat="1" applyFont="1" applyAlignment="1" applyProtection="1">
      <alignment horizontal="right"/>
      <protection locked="0"/>
    </xf>
    <xf numFmtId="0" fontId="0" fillId="0" borderId="0" xfId="0" quotePrefix="1"/>
    <xf numFmtId="164" fontId="8" fillId="0" borderId="0" xfId="0" applyNumberFormat="1" applyFont="1" applyAlignment="1">
      <alignment horizontal="left"/>
    </xf>
    <xf numFmtId="0" fontId="0" fillId="0" borderId="6" xfId="0" applyBorder="1"/>
    <xf numFmtId="164" fontId="1" fillId="0" borderId="16" xfId="0" applyNumberFormat="1" applyFont="1" applyBorder="1" applyAlignment="1">
      <alignment horizontal="centerContinuous"/>
    </xf>
    <xf numFmtId="164" fontId="1" fillId="0" borderId="17" xfId="0" applyNumberFormat="1" applyFont="1" applyBorder="1" applyAlignment="1">
      <alignment horizontal="centerContinuous"/>
    </xf>
    <xf numFmtId="164" fontId="1" fillId="0" borderId="6" xfId="0" applyNumberFormat="1" applyFont="1" applyBorder="1"/>
    <xf numFmtId="164" fontId="1" fillId="0" borderId="7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77" fontId="34" fillId="0" borderId="0" xfId="0" applyNumberFormat="1" applyFont="1" applyBorder="1"/>
    <xf numFmtId="165" fontId="34" fillId="0" borderId="0" xfId="0" applyNumberFormat="1" applyFont="1" applyBorder="1"/>
    <xf numFmtId="0" fontId="2" fillId="0" borderId="0" xfId="0" applyFont="1"/>
    <xf numFmtId="168" fontId="2" fillId="0" borderId="0" xfId="3" applyNumberFormat="1" applyFont="1"/>
    <xf numFmtId="0" fontId="29" fillId="0" borderId="0" xfId="0" applyFont="1"/>
    <xf numFmtId="168" fontId="29" fillId="0" borderId="0" xfId="3" applyNumberFormat="1" applyFont="1"/>
    <xf numFmtId="0" fontId="36" fillId="0" borderId="0" xfId="0" applyFont="1" applyBorder="1"/>
    <xf numFmtId="164" fontId="33" fillId="0" borderId="9" xfId="0" applyNumberFormat="1" applyFont="1" applyBorder="1" applyAlignment="1">
      <alignment horizontal="centerContinuous"/>
    </xf>
    <xf numFmtId="165" fontId="36" fillId="0" borderId="0" xfId="0" applyNumberFormat="1" applyFont="1" applyBorder="1"/>
    <xf numFmtId="166" fontId="36" fillId="0" borderId="0" xfId="0" applyNumberFormat="1" applyFont="1" applyBorder="1"/>
    <xf numFmtId="166" fontId="36" fillId="0" borderId="0" xfId="0" applyNumberFormat="1" applyFont="1" applyBorder="1" applyProtection="1">
      <protection locked="0"/>
    </xf>
    <xf numFmtId="39" fontId="36" fillId="0" borderId="0" xfId="0" quotePrefix="1" applyNumberFormat="1" applyFont="1" applyBorder="1" applyAlignment="1">
      <alignment horizontal="center"/>
    </xf>
    <xf numFmtId="7" fontId="36" fillId="0" borderId="0" xfId="0" applyNumberFormat="1" applyFont="1" applyBorder="1"/>
    <xf numFmtId="39" fontId="36" fillId="0" borderId="0" xfId="0" applyNumberFormat="1" applyFont="1" applyBorder="1"/>
    <xf numFmtId="167" fontId="36" fillId="0" borderId="0" xfId="0" applyNumberFormat="1" applyFont="1" applyBorder="1" applyProtection="1">
      <protection locked="0"/>
    </xf>
    <xf numFmtId="167" fontId="36" fillId="0" borderId="0" xfId="0" applyNumberFormat="1" applyFont="1" applyBorder="1"/>
    <xf numFmtId="168" fontId="36" fillId="0" borderId="0" xfId="0" quotePrefix="1" applyNumberFormat="1" applyFont="1" applyBorder="1" applyAlignment="1" applyProtection="1">
      <alignment horizontal="right"/>
      <protection locked="0"/>
    </xf>
    <xf numFmtId="166" fontId="36" fillId="0" borderId="0" xfId="0" quotePrefix="1" applyNumberFormat="1" applyFont="1" applyBorder="1"/>
    <xf numFmtId="0" fontId="0" fillId="0" borderId="0" xfId="0" applyAlignment="1">
      <alignment vertical="top"/>
    </xf>
    <xf numFmtId="164" fontId="8" fillId="0" borderId="0" xfId="0" applyNumberFormat="1" applyFont="1" applyBorder="1" applyAlignment="1">
      <alignment horizontal="left"/>
    </xf>
    <xf numFmtId="0" fontId="37" fillId="0" borderId="0" xfId="0" applyFont="1" applyAlignment="1">
      <alignment horizontal="centerContinuous"/>
    </xf>
    <xf numFmtId="0" fontId="33" fillId="0" borderId="0" xfId="0" applyFont="1" applyBorder="1" applyAlignment="1">
      <alignment horizontal="centerContinuous"/>
    </xf>
    <xf numFmtId="164" fontId="33" fillId="0" borderId="0" xfId="0" quotePrefix="1" applyNumberFormat="1" applyFont="1" applyBorder="1" applyAlignment="1">
      <alignment horizontal="center"/>
    </xf>
    <xf numFmtId="164" fontId="33" fillId="0" borderId="0" xfId="0" applyNumberFormat="1" applyFont="1" applyBorder="1" applyAlignment="1">
      <alignment horizontal="center"/>
    </xf>
    <xf numFmtId="172" fontId="34" fillId="0" borderId="0" xfId="0" applyNumberFormat="1" applyFont="1" applyBorder="1"/>
    <xf numFmtId="172" fontId="32" fillId="0" borderId="0" xfId="0" quotePrefix="1" applyNumberFormat="1" applyFont="1" applyBorder="1"/>
    <xf numFmtId="172" fontId="34" fillId="0" borderId="0" xfId="0" applyNumberFormat="1" applyFont="1" applyBorder="1" applyAlignment="1">
      <alignment horizontal="center"/>
    </xf>
    <xf numFmtId="166" fontId="34" fillId="0" borderId="0" xfId="0" applyNumberFormat="1" applyFont="1" applyBorder="1"/>
    <xf numFmtId="43" fontId="34" fillId="0" borderId="0" xfId="0" applyNumberFormat="1" applyFont="1" applyBorder="1"/>
    <xf numFmtId="7" fontId="34" fillId="0" borderId="0" xfId="0" applyNumberFormat="1" applyFont="1" applyBorder="1"/>
    <xf numFmtId="39" fontId="34" fillId="0" borderId="0" xfId="0" applyNumberFormat="1" applyFont="1" applyBorder="1"/>
    <xf numFmtId="167" fontId="34" fillId="0" borderId="0" xfId="0" applyNumberFormat="1" applyFont="1" applyBorder="1"/>
    <xf numFmtId="0" fontId="38" fillId="0" borderId="0" xfId="0" applyFont="1" applyAlignment="1">
      <alignment horizontal="centerContinuous"/>
    </xf>
    <xf numFmtId="168" fontId="23" fillId="0" borderId="15" xfId="0" applyNumberFormat="1" applyFont="1" applyBorder="1"/>
    <xf numFmtId="166" fontId="23" fillId="0" borderId="0" xfId="0" quotePrefix="1" applyNumberFormat="1" applyFont="1" applyAlignment="1"/>
    <xf numFmtId="0" fontId="36" fillId="0" borderId="0" xfId="0" applyFont="1"/>
    <xf numFmtId="0" fontId="36" fillId="0" borderId="0" xfId="0" quotePrefix="1" applyFont="1"/>
    <xf numFmtId="0" fontId="39" fillId="0" borderId="0" xfId="0" quotePrefix="1" applyFont="1" applyAlignment="1">
      <alignment vertical="top"/>
    </xf>
    <xf numFmtId="0" fontId="0" fillId="0" borderId="0" xfId="0" applyAlignment="1">
      <alignment horizontal="center"/>
    </xf>
    <xf numFmtId="0" fontId="41" fillId="0" borderId="0" xfId="0" applyFont="1"/>
    <xf numFmtId="164" fontId="40" fillId="0" borderId="0" xfId="0" applyNumberFormat="1" applyFont="1"/>
    <xf numFmtId="0" fontId="42" fillId="0" borderId="0" xfId="0" quotePrefix="1" applyFont="1" applyAlignment="1">
      <alignment horizontal="left"/>
    </xf>
    <xf numFmtId="164" fontId="42" fillId="0" borderId="0" xfId="0" applyNumberFormat="1" applyFont="1" applyAlignment="1">
      <alignment horizontal="left"/>
    </xf>
    <xf numFmtId="0" fontId="43" fillId="0" borderId="0" xfId="2" applyFont="1"/>
    <xf numFmtId="164" fontId="42" fillId="0" borderId="0" xfId="0" applyNumberFormat="1" applyFont="1" applyBorder="1" applyAlignment="1">
      <alignment horizontal="left"/>
    </xf>
    <xf numFmtId="164" fontId="42" fillId="0" borderId="0" xfId="0" quotePrefix="1" applyNumberFormat="1" applyFont="1" applyAlignment="1">
      <alignment horizontal="left"/>
    </xf>
    <xf numFmtId="0" fontId="44" fillId="0" borderId="0" xfId="0" quotePrefix="1" applyFont="1" applyAlignment="1">
      <alignment horizontal="left"/>
    </xf>
    <xf numFmtId="11" fontId="22" fillId="0" borderId="1" xfId="0" applyNumberFormat="1" applyFont="1" applyBorder="1" applyAlignment="1" applyProtection="1">
      <alignment horizontal="center"/>
      <protection locked="0"/>
    </xf>
    <xf numFmtId="0" fontId="15" fillId="0" borderId="0" xfId="2" applyAlignment="1">
      <alignment horizontal="centerContinuous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15" fillId="0" borderId="0" xfId="2" applyFont="1"/>
    <xf numFmtId="0" fontId="8" fillId="0" borderId="0" xfId="0" applyFont="1" applyAlignment="1">
      <alignment horizontal="left"/>
    </xf>
    <xf numFmtId="0" fontId="21" fillId="0" borderId="0" xfId="2" applyFont="1" applyAlignment="1"/>
    <xf numFmtId="0" fontId="15" fillId="0" borderId="0" xfId="2" applyAlignment="1"/>
    <xf numFmtId="166" fontId="1" fillId="0" borderId="0" xfId="0" applyNumberFormat="1" applyFont="1"/>
    <xf numFmtId="166" fontId="15" fillId="0" borderId="0" xfId="2" applyNumberFormat="1"/>
    <xf numFmtId="166" fontId="0" fillId="0" borderId="0" xfId="0" quotePrefix="1" applyNumberFormat="1" applyAlignment="1"/>
    <xf numFmtId="166" fontId="0" fillId="0" borderId="12" xfId="0" quotePrefix="1" applyNumberFormat="1" applyBorder="1" applyAlignment="1"/>
    <xf numFmtId="166" fontId="0" fillId="0" borderId="8" xfId="0" applyNumberFormat="1" applyBorder="1" applyAlignment="1"/>
    <xf numFmtId="166" fontId="21" fillId="0" borderId="0" xfId="2" applyNumberFormat="1" applyFont="1" applyAlignment="1"/>
    <xf numFmtId="166" fontId="15" fillId="0" borderId="0" xfId="2" applyNumberFormat="1" applyAlignment="1"/>
    <xf numFmtId="165" fontId="0" fillId="0" borderId="0" xfId="0" quotePrefix="1" applyNumberFormat="1" applyAlignment="1"/>
    <xf numFmtId="165" fontId="0" fillId="0" borderId="15" xfId="0" quotePrefix="1" applyNumberFormat="1" applyBorder="1" applyAlignment="1"/>
    <xf numFmtId="168" fontId="0" fillId="0" borderId="0" xfId="3" quotePrefix="1" applyNumberFormat="1" applyAlignment="1"/>
    <xf numFmtId="168" fontId="0" fillId="0" borderId="12" xfId="3" quotePrefix="1" applyNumberFormat="1" applyBorder="1" applyAlignment="1"/>
    <xf numFmtId="168" fontId="0" fillId="0" borderId="15" xfId="3" quotePrefix="1" applyNumberFormat="1" applyBorder="1" applyAlignment="1"/>
    <xf numFmtId="0" fontId="40" fillId="0" borderId="0" xfId="0" quotePrefix="1" applyFont="1" applyAlignment="1">
      <alignment horizontal="left"/>
    </xf>
    <xf numFmtId="164" fontId="40" fillId="0" borderId="0" xfId="0" applyNumberFormat="1" applyFont="1" applyAlignment="1">
      <alignment horizontal="left"/>
    </xf>
    <xf numFmtId="0" fontId="40" fillId="0" borderId="0" xfId="0" applyFont="1" applyBorder="1"/>
    <xf numFmtId="164" fontId="40" fillId="0" borderId="0" xfId="0" applyNumberFormat="1" applyFont="1" applyBorder="1" applyAlignment="1">
      <alignment horizontal="left"/>
    </xf>
    <xf numFmtId="164" fontId="45" fillId="0" borderId="0" xfId="0" applyNumberFormat="1" applyFont="1"/>
    <xf numFmtId="164" fontId="1" fillId="0" borderId="9" xfId="0" quotePrefix="1" applyNumberFormat="1" applyFont="1" applyBorder="1" applyAlignment="1" applyProtection="1">
      <alignment horizontal="centerContinuous"/>
      <protection locked="0"/>
    </xf>
    <xf numFmtId="11" fontId="46" fillId="0" borderId="1" xfId="0" quotePrefix="1" applyNumberFormat="1" applyFont="1" applyBorder="1" applyAlignment="1" applyProtection="1">
      <alignment horizontal="centerContinuous"/>
      <protection locked="0"/>
    </xf>
    <xf numFmtId="164" fontId="46" fillId="0" borderId="1" xfId="0" applyNumberFormat="1" applyFont="1" applyBorder="1" applyAlignment="1" applyProtection="1">
      <alignment horizontal="centerContinuous"/>
      <protection locked="0"/>
    </xf>
    <xf numFmtId="164" fontId="0" fillId="0" borderId="4" xfId="0" applyNumberFormat="1" applyBorder="1" applyAlignment="1">
      <alignment horizontal="center"/>
    </xf>
    <xf numFmtId="164" fontId="1" fillId="0" borderId="5" xfId="0" quotePrefix="1" applyNumberFormat="1" applyFont="1" applyBorder="1" applyAlignment="1" applyProtection="1">
      <alignment horizontal="centerContinuous"/>
      <protection locked="0"/>
    </xf>
    <xf numFmtId="164" fontId="46" fillId="0" borderId="0" xfId="0" applyNumberFormat="1" applyFont="1" applyAlignment="1" applyProtection="1">
      <alignment horizontal="centerContinuous"/>
      <protection locked="0"/>
    </xf>
    <xf numFmtId="164" fontId="0" fillId="0" borderId="6" xfId="0" applyNumberFormat="1" applyBorder="1" applyAlignment="1">
      <alignment horizontal="center"/>
    </xf>
    <xf numFmtId="164" fontId="1" fillId="0" borderId="7" xfId="0" quotePrefix="1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/>
    <xf numFmtId="0" fontId="47" fillId="0" borderId="0" xfId="0" applyFont="1" applyAlignment="1">
      <alignment horizontal="centerContinuous"/>
    </xf>
    <xf numFmtId="0" fontId="0" fillId="0" borderId="0" xfId="0" applyAlignment="1">
      <alignment horizontal="left" indent="1"/>
    </xf>
    <xf numFmtId="0" fontId="33" fillId="0" borderId="12" xfId="0" applyFont="1" applyBorder="1" applyAlignment="1">
      <alignment horizontal="centerContinuous"/>
    </xf>
    <xf numFmtId="164" fontId="33" fillId="0" borderId="11" xfId="0" applyNumberFormat="1" applyFont="1" applyBorder="1" applyAlignment="1">
      <alignment horizontal="center"/>
    </xf>
    <xf numFmtId="165" fontId="36" fillId="0" borderId="11" xfId="0" applyNumberFormat="1" applyFont="1" applyBorder="1"/>
    <xf numFmtId="165" fontId="36" fillId="0" borderId="12" xfId="0" applyNumberFormat="1" applyFont="1" applyBorder="1" applyAlignment="1">
      <alignment horizontal="centerContinuous"/>
    </xf>
    <xf numFmtId="0" fontId="34" fillId="0" borderId="0" xfId="0" applyFont="1" applyBorder="1" applyAlignment="1"/>
    <xf numFmtId="0" fontId="33" fillId="0" borderId="0" xfId="0" applyFont="1" applyBorder="1" applyAlignment="1"/>
    <xf numFmtId="165" fontId="36" fillId="0" borderId="0" xfId="0" applyNumberFormat="1" applyFont="1" applyBorder="1" applyAlignment="1"/>
    <xf numFmtId="164" fontId="1" fillId="0" borderId="0" xfId="0" applyNumberFormat="1" applyFont="1" applyBorder="1" applyAlignment="1"/>
    <xf numFmtId="165" fontId="36" fillId="0" borderId="0" xfId="0" applyNumberFormat="1" applyFont="1" applyBorder="1" applyAlignment="1">
      <alignment horizontal="centerContinuous"/>
    </xf>
    <xf numFmtId="0" fontId="32" fillId="0" borderId="0" xfId="0" quotePrefix="1" applyFont="1" applyBorder="1"/>
    <xf numFmtId="0" fontId="48" fillId="0" borderId="0" xfId="0" applyFont="1" applyAlignment="1">
      <alignment horizontal="centerContinuous"/>
    </xf>
    <xf numFmtId="166" fontId="23" fillId="0" borderId="0" xfId="0" quotePrefix="1" applyNumberFormat="1" applyFont="1"/>
    <xf numFmtId="0" fontId="49" fillId="0" borderId="0" xfId="0" applyFont="1"/>
    <xf numFmtId="168" fontId="49" fillId="0" borderId="0" xfId="3" applyNumberFormat="1" applyFont="1"/>
    <xf numFmtId="166" fontId="0" fillId="0" borderId="0" xfId="0" applyNumberFormat="1" applyAlignment="1"/>
    <xf numFmtId="172" fontId="34" fillId="0" borderId="11" xfId="0" applyNumberFormat="1" applyFont="1" applyBorder="1" applyProtection="1">
      <protection locked="0"/>
    </xf>
    <xf numFmtId="172" fontId="34" fillId="0" borderId="11" xfId="0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left"/>
    </xf>
    <xf numFmtId="0" fontId="0" fillId="0" borderId="0" xfId="0" quotePrefix="1" applyFont="1" applyFill="1" applyBorder="1" applyAlignment="1">
      <alignment horizontal="left"/>
    </xf>
    <xf numFmtId="0" fontId="35" fillId="0" borderId="0" xfId="0" quotePrefix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4">
    <cellStyle name="High Light" xfId="1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7947245899453"/>
          <c:y val="7.8888727707500758E-2"/>
          <c:w val="0.8304361260888663"/>
          <c:h val="0.6983972658811096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47954762210765517"/>
                  <c:y val="0.4733323662450045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9B-4903-89F6-A95E0D5422BF}"/>
                </c:ext>
              </c:extLst>
            </c:dLbl>
            <c:dLbl>
              <c:idx val="11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D9B-4903-89F6-A95E0D5422BF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'Qtr COR'!$B$122:$I$122</c:f>
              <c:strCache>
                <c:ptCount val="8"/>
                <c:pt idx="0">
                  <c:v>1Q02</c:v>
                </c:pt>
                <c:pt idx="1">
                  <c:v>2Q02</c:v>
                </c:pt>
                <c:pt idx="2">
                  <c:v>3Q02</c:v>
                </c:pt>
                <c:pt idx="3">
                  <c:v>4Q02 (a)</c:v>
                </c:pt>
                <c:pt idx="4">
                  <c:v>1Q03</c:v>
                </c:pt>
                <c:pt idx="5">
                  <c:v>2Q03 (b)</c:v>
                </c:pt>
                <c:pt idx="6">
                  <c:v>3Q03 (c)</c:v>
                </c:pt>
                <c:pt idx="7">
                  <c:v>4Q03</c:v>
                </c:pt>
              </c:strCache>
            </c:strRef>
          </c:cat>
          <c:val>
            <c:numRef>
              <c:f>'Qtr COR'!$B$123:$I$123</c:f>
              <c:numCache>
                <c:formatCode>0.0%</c:formatCode>
                <c:ptCount val="8"/>
                <c:pt idx="0">
                  <c:v>1.0129999999999999</c:v>
                </c:pt>
                <c:pt idx="1">
                  <c:v>1.01</c:v>
                </c:pt>
                <c:pt idx="2">
                  <c:v>0.996</c:v>
                </c:pt>
                <c:pt idx="3">
                  <c:v>0.96899999999999997</c:v>
                </c:pt>
                <c:pt idx="4">
                  <c:v>0.97099999999999997</c:v>
                </c:pt>
                <c:pt idx="5">
                  <c:v>1.069</c:v>
                </c:pt>
                <c:pt idx="6">
                  <c:v>0.95699999999999996</c:v>
                </c:pt>
                <c:pt idx="7" formatCode="0.00%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B-4903-89F6-A95E0D542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02160"/>
        <c:axId val="1"/>
      </c:lineChart>
      <c:catAx>
        <c:axId val="119280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9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075"/>
          <c:min val="0.92500000000000004"/>
        </c:scaling>
        <c:delete val="0"/>
        <c:axPos val="l"/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2160"/>
        <c:crosses val="autoZero"/>
        <c:crossBetween val="between"/>
        <c:majorUnit val="2.5000000000000001E-2"/>
        <c:minorUnit val="0.0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7947245899453"/>
          <c:y val="7.9627900159748438E-2"/>
          <c:w val="0.8304361260888663"/>
          <c:h val="0.6885471366754718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48100965754091018"/>
                  <c:y val="0.3887715125446541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20-43B7-9CA7-DC5F8D14A52B}"/>
                </c:ext>
              </c:extLst>
            </c:dLbl>
            <c:dLbl>
              <c:idx val="6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20-43B7-9CA7-DC5F8D14A52B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93570267728322964"/>
                  <c:y val="0.426243465561006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20-43B7-9CA7-DC5F8D14A52B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'Qtr COR'!$B$128:$I$128</c:f>
              <c:strCache>
                <c:ptCount val="8"/>
                <c:pt idx="0">
                  <c:v>1Q02</c:v>
                </c:pt>
                <c:pt idx="1">
                  <c:v>2Q02</c:v>
                </c:pt>
                <c:pt idx="2">
                  <c:v>3Q02</c:v>
                </c:pt>
                <c:pt idx="3">
                  <c:v>4Q02</c:v>
                </c:pt>
                <c:pt idx="4">
                  <c:v>1Q03</c:v>
                </c:pt>
                <c:pt idx="5">
                  <c:v>2Q03</c:v>
                </c:pt>
                <c:pt idx="6">
                  <c:v>3Q03 (c)</c:v>
                </c:pt>
                <c:pt idx="7">
                  <c:v>4Q03</c:v>
                </c:pt>
              </c:strCache>
            </c:strRef>
          </c:cat>
          <c:val>
            <c:numRef>
              <c:f>'Qtr COR'!$B$129:$I$129</c:f>
              <c:numCache>
                <c:formatCode>0.0%</c:formatCode>
                <c:ptCount val="8"/>
                <c:pt idx="0">
                  <c:v>0.98499999999999999</c:v>
                </c:pt>
                <c:pt idx="1">
                  <c:v>0.98</c:v>
                </c:pt>
                <c:pt idx="2">
                  <c:v>0.98799999999999999</c:v>
                </c:pt>
                <c:pt idx="3">
                  <c:v>0.98099999999999987</c:v>
                </c:pt>
                <c:pt idx="4">
                  <c:v>0.97849999999999993</c:v>
                </c:pt>
                <c:pt idx="5">
                  <c:v>0.95700000000000007</c:v>
                </c:pt>
                <c:pt idx="6">
                  <c:v>0.94799999999999995</c:v>
                </c:pt>
                <c:pt idx="7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0-43B7-9CA7-DC5F8D14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27120"/>
        <c:axId val="1"/>
      </c:lineChart>
      <c:catAx>
        <c:axId val="119282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92500000000000004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075"/>
          <c:min val="0.92500000000000004"/>
        </c:scaling>
        <c:delete val="0"/>
        <c:axPos val="l"/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7120"/>
        <c:crosses val="autoZero"/>
        <c:crossBetween val="between"/>
        <c:majorUnit val="2.5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Profitability vs Industry (Calendar Year)</a:t>
            </a:r>
          </a:p>
        </c:rich>
      </c:tx>
      <c:layout>
        <c:manualLayout>
          <c:xMode val="edge"/>
          <c:yMode val="edge"/>
          <c:x val="0.25000771679650136"/>
          <c:y val="1.30845124523229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5949658306404"/>
          <c:y val="0.16075258155711"/>
          <c:w val="0.66937549980998745"/>
          <c:h val="0.74768642584702327"/>
        </c:manualLayout>
      </c:layout>
      <c:lineChart>
        <c:grouping val="standard"/>
        <c:varyColors val="0"/>
        <c:ser>
          <c:idx val="1"/>
          <c:order val="0"/>
          <c:tx>
            <c:strRef>
              <c:f>CORvsIndustry!$A$111</c:f>
              <c:strCache>
                <c:ptCount val="1"/>
                <c:pt idx="0">
                  <c:v>Commercial Industry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155949658306404"/>
                  <c:y val="0.42057361453895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just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36-408F-B56D-D203987123E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774865656469469"/>
                  <c:y val="0.394404589634304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just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36-408F-B56D-D203987123E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0566694257076967"/>
                  <c:y val="0.54020344267447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just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36-408F-B56D-D203987123EC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just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36-408F-B56D-D203987123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just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CORvsIndustry!$G$109:$L$109</c:f>
              <c:strCache>
                <c:ptCount val="6"/>
                <c:pt idx="0">
                  <c:v>1998 (a)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 (b)</c:v>
                </c:pt>
              </c:strCache>
            </c:strRef>
          </c:cat>
          <c:val>
            <c:numRef>
              <c:f>CORvsIndustry!$G$111:$L$111</c:f>
              <c:numCache>
                <c:formatCode>0.0%</c:formatCode>
                <c:ptCount val="6"/>
                <c:pt idx="0">
                  <c:v>1.0820000000000001</c:v>
                </c:pt>
                <c:pt idx="1">
                  <c:v>1.095</c:v>
                </c:pt>
                <c:pt idx="2">
                  <c:v>1.0920000000000001</c:v>
                </c:pt>
                <c:pt idx="3">
                  <c:v>1.165</c:v>
                </c:pt>
                <c:pt idx="4">
                  <c:v>1.0780000000000001</c:v>
                </c:pt>
                <c:pt idx="5">
                  <c:v>1.036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6-408F-B56D-D203987123EC}"/>
            </c:ext>
          </c:extLst>
        </c:ser>
        <c:ser>
          <c:idx val="0"/>
          <c:order val="1"/>
          <c:tx>
            <c:strRef>
              <c:f>CORvsIndustry!$A$110</c:f>
              <c:strCache>
                <c:ptCount val="1"/>
                <c:pt idx="0">
                  <c:v>AFG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142508383209818"/>
                  <c:y val="0.60375678887147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36-408F-B56D-D203987123E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1910821766735589"/>
                  <c:y val="0.83180114875481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36-408F-B56D-D203987123EC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36-408F-B56D-D203987123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r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CORvsIndustry!$G$109:$L$109</c:f>
              <c:strCache>
                <c:ptCount val="6"/>
                <c:pt idx="0">
                  <c:v>1998 (a)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 (b)</c:v>
                </c:pt>
              </c:strCache>
            </c:strRef>
          </c:cat>
          <c:val>
            <c:numRef>
              <c:f>CORvsIndustry!$G$110:$L$110</c:f>
              <c:numCache>
                <c:formatCode>0.0%</c:formatCode>
                <c:ptCount val="6"/>
                <c:pt idx="0">
                  <c:v>1.0720000000000001</c:v>
                </c:pt>
                <c:pt idx="1">
                  <c:v>1.0549999999999999</c:v>
                </c:pt>
                <c:pt idx="2">
                  <c:v>1.0840000000000001</c:v>
                </c:pt>
                <c:pt idx="3">
                  <c:v>1.046</c:v>
                </c:pt>
                <c:pt idx="4">
                  <c:v>1.0009999999999999</c:v>
                </c:pt>
                <c:pt idx="5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36-408F-B56D-D20398712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2795920"/>
        <c:axId val="1"/>
      </c:lineChart>
      <c:catAx>
        <c:axId val="119279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95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2"/>
          <c:min val="0.95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Combined Ratio Statutory</a:t>
                </a:r>
              </a:p>
            </c:rich>
          </c:tx>
          <c:layout>
            <c:manualLayout>
              <c:xMode val="edge"/>
              <c:yMode val="edge"/>
              <c:x val="2.95708052124894E-2"/>
              <c:y val="4.4861185550821393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5920"/>
        <c:crosses val="autoZero"/>
        <c:crossBetween val="midCat"/>
        <c:majorUnit val="2.5000000000000001E-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0796935366307"/>
          <c:y val="0.75890172223472863"/>
          <c:w val="0.15188640859142283"/>
          <c:h val="0.2317827920125772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0</xdr:row>
          <xdr:rowOff>76200</xdr:rowOff>
        </xdr:from>
        <xdr:to>
          <xdr:col>4</xdr:col>
          <xdr:colOff>0</xdr:colOff>
          <xdr:row>1</xdr:row>
          <xdr:rowOff>83820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4E8888B-4130-7C8F-6774-975104E41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Report</a:t>
              </a:r>
            </a:p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(click here)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220980</xdr:rowOff>
        </xdr:from>
        <xdr:to>
          <xdr:col>3</xdr:col>
          <xdr:colOff>784860</xdr:colOff>
          <xdr:row>8</xdr:row>
          <xdr:rowOff>38100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F9329E1-C41F-27C2-15BA-5644EC9B4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P&amp;C Insurance Highlights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7620</xdr:rowOff>
        </xdr:from>
        <xdr:to>
          <xdr:col>3</xdr:col>
          <xdr:colOff>784860</xdr:colOff>
          <xdr:row>4</xdr:row>
          <xdr:rowOff>121920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5872B46-F3D6-E585-7586-A46D62BD6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Summary of Earnings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</xdr:row>
          <xdr:rowOff>152400</xdr:rowOff>
        </xdr:from>
        <xdr:to>
          <xdr:col>3</xdr:col>
          <xdr:colOff>784860</xdr:colOff>
          <xdr:row>9</xdr:row>
          <xdr:rowOff>236220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2D9D120-431C-3A0B-42FB-3D7BEF057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P&amp;C Quarterly Insurance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106680</xdr:rowOff>
        </xdr:from>
        <xdr:to>
          <xdr:col>3</xdr:col>
          <xdr:colOff>777240</xdr:colOff>
          <xdr:row>17</xdr:row>
          <xdr:rowOff>213360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219105A-6180-E26C-CCB7-03CFF44DA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Quarterly Combined Ratio Graphs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137160</xdr:rowOff>
        </xdr:from>
        <xdr:to>
          <xdr:col>3</xdr:col>
          <xdr:colOff>784860</xdr:colOff>
          <xdr:row>12</xdr:row>
          <xdr:rowOff>15240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4E914680-A7CB-3298-C236-5281661AA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P&amp;C Annual Insurance</a:t>
              </a:r>
            </a:p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4</xdr:row>
          <xdr:rowOff>205740</xdr:rowOff>
        </xdr:from>
        <xdr:to>
          <xdr:col>3</xdr:col>
          <xdr:colOff>792480</xdr:colOff>
          <xdr:row>6</xdr:row>
          <xdr:rowOff>45720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25A7E59D-BF6F-6F16-45E4-0AB45A59F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Annual Summary of Earnings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18</xdr:row>
          <xdr:rowOff>68580</xdr:rowOff>
        </xdr:from>
        <xdr:to>
          <xdr:col>3</xdr:col>
          <xdr:colOff>784860</xdr:colOff>
          <xdr:row>19</xdr:row>
          <xdr:rowOff>144780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913E41F7-31EB-8181-36F2-B7918C1758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AFG vs Industry Graph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99060</xdr:rowOff>
        </xdr:from>
        <xdr:to>
          <xdr:col>3</xdr:col>
          <xdr:colOff>777240</xdr:colOff>
          <xdr:row>16</xdr:row>
          <xdr:rowOff>7620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9B1D4A4-7B8E-63C6-74DD-BE4E8DACE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Specialty Supplemental</a:t>
              </a:r>
            </a:p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Operating Information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</xdr:row>
          <xdr:rowOff>144780</xdr:rowOff>
        </xdr:from>
        <xdr:to>
          <xdr:col>3</xdr:col>
          <xdr:colOff>784860</xdr:colOff>
          <xdr:row>14</xdr:row>
          <xdr:rowOff>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4ABD61CF-6BDF-8B42-E032-366488C1D8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Specialty Premium Distribution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</xdr:colOff>
          <xdr:row>0</xdr:row>
          <xdr:rowOff>182880</xdr:rowOff>
        </xdr:from>
        <xdr:to>
          <xdr:col>9</xdr:col>
          <xdr:colOff>99060</xdr:colOff>
          <xdr:row>2</xdr:row>
          <xdr:rowOff>190500</xdr:rowOff>
        </xdr:to>
        <xdr:sp macro="" textlink="">
          <xdr:nvSpPr>
            <xdr:cNvPr id="21508" name="Button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748FF967-42D8-FA1F-A3F0-BB567D024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</xdr:colOff>
          <xdr:row>3</xdr:row>
          <xdr:rowOff>106680</xdr:rowOff>
        </xdr:from>
        <xdr:to>
          <xdr:col>9</xdr:col>
          <xdr:colOff>99060</xdr:colOff>
          <xdr:row>5</xdr:row>
          <xdr:rowOff>45720</xdr:rowOff>
        </xdr:to>
        <xdr:sp macro="" textlink="">
          <xdr:nvSpPr>
            <xdr:cNvPr id="21509" name="Button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8C95F5D5-CFF7-42B8-E7A5-E942D9CE34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91440</xdr:colOff>
      <xdr:row>2</xdr:row>
      <xdr:rowOff>0</xdr:rowOff>
    </xdr:from>
    <xdr:to>
      <xdr:col>7</xdr:col>
      <xdr:colOff>640080</xdr:colOff>
      <xdr:row>22</xdr:row>
      <xdr:rowOff>114300</xdr:rowOff>
    </xdr:to>
    <xdr:graphicFrame macro="">
      <xdr:nvGraphicFramePr>
        <xdr:cNvPr id="21511" name="Chart 7">
          <a:extLst>
            <a:ext uri="{FF2B5EF4-FFF2-40B4-BE49-F238E27FC236}">
              <a16:creationId xmlns:a16="http://schemas.microsoft.com/office/drawing/2014/main" id="{28783EC6-08F8-3CBB-DDE5-422E4CF7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842C64C-7E14-B558-E7F3-1D5661F293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3</xdr:row>
          <xdr:rowOff>68580</xdr:rowOff>
        </xdr:from>
        <xdr:to>
          <xdr:col>1</xdr:col>
          <xdr:colOff>899160</xdr:colOff>
          <xdr:row>5</xdr:row>
          <xdr:rowOff>152400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18139F4-A1E2-58BD-D8B7-A8D1B64C48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6307C906-C9E5-BC97-F891-BC067EDC5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DB1ABE2E-93A1-9B3C-A29B-C052AB57D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3</xdr:row>
          <xdr:rowOff>68580</xdr:rowOff>
        </xdr:from>
        <xdr:to>
          <xdr:col>1</xdr:col>
          <xdr:colOff>899160</xdr:colOff>
          <xdr:row>5</xdr:row>
          <xdr:rowOff>152400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7A37EF39-6AB2-CD42-0552-EFAF1B61AA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CFD93EE9-F141-7DEE-572B-1FC1516CE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3</xdr:row>
          <xdr:rowOff>68580</xdr:rowOff>
        </xdr:from>
        <xdr:to>
          <xdr:col>1</xdr:col>
          <xdr:colOff>899160</xdr:colOff>
          <xdr:row>5</xdr:row>
          <xdr:rowOff>152400</xdr:rowOff>
        </xdr:to>
        <xdr:sp macro="" textlink="">
          <xdr:nvSpPr>
            <xdr:cNvPr id="17410" name="Butto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A7DF29DA-5CCB-1216-A008-6A88A830B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A40396E0-2A45-5806-453E-6F8BBC237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17412" name="Button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D11BE310-60E0-FC33-027F-05A6B144C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3</xdr:row>
          <xdr:rowOff>68580</xdr:rowOff>
        </xdr:from>
        <xdr:to>
          <xdr:col>1</xdr:col>
          <xdr:colOff>899160</xdr:colOff>
          <xdr:row>5</xdr:row>
          <xdr:rowOff>152400</xdr:rowOff>
        </xdr:to>
        <xdr:sp macro="" textlink="">
          <xdr:nvSpPr>
            <xdr:cNvPr id="17413" name="Button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81EAD286-4204-8BD6-177A-F791DF3D0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495300</xdr:colOff>
          <xdr:row>6</xdr:row>
          <xdr:rowOff>38100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F633C38D-BDF1-812F-A886-AA7CA1E20E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0</xdr:row>
          <xdr:rowOff>83820</xdr:rowOff>
        </xdr:from>
        <xdr:to>
          <xdr:col>2</xdr:col>
          <xdr:colOff>480060</xdr:colOff>
          <xdr:row>2</xdr:row>
          <xdr:rowOff>190500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556D6008-C225-4349-4237-87E4061A41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4AB2178B-7F0F-D75A-BA71-43413B271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0</xdr:row>
          <xdr:rowOff>83820</xdr:rowOff>
        </xdr:from>
        <xdr:to>
          <xdr:col>2</xdr:col>
          <xdr:colOff>777240</xdr:colOff>
          <xdr:row>2</xdr:row>
          <xdr:rowOff>190500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1AF2BDDD-AB87-0D66-EB29-F3E676D2AB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0</xdr:row>
          <xdr:rowOff>83820</xdr:rowOff>
        </xdr:from>
        <xdr:to>
          <xdr:col>2</xdr:col>
          <xdr:colOff>777240</xdr:colOff>
          <xdr:row>2</xdr:row>
          <xdr:rowOff>190500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6278D4BE-0E57-29E6-942A-9517BA24D0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04" name="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B2623DD7-564F-7417-822E-E786F7A4C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0</xdr:row>
          <xdr:rowOff>83820</xdr:rowOff>
        </xdr:from>
        <xdr:to>
          <xdr:col>2</xdr:col>
          <xdr:colOff>777240</xdr:colOff>
          <xdr:row>2</xdr:row>
          <xdr:rowOff>190500</xdr:rowOff>
        </xdr:to>
        <xdr:sp macro="" textlink="">
          <xdr:nvSpPr>
            <xdr:cNvPr id="4105" name="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BB83A778-3EEC-E63A-EE75-B5E131208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06" name="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642AA1DB-3E03-500F-C1DA-6E539A6247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07" name="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21524446-1B8B-00C8-878F-7C18954BFA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83820</xdr:rowOff>
        </xdr:from>
        <xdr:to>
          <xdr:col>2</xdr:col>
          <xdr:colOff>655320</xdr:colOff>
          <xdr:row>2</xdr:row>
          <xdr:rowOff>190500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847001FF-4613-9A8B-4BBA-219DF1E6D8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3</xdr:row>
          <xdr:rowOff>121920</xdr:rowOff>
        </xdr:from>
        <xdr:to>
          <xdr:col>2</xdr:col>
          <xdr:colOff>678180</xdr:colOff>
          <xdr:row>6</xdr:row>
          <xdr:rowOff>45720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886F3601-CF69-FD20-E269-3D15A3A2A3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76200</xdr:rowOff>
        </xdr:from>
        <xdr:to>
          <xdr:col>2</xdr:col>
          <xdr:colOff>746760</xdr:colOff>
          <xdr:row>3</xdr:row>
          <xdr:rowOff>7620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1AE151B4-337D-D799-70A0-D7FE76FEF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3</xdr:row>
          <xdr:rowOff>114300</xdr:rowOff>
        </xdr:from>
        <xdr:to>
          <xdr:col>2</xdr:col>
          <xdr:colOff>739140</xdr:colOff>
          <xdr:row>6</xdr:row>
          <xdr:rowOff>106680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48D44131-5CEC-6F12-47C8-3B1B65DD69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83820</xdr:rowOff>
        </xdr:from>
        <xdr:to>
          <xdr:col>2</xdr:col>
          <xdr:colOff>655320</xdr:colOff>
          <xdr:row>2</xdr:row>
          <xdr:rowOff>190500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3DD31623-950A-EA98-CD93-5DF536B20D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3</xdr:row>
          <xdr:rowOff>121920</xdr:rowOff>
        </xdr:from>
        <xdr:to>
          <xdr:col>2</xdr:col>
          <xdr:colOff>678180</xdr:colOff>
          <xdr:row>6</xdr:row>
          <xdr:rowOff>45720</xdr:rowOff>
        </xdr:to>
        <xdr:sp macro="" textlink="">
          <xdr:nvSpPr>
            <xdr:cNvPr id="14338" name="Butto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8FCE98DC-95A2-E312-9148-622C7C9FC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76200</xdr:rowOff>
        </xdr:from>
        <xdr:to>
          <xdr:col>2</xdr:col>
          <xdr:colOff>746760</xdr:colOff>
          <xdr:row>3</xdr:row>
          <xdr:rowOff>7620</xdr:rowOff>
        </xdr:to>
        <xdr:sp macro="" textlink="">
          <xdr:nvSpPr>
            <xdr:cNvPr id="14339" name="Button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2C5CC76C-8F10-EF9A-6604-656FA70B3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3</xdr:row>
          <xdr:rowOff>114300</xdr:rowOff>
        </xdr:from>
        <xdr:to>
          <xdr:col>2</xdr:col>
          <xdr:colOff>739140</xdr:colOff>
          <xdr:row>6</xdr:row>
          <xdr:rowOff>106680</xdr:rowOff>
        </xdr:to>
        <xdr:sp macro="" textlink="">
          <xdr:nvSpPr>
            <xdr:cNvPr id="14340" name="Button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3110D5C3-16B7-F422-3B3E-84B64DA71A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670560</xdr:colOff>
          <xdr:row>5</xdr:row>
          <xdr:rowOff>7620</xdr:rowOff>
        </xdr:from>
        <xdr:to>
          <xdr:col>8</xdr:col>
          <xdr:colOff>381000</xdr:colOff>
          <xdr:row>28</xdr:row>
          <xdr:rowOff>114300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189A33A7-8EF9-45F6-B5C2-61A9427908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320040</xdr:colOff>
      <xdr:row>14</xdr:row>
      <xdr:rowOff>190500</xdr:rowOff>
    </xdr:from>
    <xdr:to>
      <xdr:col>1</xdr:col>
      <xdr:colOff>594360</xdr:colOff>
      <xdr:row>18</xdr:row>
      <xdr:rowOff>76200</xdr:rowOff>
    </xdr:to>
    <xdr:sp macro="" textlink="">
      <xdr:nvSpPr>
        <xdr:cNvPr id="23554" name="Rectangle 2">
          <a:extLst>
            <a:ext uri="{FF2B5EF4-FFF2-40B4-BE49-F238E27FC236}">
              <a16:creationId xmlns:a16="http://schemas.microsoft.com/office/drawing/2014/main" id="{1A5FE70E-4679-8AAE-543D-0A2177941C15}"/>
            </a:ext>
          </a:extLst>
        </xdr:cNvPr>
        <xdr:cNvSpPr>
          <a:spLocks noChangeArrowheads="1"/>
        </xdr:cNvSpPr>
      </xdr:nvSpPr>
      <xdr:spPr bwMode="auto">
        <a:xfrm>
          <a:off x="320040" y="3070860"/>
          <a:ext cx="1005840" cy="6781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618FFD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19191"/>
                </a:outerShdw>
              </a:effectLst>
            </a14:hiddenEffects>
          </a:ext>
        </a:extLst>
      </xdr:spPr>
      <xdr:txBody>
        <a:bodyPr vertOverflow="clip" wrap="square" lIns="90488" tIns="44450" rIns="90488" bIns="4445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Specialty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Casualty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37%</a:t>
          </a:r>
        </a:p>
        <a:p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510540</xdr:colOff>
      <xdr:row>4</xdr:row>
      <xdr:rowOff>114300</xdr:rowOff>
    </xdr:from>
    <xdr:to>
      <xdr:col>6</xdr:col>
      <xdr:colOff>121920</xdr:colOff>
      <xdr:row>8</xdr:row>
      <xdr:rowOff>0</xdr:rowOff>
    </xdr:to>
    <xdr:sp macro="" textlink="">
      <xdr:nvSpPr>
        <xdr:cNvPr id="23555" name="Rectangle 3">
          <a:extLst>
            <a:ext uri="{FF2B5EF4-FFF2-40B4-BE49-F238E27FC236}">
              <a16:creationId xmlns:a16="http://schemas.microsoft.com/office/drawing/2014/main" id="{ECF90A29-F845-E9F1-4CA0-06CB061E234D}"/>
            </a:ext>
          </a:extLst>
        </xdr:cNvPr>
        <xdr:cNvSpPr>
          <a:spLocks noChangeArrowheads="1"/>
        </xdr:cNvSpPr>
      </xdr:nvSpPr>
      <xdr:spPr bwMode="auto">
        <a:xfrm>
          <a:off x="2705100" y="1013460"/>
          <a:ext cx="1805940" cy="6781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618FFD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19191"/>
                </a:outerShdw>
              </a:effectLst>
            </a14:hiddenEffects>
          </a:ext>
        </a:extLst>
      </xdr:spPr>
      <xdr:txBody>
        <a:bodyPr vertOverflow="clip" wrap="square" lIns="90488" tIns="44450" rIns="90488" bIns="4445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Property &amp;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Transportation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28%</a:t>
          </a:r>
        </a:p>
        <a:p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6</xdr:col>
      <xdr:colOff>449580</xdr:colOff>
      <xdr:row>15</xdr:row>
      <xdr:rowOff>106680</xdr:rowOff>
    </xdr:from>
    <xdr:to>
      <xdr:col>8</xdr:col>
      <xdr:colOff>106680</xdr:colOff>
      <xdr:row>18</xdr:row>
      <xdr:rowOff>190500</xdr:rowOff>
    </xdr:to>
    <xdr:sp macro="" textlink="">
      <xdr:nvSpPr>
        <xdr:cNvPr id="23556" name="Rectangle 4">
          <a:extLst>
            <a:ext uri="{FF2B5EF4-FFF2-40B4-BE49-F238E27FC236}">
              <a16:creationId xmlns:a16="http://schemas.microsoft.com/office/drawing/2014/main" id="{4318174A-10C3-BFFC-DD89-05FAF8001ADD}"/>
            </a:ext>
          </a:extLst>
        </xdr:cNvPr>
        <xdr:cNvSpPr>
          <a:spLocks noChangeArrowheads="1"/>
        </xdr:cNvSpPr>
      </xdr:nvSpPr>
      <xdr:spPr bwMode="auto">
        <a:xfrm>
          <a:off x="4838700" y="3185160"/>
          <a:ext cx="1120140" cy="6781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618FFD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19191"/>
                </a:outerShdw>
              </a:effectLst>
            </a14:hiddenEffects>
          </a:ext>
        </a:extLst>
      </xdr:spPr>
      <xdr:txBody>
        <a:bodyPr vertOverflow="clip" wrap="square" lIns="90488" tIns="44450" rIns="90488" bIns="4445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Specialty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Financial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16%</a:t>
          </a:r>
        </a:p>
        <a:p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5</xdr:col>
      <xdr:colOff>320040</xdr:colOff>
      <xdr:row>24</xdr:row>
      <xdr:rowOff>30480</xdr:rowOff>
    </xdr:from>
    <xdr:to>
      <xdr:col>7</xdr:col>
      <xdr:colOff>632460</xdr:colOff>
      <xdr:row>27</xdr:row>
      <xdr:rowOff>182880</xdr:rowOff>
    </xdr:to>
    <xdr:sp macro="" textlink="">
      <xdr:nvSpPr>
        <xdr:cNvPr id="23557" name="Rectangle 5">
          <a:extLst>
            <a:ext uri="{FF2B5EF4-FFF2-40B4-BE49-F238E27FC236}">
              <a16:creationId xmlns:a16="http://schemas.microsoft.com/office/drawing/2014/main" id="{11B31BE1-9B8F-F56C-6BC9-845214C708FF}"/>
            </a:ext>
          </a:extLst>
        </xdr:cNvPr>
        <xdr:cNvSpPr>
          <a:spLocks noChangeArrowheads="1"/>
        </xdr:cNvSpPr>
      </xdr:nvSpPr>
      <xdr:spPr bwMode="auto">
        <a:xfrm>
          <a:off x="3977640" y="4892040"/>
          <a:ext cx="1775460" cy="7467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618FFD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19191"/>
                </a:outerShdw>
              </a:effectLst>
            </a14:hiddenEffects>
          </a:ext>
        </a:extLst>
      </xdr:spPr>
      <xdr:txBody>
        <a:bodyPr vertOverflow="clip" wrap="square" lIns="90488" tIns="44450" rIns="90488" bIns="4445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California Workers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Compensation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15%</a:t>
          </a:r>
        </a:p>
        <a:p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426720</xdr:colOff>
      <xdr:row>25</xdr:row>
      <xdr:rowOff>144780</xdr:rowOff>
    </xdr:from>
    <xdr:to>
      <xdr:col>4</xdr:col>
      <xdr:colOff>449580</xdr:colOff>
      <xdr:row>28</xdr:row>
      <xdr:rowOff>76200</xdr:rowOff>
    </xdr:to>
    <xdr:sp macro="" textlink="">
      <xdr:nvSpPr>
        <xdr:cNvPr id="23558" name="Rectangle 6">
          <a:extLst>
            <a:ext uri="{FF2B5EF4-FFF2-40B4-BE49-F238E27FC236}">
              <a16:creationId xmlns:a16="http://schemas.microsoft.com/office/drawing/2014/main" id="{39B29E33-DF70-D8F1-C973-E14DF5B6A2D2}"/>
            </a:ext>
          </a:extLst>
        </xdr:cNvPr>
        <xdr:cNvSpPr>
          <a:spLocks noChangeArrowheads="1"/>
        </xdr:cNvSpPr>
      </xdr:nvSpPr>
      <xdr:spPr bwMode="auto">
        <a:xfrm>
          <a:off x="2621280" y="5204460"/>
          <a:ext cx="754380" cy="525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618FFD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19191"/>
                </a:outerShdw>
              </a:effectLst>
            </a14:hiddenEffects>
          </a:ext>
        </a:extLst>
      </xdr:spPr>
      <xdr:txBody>
        <a:bodyPr vertOverflow="clip" wrap="square" lIns="90488" tIns="44450" rIns="90488" bIns="4445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4%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83820</xdr:rowOff>
        </xdr:from>
        <xdr:to>
          <xdr:col>1</xdr:col>
          <xdr:colOff>563880</xdr:colOff>
          <xdr:row>2</xdr:row>
          <xdr:rowOff>190500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C2C06E18-B7E2-A66C-50C2-365834B2EC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3</xdr:row>
          <xdr:rowOff>106680</xdr:rowOff>
        </xdr:from>
        <xdr:to>
          <xdr:col>1</xdr:col>
          <xdr:colOff>563880</xdr:colOff>
          <xdr:row>6</xdr:row>
          <xdr:rowOff>106680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25AE00AD-54CB-D1F8-7AAA-2CCB753715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182880</xdr:colOff>
          <xdr:row>0</xdr:row>
          <xdr:rowOff>83820</xdr:rowOff>
        </xdr:from>
        <xdr:to>
          <xdr:col>2</xdr:col>
          <xdr:colOff>769620</xdr:colOff>
          <xdr:row>3</xdr:row>
          <xdr:rowOff>83820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3A8986C8-02F5-D854-5602-3DD22A18C4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4</xdr:row>
          <xdr:rowOff>7620</xdr:rowOff>
        </xdr:from>
        <xdr:to>
          <xdr:col>2</xdr:col>
          <xdr:colOff>754380</xdr:colOff>
          <xdr:row>7</xdr:row>
          <xdr:rowOff>7620</xdr:rowOff>
        </xdr:to>
        <xdr:sp macro="" textlink="">
          <xdr:nvSpPr>
            <xdr:cNvPr id="22530" name="Button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CC1FDEED-1529-1042-A426-F7BA96F54D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167640</xdr:rowOff>
    </xdr:from>
    <xdr:to>
      <xdr:col>7</xdr:col>
      <xdr:colOff>739140</xdr:colOff>
      <xdr:row>21</xdr:row>
      <xdr:rowOff>83820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DF69D3B0-BB4D-21A2-F123-188806691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190500</xdr:rowOff>
    </xdr:from>
    <xdr:to>
      <xdr:col>7</xdr:col>
      <xdr:colOff>731520</xdr:colOff>
      <xdr:row>42</xdr:row>
      <xdr:rowOff>76200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CCF6839C-83A0-78C9-F6FF-A66126F2A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167640</xdr:colOff>
          <xdr:row>3</xdr:row>
          <xdr:rowOff>83820</xdr:rowOff>
        </xdr:from>
        <xdr:to>
          <xdr:col>9</xdr:col>
          <xdr:colOff>243840</xdr:colOff>
          <xdr:row>5</xdr:row>
          <xdr:rowOff>30480</xdr:rowOff>
        </xdr:to>
        <xdr:sp macro="" textlink="">
          <xdr:nvSpPr>
            <xdr:cNvPr id="6153" name="Button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DCDC02F5-B23C-EE3F-C8C3-2B952DEB5F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160020</xdr:colOff>
          <xdr:row>1</xdr:row>
          <xdr:rowOff>0</xdr:rowOff>
        </xdr:from>
        <xdr:to>
          <xdr:col>9</xdr:col>
          <xdr:colOff>236220</xdr:colOff>
          <xdr:row>2</xdr:row>
          <xdr:rowOff>144780</xdr:rowOff>
        </xdr:to>
        <xdr:sp macro="" textlink="">
          <xdr:nvSpPr>
            <xdr:cNvPr id="6154" name="Button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C229D1DD-9303-F5C5-DA87-1629410EF0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AIC\Finance\CorpDev\NHUNG\EXCEL\INVGUIDE\IG2002\SUP1Q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Page"/>
      <sheetName val="Earnings"/>
      <sheetName val="PCHighlights"/>
      <sheetName val="UWSummaries"/>
      <sheetName val="Graphics"/>
      <sheetName val="Module1"/>
      <sheetName val="SUP1Q02"/>
    </sheetNames>
    <definedNames>
      <definedName name="Macro9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45.xml"/><Relationship Id="rId4" Type="http://schemas.openxmlformats.org/officeDocument/2006/relationships/ctrlProp" Target="../ctrlProps/ctrlProp4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5" Type="http://schemas.openxmlformats.org/officeDocument/2006/relationships/ctrlProp" Target="../ctrlProps/ctrlProp22.xml"/><Relationship Id="rId10" Type="http://schemas.openxmlformats.org/officeDocument/2006/relationships/ctrlProp" Target="../ctrlProps/ctrlProp27.xml"/><Relationship Id="rId4" Type="http://schemas.openxmlformats.org/officeDocument/2006/relationships/ctrlProp" Target="../ctrlProps/ctrlProp21.xml"/><Relationship Id="rId9" Type="http://schemas.openxmlformats.org/officeDocument/2006/relationships/ctrlProp" Target="../ctrlProps/ctrlProp2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41.xml"/><Relationship Id="rId4" Type="http://schemas.openxmlformats.org/officeDocument/2006/relationships/ctrlProp" Target="../ctrlProps/ctrlProp4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43.xml"/><Relationship Id="rId4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G33"/>
  <sheetViews>
    <sheetView tabSelected="1" zoomScale="75" workbookViewId="0"/>
  </sheetViews>
  <sheetFormatPr defaultColWidth="9.81640625" defaultRowHeight="15.6" x14ac:dyDescent="0.3"/>
  <cols>
    <col min="1" max="1" width="54.6328125" customWidth="1"/>
    <col min="2" max="4" width="9.81640625" customWidth="1"/>
  </cols>
  <sheetData>
    <row r="1" spans="1:7" ht="30" x14ac:dyDescent="0.5">
      <c r="A1" s="10" t="s">
        <v>0</v>
      </c>
      <c r="B1" s="1"/>
      <c r="C1" s="1"/>
      <c r="D1" s="1"/>
      <c r="E1" s="1"/>
      <c r="F1" s="1"/>
      <c r="G1" s="2"/>
    </row>
    <row r="2" spans="1:7" ht="22.8" x14ac:dyDescent="0.4">
      <c r="A2" s="7"/>
      <c r="C2" s="3"/>
      <c r="D2" s="3"/>
      <c r="E2" s="3"/>
      <c r="F2" s="3"/>
    </row>
    <row r="3" spans="1:7" ht="21" x14ac:dyDescent="0.4">
      <c r="A3" s="11" t="s">
        <v>1</v>
      </c>
      <c r="B3" s="33" t="s">
        <v>2</v>
      </c>
      <c r="C3" s="5"/>
      <c r="D3" s="5"/>
      <c r="E3" s="5"/>
      <c r="F3" s="5"/>
      <c r="G3" s="5"/>
    </row>
    <row r="4" spans="1:7" ht="20.399999999999999" x14ac:dyDescent="0.35">
      <c r="A4" s="12"/>
      <c r="C4" s="5"/>
      <c r="D4" s="5"/>
      <c r="E4" s="5"/>
      <c r="F4" s="5"/>
      <c r="G4" s="5"/>
    </row>
    <row r="5" spans="1:7" ht="21" x14ac:dyDescent="0.4">
      <c r="A5" s="94" t="s">
        <v>114</v>
      </c>
      <c r="C5" s="4"/>
      <c r="D5" s="5"/>
      <c r="E5" s="5"/>
      <c r="F5" s="5"/>
      <c r="G5" s="5"/>
    </row>
    <row r="6" spans="1:7" ht="20.399999999999999" x14ac:dyDescent="0.35">
      <c r="A6" s="12"/>
      <c r="C6" s="5"/>
      <c r="D6" s="5"/>
      <c r="E6" s="5"/>
      <c r="F6" s="5"/>
      <c r="G6" s="5"/>
    </row>
    <row r="7" spans="1:7" ht="20.399999999999999" x14ac:dyDescent="0.35">
      <c r="A7" s="12"/>
      <c r="B7" s="4"/>
      <c r="C7" s="5"/>
      <c r="D7" s="5"/>
      <c r="E7" s="5"/>
      <c r="F7" s="5"/>
      <c r="G7" s="5"/>
    </row>
    <row r="8" spans="1:7" ht="17.399999999999999" x14ac:dyDescent="0.3">
      <c r="B8" s="5"/>
      <c r="C8" s="5"/>
      <c r="D8" s="5"/>
      <c r="E8" s="5"/>
      <c r="F8" s="5"/>
      <c r="G8" s="5"/>
    </row>
    <row r="9" spans="1:7" ht="20.399999999999999" x14ac:dyDescent="0.35">
      <c r="A9" s="12"/>
      <c r="B9" s="5"/>
      <c r="C9" s="5"/>
      <c r="D9" s="5"/>
      <c r="E9" s="5"/>
      <c r="F9" s="5"/>
      <c r="G9" s="5"/>
    </row>
    <row r="10" spans="1:7" ht="20.399999999999999" x14ac:dyDescent="0.35">
      <c r="A10" s="12"/>
      <c r="B10" s="5"/>
      <c r="C10" s="5"/>
      <c r="D10" s="5"/>
      <c r="E10" s="5"/>
      <c r="F10" s="5"/>
      <c r="G10" s="5"/>
    </row>
    <row r="11" spans="1:7" ht="17.399999999999999" x14ac:dyDescent="0.3">
      <c r="A11" s="29"/>
      <c r="B11" s="5"/>
      <c r="C11" s="5"/>
      <c r="D11" s="5"/>
      <c r="E11" s="5"/>
      <c r="F11" s="5"/>
      <c r="G11" s="5"/>
    </row>
    <row r="12" spans="1:7" ht="17.399999999999999" x14ac:dyDescent="0.3">
      <c r="A12" s="29"/>
      <c r="B12" s="5"/>
      <c r="C12" s="5"/>
      <c r="D12" s="5"/>
      <c r="E12" s="5"/>
      <c r="F12" s="5"/>
      <c r="G12" s="5"/>
    </row>
    <row r="13" spans="1:7" ht="17.399999999999999" x14ac:dyDescent="0.3">
      <c r="A13" s="27"/>
      <c r="B13" s="5"/>
      <c r="C13" s="5"/>
      <c r="D13" s="5"/>
      <c r="E13" s="5"/>
      <c r="F13" s="5"/>
      <c r="G13" s="5"/>
    </row>
    <row r="14" spans="1:7" ht="21" x14ac:dyDescent="0.4">
      <c r="A14" s="36" t="s">
        <v>144</v>
      </c>
      <c r="B14" s="5"/>
      <c r="C14" s="5"/>
      <c r="D14" s="5"/>
      <c r="E14" s="5"/>
      <c r="F14" s="5"/>
      <c r="G14" s="5"/>
    </row>
    <row r="15" spans="1:7" ht="17.399999999999999" x14ac:dyDescent="0.3">
      <c r="A15" s="28"/>
      <c r="B15" s="5"/>
      <c r="C15" s="5"/>
      <c r="D15" s="5"/>
      <c r="E15" s="5"/>
      <c r="F15" s="5"/>
      <c r="G15" s="5"/>
    </row>
    <row r="16" spans="1:7" ht="17.399999999999999" x14ac:dyDescent="0.3">
      <c r="A16" s="28"/>
      <c r="B16" s="5"/>
      <c r="C16" s="5"/>
      <c r="D16" s="5"/>
      <c r="E16" s="5"/>
      <c r="F16" s="5"/>
      <c r="G16" s="5"/>
    </row>
    <row r="17" spans="1:7" ht="20.399999999999999" x14ac:dyDescent="0.35">
      <c r="A17" s="12"/>
      <c r="B17" s="5"/>
      <c r="C17" s="5"/>
      <c r="D17" s="5"/>
      <c r="E17" s="5"/>
      <c r="F17" s="5"/>
      <c r="G17" s="5"/>
    </row>
    <row r="18" spans="1:7" ht="20.399999999999999" x14ac:dyDescent="0.35">
      <c r="A18" s="12"/>
      <c r="B18" s="5"/>
      <c r="C18" s="5"/>
      <c r="D18" s="5"/>
      <c r="E18" s="5"/>
      <c r="F18" s="5"/>
      <c r="G18" s="5"/>
    </row>
    <row r="19" spans="1:7" ht="20.399999999999999" x14ac:dyDescent="0.35">
      <c r="A19" s="12"/>
      <c r="B19" s="5"/>
      <c r="C19" s="5"/>
      <c r="D19" s="5"/>
      <c r="E19" s="5"/>
      <c r="F19" s="5"/>
      <c r="G19" s="5"/>
    </row>
    <row r="20" spans="1:7" ht="20.399999999999999" x14ac:dyDescent="0.35">
      <c r="A20" s="12"/>
      <c r="B20" s="5"/>
      <c r="C20" s="5"/>
      <c r="D20" s="5"/>
      <c r="E20" s="5"/>
      <c r="F20" s="5"/>
      <c r="G20" s="5"/>
    </row>
    <row r="21" spans="1:7" ht="20.399999999999999" x14ac:dyDescent="0.35">
      <c r="A21" s="12"/>
      <c r="B21" s="5"/>
      <c r="C21" s="5"/>
      <c r="D21" s="5"/>
      <c r="E21" s="5"/>
      <c r="F21" s="5"/>
      <c r="G21" s="5"/>
    </row>
    <row r="22" spans="1:7" ht="20.399999999999999" x14ac:dyDescent="0.35">
      <c r="A22" s="12"/>
      <c r="B22" s="5"/>
      <c r="C22" s="5"/>
      <c r="D22" s="5"/>
      <c r="E22" s="5"/>
      <c r="F22" s="5"/>
      <c r="G22" s="5"/>
    </row>
    <row r="23" spans="1:7" ht="20.399999999999999" x14ac:dyDescent="0.35">
      <c r="A23" s="12"/>
      <c r="B23" s="5"/>
      <c r="C23" s="5"/>
      <c r="D23" s="5"/>
      <c r="E23" s="5"/>
      <c r="F23" s="5"/>
      <c r="G23" s="5"/>
    </row>
    <row r="24" spans="1:7" ht="17.399999999999999" x14ac:dyDescent="0.3">
      <c r="B24" s="6"/>
      <c r="C24" s="5"/>
      <c r="F24" s="5"/>
      <c r="G24" s="5"/>
    </row>
    <row r="25" spans="1:7" ht="22.8" x14ac:dyDescent="0.4">
      <c r="A25" s="8"/>
      <c r="B25" s="5"/>
      <c r="C25" s="5"/>
      <c r="D25" s="5"/>
      <c r="E25" s="5"/>
      <c r="F25" s="5"/>
      <c r="G25" s="5"/>
    </row>
    <row r="26" spans="1:7" ht="22.8" x14ac:dyDescent="0.4">
      <c r="A26" s="9"/>
      <c r="B26" s="5"/>
      <c r="C26" s="5"/>
      <c r="D26" s="5"/>
      <c r="E26" s="5"/>
      <c r="F26" s="5"/>
      <c r="G26" s="5"/>
    </row>
    <row r="27" spans="1:7" ht="22.8" x14ac:dyDescent="0.4">
      <c r="A27" s="9"/>
      <c r="B27" s="5"/>
      <c r="C27" s="5"/>
      <c r="D27" s="5"/>
      <c r="E27" s="5"/>
      <c r="F27" s="5"/>
      <c r="G27" s="5"/>
    </row>
    <row r="28" spans="1:7" ht="22.8" x14ac:dyDescent="0.4">
      <c r="A28" s="9"/>
      <c r="B28" s="5"/>
      <c r="C28" s="5"/>
      <c r="D28" s="5"/>
      <c r="E28" s="5"/>
      <c r="F28" s="5"/>
      <c r="G28" s="5"/>
    </row>
    <row r="29" spans="1:7" ht="22.8" x14ac:dyDescent="0.4">
      <c r="A29" s="9"/>
      <c r="B29" s="5"/>
      <c r="C29" s="5"/>
      <c r="D29" s="5"/>
      <c r="E29" s="5"/>
      <c r="F29" s="5"/>
      <c r="G29" s="5"/>
    </row>
    <row r="30" spans="1:7" ht="17.399999999999999" x14ac:dyDescent="0.3">
      <c r="A30" s="5"/>
      <c r="B30" s="5"/>
      <c r="C30" s="5"/>
      <c r="D30" s="5"/>
      <c r="E30" s="5"/>
      <c r="F30" s="5"/>
      <c r="G30" s="5"/>
    </row>
    <row r="31" spans="1:7" ht="17.399999999999999" x14ac:dyDescent="0.3">
      <c r="A31" s="5"/>
      <c r="B31" s="5"/>
      <c r="C31" s="5"/>
      <c r="D31" s="5"/>
      <c r="E31" s="5"/>
      <c r="F31" s="5"/>
      <c r="G31" s="5"/>
    </row>
    <row r="32" spans="1:7" ht="22.8" x14ac:dyDescent="0.4">
      <c r="A32" s="3"/>
      <c r="B32" s="3"/>
      <c r="C32" s="3"/>
      <c r="D32" s="3"/>
      <c r="E32" s="3"/>
      <c r="F32" s="3"/>
    </row>
    <row r="33" spans="1:6" ht="22.8" x14ac:dyDescent="0.4">
      <c r="A33" s="3"/>
      <c r="B33" s="3"/>
      <c r="C33" s="3"/>
      <c r="D33" s="3"/>
      <c r="E33" s="3"/>
      <c r="F33" s="3"/>
    </row>
  </sheetData>
  <phoneticPr fontId="0" type="noConversion"/>
  <pageMargins left="1.7999999999999998" right="0.5" top="2" bottom="0.5" header="0.5" footer="0.5"/>
  <pageSetup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acro1">
                <anchor moveWithCells="1" sizeWithCells="1">
                  <from>
                    <xdr:col>1</xdr:col>
                    <xdr:colOff>7620</xdr:colOff>
                    <xdr:row>0</xdr:row>
                    <xdr:rowOff>76200</xdr:rowOff>
                  </from>
                  <to>
                    <xdr:col>4</xdr:col>
                    <xdr:colOff>0</xdr:colOff>
                    <xdr:row>1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Line="0" autoPict="0" macro="[0]!Macro4">
                <anchor moveWithCells="1" sizeWithCells="1">
                  <from>
                    <xdr:col>1</xdr:col>
                    <xdr:colOff>0</xdr:colOff>
                    <xdr:row>6</xdr:row>
                    <xdr:rowOff>220980</xdr:rowOff>
                  </from>
                  <to>
                    <xdr:col>3</xdr:col>
                    <xdr:colOff>784860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Button 8">
              <controlPr defaultSize="0" print="0" autoFill="0" autoLine="0" autoPict="0" macro="[0]!Macro2">
                <anchor moveWithCells="1" sizeWithCells="1">
                  <from>
                    <xdr:col>1</xdr:col>
                    <xdr:colOff>0</xdr:colOff>
                    <xdr:row>3</xdr:row>
                    <xdr:rowOff>7620</xdr:rowOff>
                  </from>
                  <to>
                    <xdr:col>3</xdr:col>
                    <xdr:colOff>784860</xdr:colOff>
                    <xdr:row>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Macro5">
                <anchor moveWithCells="1" sizeWithCells="1">
                  <from>
                    <xdr:col>1</xdr:col>
                    <xdr:colOff>0</xdr:colOff>
                    <xdr:row>8</xdr:row>
                    <xdr:rowOff>152400</xdr:rowOff>
                  </from>
                  <to>
                    <xdr:col>3</xdr:col>
                    <xdr:colOff>784860</xdr:colOff>
                    <xdr:row>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Button 15">
              <controlPr defaultSize="0" print="0" autoFill="0" autoLine="0" autoPict="0" macro="[0]!Macro16">
                <anchor moveWithCells="1" sizeWithCells="1">
                  <from>
                    <xdr:col>1</xdr:col>
                    <xdr:colOff>0</xdr:colOff>
                    <xdr:row>16</xdr:row>
                    <xdr:rowOff>106680</xdr:rowOff>
                  </from>
                  <to>
                    <xdr:col>3</xdr:col>
                    <xdr:colOff>777240</xdr:colOff>
                    <xdr:row>17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Button 21">
              <controlPr defaultSize="0" print="0" autoFill="0" autoLine="0" autoPict="0" macro="[0]!Macro21">
                <anchor moveWithCells="1" sizeWithCells="1">
                  <from>
                    <xdr:col>1</xdr:col>
                    <xdr:colOff>0</xdr:colOff>
                    <xdr:row>10</xdr:row>
                    <xdr:rowOff>137160</xdr:rowOff>
                  </from>
                  <to>
                    <xdr:col>3</xdr:col>
                    <xdr:colOff>784860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0" name="Button 25">
              <controlPr defaultSize="0" print="0" autoFill="0" autoLine="0" autoPict="0" macro="[0]!Macro29">
                <anchor moveWithCells="1" sizeWithCells="1">
                  <from>
                    <xdr:col>1</xdr:col>
                    <xdr:colOff>7620</xdr:colOff>
                    <xdr:row>4</xdr:row>
                    <xdr:rowOff>205740</xdr:rowOff>
                  </from>
                  <to>
                    <xdr:col>3</xdr:col>
                    <xdr:colOff>792480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1" name="Button 26">
              <controlPr defaultSize="0" print="0" autoFill="0" autoLine="0" autoPict="0" macro="[0]!Macro31">
                <anchor moveWithCells="1" sizeWithCells="1">
                  <from>
                    <xdr:col>1</xdr:col>
                    <xdr:colOff>7620</xdr:colOff>
                    <xdr:row>18</xdr:row>
                    <xdr:rowOff>68580</xdr:rowOff>
                  </from>
                  <to>
                    <xdr:col>3</xdr:col>
                    <xdr:colOff>784860</xdr:colOff>
                    <xdr:row>19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2" name="Button 28">
              <controlPr defaultSize="0" print="0" autoFill="0" autoLine="0" autoPict="0" macro="[0]!Macro34">
                <anchor moveWithCells="1" sizeWithCells="1">
                  <from>
                    <xdr:col>1</xdr:col>
                    <xdr:colOff>0</xdr:colOff>
                    <xdr:row>14</xdr:row>
                    <xdr:rowOff>99060</xdr:rowOff>
                  </from>
                  <to>
                    <xdr:col>3</xdr:col>
                    <xdr:colOff>777240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3" name="Button 29">
              <controlPr defaultSize="0" print="0" autoFill="0" autoLine="0" autoPict="0" macro="[0]!Macro33">
                <anchor moveWithCells="1" sizeWithCells="1">
                  <from>
                    <xdr:col>1</xdr:col>
                    <xdr:colOff>0</xdr:colOff>
                    <xdr:row>12</xdr:row>
                    <xdr:rowOff>144780</xdr:rowOff>
                  </from>
                  <to>
                    <xdr:col>3</xdr:col>
                    <xdr:colOff>784860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111"/>
  <sheetViews>
    <sheetView workbookViewId="0">
      <selection activeCell="F26" sqref="F26"/>
    </sheetView>
  </sheetViews>
  <sheetFormatPr defaultRowHeight="15.6" x14ac:dyDescent="0.3"/>
  <sheetData>
    <row r="1" spans="1:8" ht="22.8" x14ac:dyDescent="0.4">
      <c r="A1" s="265" t="s">
        <v>151</v>
      </c>
      <c r="B1" s="253"/>
      <c r="C1" s="253"/>
      <c r="D1" s="253"/>
      <c r="E1" s="253"/>
      <c r="F1" s="253"/>
      <c r="G1" s="253"/>
      <c r="H1" s="253"/>
    </row>
    <row r="2" spans="1:8" ht="7.5" customHeight="1" x14ac:dyDescent="0.3"/>
    <row r="19" spans="1:8" x14ac:dyDescent="0.3">
      <c r="B19" s="274"/>
      <c r="C19" s="275"/>
      <c r="D19" s="275"/>
      <c r="E19" s="275"/>
      <c r="F19" s="275"/>
      <c r="G19" s="276"/>
    </row>
    <row r="20" spans="1:8" x14ac:dyDescent="0.3">
      <c r="A20" s="189"/>
      <c r="B20" s="275"/>
      <c r="C20" s="275"/>
      <c r="D20" s="275"/>
      <c r="E20" s="275"/>
      <c r="F20" s="275"/>
      <c r="G20" s="276"/>
    </row>
    <row r="24" spans="1:8" x14ac:dyDescent="0.3">
      <c r="A24" s="207" t="s">
        <v>158</v>
      </c>
      <c r="B24" s="206"/>
      <c r="C24" s="206"/>
      <c r="D24" s="206"/>
      <c r="E24" s="206"/>
      <c r="F24" s="206"/>
      <c r="G24" s="206"/>
      <c r="H24" s="206"/>
    </row>
    <row r="25" spans="1:8" x14ac:dyDescent="0.3">
      <c r="A25" s="207" t="s">
        <v>157</v>
      </c>
    </row>
    <row r="99" spans="1:12" x14ac:dyDescent="0.3">
      <c r="A99" s="267" t="s">
        <v>146</v>
      </c>
      <c r="B99" s="267"/>
      <c r="C99" s="267"/>
      <c r="D99" s="267"/>
      <c r="E99" s="267"/>
      <c r="F99" s="267"/>
      <c r="G99" s="267"/>
      <c r="H99" s="267"/>
      <c r="I99" s="267"/>
      <c r="J99" s="267"/>
      <c r="K99" s="267"/>
      <c r="L99" s="267"/>
    </row>
    <row r="100" spans="1:12" x14ac:dyDescent="0.3">
      <c r="A100" s="267" t="s">
        <v>79</v>
      </c>
      <c r="B100" s="267">
        <v>1993</v>
      </c>
      <c r="C100" s="267">
        <v>1994</v>
      </c>
      <c r="D100" s="267">
        <v>1995</v>
      </c>
      <c r="E100" s="267">
        <v>1996</v>
      </c>
      <c r="F100" s="267">
        <v>1997</v>
      </c>
      <c r="G100" s="267" t="s">
        <v>81</v>
      </c>
      <c r="H100" s="267">
        <v>1999</v>
      </c>
      <c r="I100" s="267">
        <v>2000</v>
      </c>
      <c r="J100" s="267" t="s">
        <v>82</v>
      </c>
      <c r="K100" s="267" t="s">
        <v>83</v>
      </c>
      <c r="L100" s="267" t="s">
        <v>145</v>
      </c>
    </row>
    <row r="101" spans="1:12" x14ac:dyDescent="0.3">
      <c r="A101" s="267" t="s">
        <v>80</v>
      </c>
      <c r="B101" s="268">
        <v>0.98699999999999999</v>
      </c>
      <c r="C101" s="268">
        <v>1.0089999999999999</v>
      </c>
      <c r="D101" s="268">
        <v>1.024</v>
      </c>
      <c r="E101" s="268">
        <v>1.024</v>
      </c>
      <c r="F101" s="268">
        <v>1.014</v>
      </c>
      <c r="G101" s="268">
        <v>1.0309999999999999</v>
      </c>
      <c r="H101" s="268">
        <v>1.0369999999999999</v>
      </c>
      <c r="I101" s="268">
        <v>1.0880000000000001</v>
      </c>
      <c r="J101" s="268">
        <v>1.0580000000000001</v>
      </c>
      <c r="K101" s="268">
        <v>1.0029999999999999</v>
      </c>
      <c r="L101" s="268">
        <v>1.006</v>
      </c>
    </row>
    <row r="102" spans="1:12" x14ac:dyDescent="0.3">
      <c r="A102" s="267"/>
      <c r="B102" s="268">
        <v>1.069</v>
      </c>
      <c r="C102" s="268">
        <v>1.0840000000000001</v>
      </c>
      <c r="D102" s="268">
        <v>1.0640000000000001</v>
      </c>
      <c r="E102" s="268">
        <v>1.0580000000000001</v>
      </c>
      <c r="F102" s="268">
        <v>1.016</v>
      </c>
      <c r="G102" s="268">
        <v>1.056</v>
      </c>
      <c r="H102" s="268">
        <v>1.0780000000000001</v>
      </c>
      <c r="I102" s="268">
        <v>1.101</v>
      </c>
      <c r="J102" s="268">
        <v>1.1599999999999999</v>
      </c>
      <c r="K102" s="268">
        <v>1.0720000000000001</v>
      </c>
      <c r="L102" s="268">
        <v>1.0029999999999999</v>
      </c>
    </row>
    <row r="109" spans="1:12" x14ac:dyDescent="0.3">
      <c r="A109" t="s">
        <v>40</v>
      </c>
      <c r="G109" t="s">
        <v>155</v>
      </c>
      <c r="H109">
        <v>1999</v>
      </c>
      <c r="I109">
        <v>2000</v>
      </c>
      <c r="J109">
        <v>2001</v>
      </c>
      <c r="K109">
        <v>2002</v>
      </c>
      <c r="L109" t="s">
        <v>156</v>
      </c>
    </row>
    <row r="110" spans="1:12" x14ac:dyDescent="0.3">
      <c r="A110" s="175" t="s">
        <v>79</v>
      </c>
      <c r="B110" s="175"/>
      <c r="C110" s="175"/>
      <c r="D110" s="176"/>
      <c r="E110" s="176"/>
      <c r="F110" s="176"/>
      <c r="G110" s="176">
        <v>1.0720000000000001</v>
      </c>
      <c r="H110" s="176">
        <v>1.0549999999999999</v>
      </c>
      <c r="I110" s="176">
        <v>1.0840000000000001</v>
      </c>
      <c r="J110" s="176">
        <v>1.046</v>
      </c>
      <c r="K110" s="176">
        <v>1.0009999999999999</v>
      </c>
      <c r="L110" s="176">
        <v>0.97699999999999998</v>
      </c>
    </row>
    <row r="111" spans="1:12" x14ac:dyDescent="0.3">
      <c r="A111" s="173" t="s">
        <v>154</v>
      </c>
      <c r="B111" s="173"/>
      <c r="C111" s="173"/>
      <c r="D111" s="174"/>
      <c r="E111" s="174"/>
      <c r="F111" s="174"/>
      <c r="G111" s="174">
        <v>1.0820000000000001</v>
      </c>
      <c r="H111" s="174">
        <v>1.095</v>
      </c>
      <c r="I111" s="174">
        <v>1.0920000000000001</v>
      </c>
      <c r="J111" s="174">
        <v>1.165</v>
      </c>
      <c r="K111" s="174">
        <v>1.0780000000000001</v>
      </c>
      <c r="L111" s="174">
        <v>1.036</v>
      </c>
    </row>
  </sheetData>
  <mergeCells count="1">
    <mergeCell ref="B19:G20"/>
  </mergeCells>
  <phoneticPr fontId="0" type="noConversion"/>
  <printOptions horizontalCentered="1"/>
  <pageMargins left="0.5" right="0.25" top="0.75" bottom="0.5" header="0.5" footer="0.2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8" r:id="rId4" name="Button 4">
              <controlPr defaultSize="0" print="0" autoFill="0" autoLine="0" autoPict="0" macro="[0]!Macro30">
                <anchor moveWithCells="1" sizeWithCells="1">
                  <from>
                    <xdr:col>8</xdr:col>
                    <xdr:colOff>30480</xdr:colOff>
                    <xdr:row>0</xdr:row>
                    <xdr:rowOff>182880</xdr:rowOff>
                  </from>
                  <to>
                    <xdr:col>9</xdr:col>
                    <xdr:colOff>99060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5" name="Button 5">
              <controlPr defaultSize="0" print="0" autoFill="0" autoLine="0" autoPict="0" macro="[0]!Macro14">
                <anchor moveWithCells="1" sizeWithCells="1">
                  <from>
                    <xdr:col>8</xdr:col>
                    <xdr:colOff>30480</xdr:colOff>
                    <xdr:row>3</xdr:row>
                    <xdr:rowOff>106680</xdr:rowOff>
                  </from>
                  <to>
                    <xdr:col>9</xdr:col>
                    <xdr:colOff>99060</xdr:colOff>
                    <xdr:row>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fitToPage="1"/>
  </sheetPr>
  <dimension ref="A1:BV97"/>
  <sheetViews>
    <sheetView zoomScale="75" workbookViewId="0"/>
  </sheetViews>
  <sheetFormatPr defaultColWidth="9.81640625" defaultRowHeight="15.6" x14ac:dyDescent="0.3"/>
  <cols>
    <col min="1" max="1" width="4.81640625" style="18" customWidth="1"/>
    <col min="2" max="2" width="46.90625" style="18" customWidth="1"/>
    <col min="3" max="3" width="10.54296875" style="18" customWidth="1"/>
    <col min="4" max="4" width="2.81640625" style="18" customWidth="1"/>
    <col min="5" max="5" width="10.54296875" style="18" customWidth="1"/>
    <col min="6" max="6" width="2.81640625" style="123" customWidth="1"/>
    <col min="7" max="7" width="10.54296875" style="18" hidden="1" customWidth="1"/>
    <col min="8" max="8" width="2.81640625" style="18" hidden="1" customWidth="1"/>
    <col min="9" max="9" width="10.54296875" style="18" hidden="1" customWidth="1"/>
    <col min="10" max="10" width="2.81640625" style="18" hidden="1" customWidth="1"/>
    <col min="11" max="13" width="10.81640625" style="18" hidden="1" customWidth="1"/>
    <col min="14" max="14" width="4.81640625" style="18" hidden="1" customWidth="1"/>
    <col min="15" max="15" width="40.6328125" style="18" customWidth="1"/>
    <col min="16" max="21" width="9.81640625" style="18"/>
    <col min="22" max="22" width="4.81640625" style="18" customWidth="1"/>
    <col min="23" max="23" width="45.81640625" style="18" customWidth="1"/>
    <col min="24" max="29" width="9.81640625" style="18"/>
    <col min="30" max="30" width="5.81640625" style="18" customWidth="1"/>
    <col min="31" max="31" width="39.1796875" style="18" customWidth="1"/>
    <col min="32" max="44" width="9.81640625" style="18"/>
    <col min="45" max="45" width="18.81640625" style="18" customWidth="1"/>
    <col min="46" max="46" width="4.81640625" style="18" customWidth="1"/>
    <col min="47" max="47" width="42.81640625" style="18" customWidth="1"/>
    <col min="48" max="48" width="13.81640625" style="18" customWidth="1"/>
    <col min="49" max="49" width="14.81640625" style="18" customWidth="1"/>
    <col min="50" max="51" width="9.81640625" style="18"/>
    <col min="52" max="52" width="4.81640625" style="18" customWidth="1"/>
    <col min="53" max="53" width="44.81640625" style="18" customWidth="1"/>
    <col min="54" max="54" width="13.36328125" style="18" customWidth="1"/>
    <col min="55" max="55" width="14.81640625" style="18" customWidth="1"/>
    <col min="56" max="16384" width="9.81640625" style="18"/>
  </cols>
  <sheetData>
    <row r="1" spans="1:69" x14ac:dyDescent="0.3">
      <c r="A1" s="83" t="s">
        <v>3</v>
      </c>
      <c r="B1" s="83"/>
      <c r="C1" s="83"/>
      <c r="D1" s="83"/>
      <c r="E1" s="83"/>
      <c r="F1" s="83"/>
      <c r="L1" s="17"/>
      <c r="M1" s="17"/>
      <c r="N1" s="17"/>
      <c r="O1" s="24"/>
      <c r="P1" s="24"/>
      <c r="Q1" s="24"/>
      <c r="R1" s="24"/>
      <c r="T1" s="17"/>
      <c r="U1" s="17"/>
      <c r="V1" s="17"/>
      <c r="W1" s="17"/>
      <c r="X1" s="17"/>
      <c r="Y1" s="17"/>
      <c r="Z1" s="17"/>
      <c r="AA1" s="15"/>
      <c r="AB1" s="17"/>
      <c r="AC1" s="17"/>
      <c r="AD1" s="17"/>
      <c r="AE1" s="17"/>
      <c r="AF1" s="17"/>
      <c r="AG1" s="17"/>
      <c r="AH1" s="17"/>
      <c r="AJ1" s="17"/>
      <c r="AK1" s="17"/>
      <c r="AL1" s="17"/>
      <c r="AM1" s="17"/>
      <c r="AN1" s="17"/>
      <c r="AO1" s="17"/>
      <c r="AP1" s="17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</row>
    <row r="2" spans="1:69" x14ac:dyDescent="0.3">
      <c r="A2" s="83" t="s">
        <v>4</v>
      </c>
      <c r="B2" s="83"/>
      <c r="C2" s="83"/>
      <c r="D2" s="83"/>
      <c r="E2" s="83"/>
      <c r="F2" s="83"/>
      <c r="L2" s="17"/>
      <c r="M2" s="17"/>
      <c r="N2" s="17"/>
      <c r="O2" s="24"/>
      <c r="P2" s="24"/>
      <c r="Q2" s="24"/>
      <c r="R2" s="24"/>
      <c r="T2" s="17"/>
      <c r="U2" s="17"/>
      <c r="V2" s="17"/>
      <c r="W2" s="17"/>
      <c r="X2" s="17"/>
      <c r="Y2" s="17"/>
      <c r="Z2" s="17"/>
      <c r="AA2" s="15"/>
      <c r="AB2" s="17"/>
      <c r="AC2" s="17"/>
      <c r="AD2" s="17"/>
      <c r="AE2" s="17"/>
      <c r="AF2" s="17"/>
      <c r="AG2" s="17"/>
      <c r="AH2" s="17"/>
      <c r="AJ2" s="17"/>
      <c r="AK2" s="17"/>
      <c r="AL2" s="17"/>
      <c r="AM2" s="17"/>
      <c r="AN2" s="17"/>
      <c r="AO2" s="17"/>
      <c r="AP2" s="17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</row>
    <row r="3" spans="1:69" x14ac:dyDescent="0.3">
      <c r="A3" s="83" t="s">
        <v>5</v>
      </c>
      <c r="B3" s="83"/>
      <c r="C3" s="83"/>
      <c r="D3" s="83"/>
      <c r="E3" s="83"/>
      <c r="F3" s="83"/>
      <c r="L3" s="17"/>
      <c r="M3" s="17"/>
      <c r="N3" s="17"/>
      <c r="O3" s="24"/>
      <c r="P3" s="24"/>
      <c r="Q3" s="24"/>
      <c r="R3" s="24"/>
      <c r="T3" s="17"/>
      <c r="U3" s="17"/>
      <c r="V3" s="17"/>
      <c r="W3" s="17"/>
      <c r="X3" s="17"/>
      <c r="Y3" s="17"/>
      <c r="Z3" s="17"/>
      <c r="AA3" s="15"/>
      <c r="AB3" s="17"/>
      <c r="AC3" s="17"/>
      <c r="AD3" s="17"/>
      <c r="AE3" s="17"/>
      <c r="AF3" s="17"/>
      <c r="AG3" s="17"/>
      <c r="AH3" s="17"/>
      <c r="AJ3" s="17"/>
      <c r="AK3" s="17"/>
      <c r="AL3" s="17"/>
      <c r="AM3" s="17"/>
      <c r="AN3" s="17"/>
      <c r="AO3" s="17"/>
      <c r="AP3" s="17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</row>
    <row r="4" spans="1:69" x14ac:dyDescent="0.3">
      <c r="A4" s="83"/>
      <c r="B4" s="83"/>
      <c r="C4" s="83"/>
      <c r="D4" s="83"/>
      <c r="E4" s="83"/>
      <c r="F4" s="122"/>
      <c r="G4" s="83"/>
      <c r="H4" s="17"/>
      <c r="I4" s="17"/>
      <c r="J4" s="17"/>
      <c r="K4" s="17"/>
      <c r="L4" s="17"/>
      <c r="N4" s="17"/>
      <c r="O4" s="24"/>
      <c r="P4" s="24"/>
      <c r="Q4" s="24"/>
      <c r="R4" s="24"/>
      <c r="S4" s="17"/>
      <c r="T4" s="17"/>
      <c r="U4" s="15"/>
      <c r="V4" s="17"/>
      <c r="W4" s="17"/>
      <c r="X4" s="17"/>
      <c r="Y4" s="17"/>
      <c r="Z4" s="17"/>
      <c r="AA4" s="17"/>
      <c r="AB4" s="17"/>
      <c r="AD4" s="17"/>
      <c r="AE4" s="17"/>
      <c r="AF4" s="17"/>
      <c r="AG4" s="17"/>
      <c r="AH4" s="17"/>
      <c r="AI4" s="17"/>
      <c r="AJ4" s="17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7"/>
      <c r="AW4" s="17"/>
      <c r="AX4" s="14"/>
      <c r="AY4" s="15"/>
      <c r="AZ4" s="15"/>
      <c r="BA4" s="15"/>
      <c r="BB4" s="30"/>
      <c r="BC4" s="17"/>
      <c r="BD4" s="15"/>
      <c r="BE4" s="15"/>
      <c r="BF4" s="15"/>
      <c r="BG4" s="15"/>
      <c r="BH4" s="15"/>
      <c r="BI4" s="15"/>
      <c r="BJ4" s="15"/>
    </row>
    <row r="5" spans="1:69" x14ac:dyDescent="0.3">
      <c r="A5" s="77"/>
      <c r="B5" s="77"/>
      <c r="C5" s="15"/>
      <c r="D5" s="15"/>
      <c r="E5" s="77"/>
      <c r="F5" s="14"/>
      <c r="G5" s="15"/>
      <c r="H5" s="17"/>
      <c r="I5" s="17"/>
      <c r="J5" s="17"/>
      <c r="K5" s="17"/>
      <c r="L5" s="17"/>
      <c r="N5" s="17"/>
      <c r="O5" s="24"/>
      <c r="P5" s="24"/>
      <c r="Q5" s="24"/>
      <c r="R5" s="24"/>
      <c r="S5" s="17"/>
      <c r="T5" s="17"/>
      <c r="U5" s="15"/>
      <c r="V5" s="17"/>
      <c r="W5" s="17"/>
      <c r="X5" s="17"/>
      <c r="Y5" s="17"/>
      <c r="Z5" s="17"/>
      <c r="AA5" s="17"/>
      <c r="AB5" s="17"/>
      <c r="AD5" s="17"/>
      <c r="AE5" s="17"/>
      <c r="AF5" s="17"/>
      <c r="AG5" s="17"/>
      <c r="AH5" s="17"/>
      <c r="AI5" s="17"/>
      <c r="AJ5" s="17"/>
      <c r="AK5" s="15"/>
      <c r="AL5" s="15"/>
      <c r="AM5" s="15"/>
      <c r="AN5" s="15"/>
      <c r="AO5" s="15"/>
      <c r="AP5" s="15"/>
      <c r="AQ5" s="15"/>
      <c r="AR5" s="15"/>
      <c r="AS5" s="15"/>
      <c r="AT5" s="15"/>
      <c r="AV5" s="31"/>
      <c r="AW5" s="17"/>
      <c r="AX5" s="14"/>
      <c r="AY5" s="15"/>
      <c r="AZ5" s="15"/>
      <c r="BA5" s="15"/>
      <c r="BB5" s="17"/>
      <c r="BC5" s="17"/>
      <c r="BD5" s="15"/>
      <c r="BE5" s="15"/>
      <c r="BF5" s="15"/>
      <c r="BG5" s="15"/>
      <c r="BH5" s="15"/>
      <c r="BI5" s="15"/>
      <c r="BJ5" s="15"/>
    </row>
    <row r="6" spans="1:69" x14ac:dyDescent="0.3">
      <c r="A6" s="77"/>
      <c r="B6" s="77"/>
      <c r="C6" s="139" t="s">
        <v>6</v>
      </c>
      <c r="D6" s="117"/>
      <c r="E6" s="140"/>
      <c r="F6" s="15"/>
      <c r="G6" s="139"/>
      <c r="H6" s="117"/>
      <c r="I6" s="140"/>
      <c r="J6" s="179"/>
      <c r="K6" s="17"/>
      <c r="L6" s="26"/>
      <c r="M6" s="15"/>
      <c r="N6" s="15"/>
      <c r="O6" s="24"/>
      <c r="P6" s="24"/>
      <c r="Q6" s="24"/>
      <c r="R6" s="24"/>
      <c r="S6" s="15"/>
      <c r="T6" s="26"/>
      <c r="U6" s="15"/>
      <c r="V6" s="15"/>
      <c r="W6" s="15"/>
      <c r="X6" s="15"/>
      <c r="Y6" s="15"/>
      <c r="Z6" s="15"/>
      <c r="AA6" s="15"/>
      <c r="AB6" s="15"/>
      <c r="AC6" s="17"/>
      <c r="AD6" s="17"/>
      <c r="AE6" s="17"/>
      <c r="AF6" s="17"/>
      <c r="AG6" s="17"/>
      <c r="AH6" s="17"/>
      <c r="AI6" s="17"/>
      <c r="AJ6" s="26"/>
      <c r="AK6" s="17"/>
      <c r="AL6" s="17"/>
      <c r="AM6" s="17"/>
      <c r="AN6" s="17"/>
      <c r="AO6" s="17"/>
      <c r="AP6" s="17"/>
      <c r="AQ6" s="17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4"/>
      <c r="BD6" s="14"/>
      <c r="BE6" s="14"/>
      <c r="BF6" s="15"/>
      <c r="BG6" s="15"/>
      <c r="BH6" s="15"/>
      <c r="BI6" s="14"/>
      <c r="BJ6" s="14"/>
      <c r="BK6" s="14"/>
      <c r="BL6" s="15"/>
      <c r="BM6" s="15"/>
      <c r="BN6" s="15"/>
      <c r="BO6" s="15"/>
      <c r="BP6" s="15"/>
      <c r="BQ6" s="15"/>
    </row>
    <row r="7" spans="1:69" x14ac:dyDescent="0.3">
      <c r="A7" s="77"/>
      <c r="B7" s="77"/>
      <c r="C7" s="141" t="s">
        <v>7</v>
      </c>
      <c r="D7" s="118"/>
      <c r="E7" s="142"/>
      <c r="F7" s="148"/>
      <c r="G7" s="141"/>
      <c r="H7" s="118"/>
      <c r="I7" s="142"/>
      <c r="J7" s="179"/>
      <c r="K7" s="17"/>
      <c r="L7" s="26"/>
      <c r="M7" s="15"/>
      <c r="N7" s="15"/>
      <c r="O7" s="24"/>
      <c r="P7" s="24"/>
      <c r="Q7" s="24"/>
      <c r="R7" s="24"/>
      <c r="S7" s="15"/>
      <c r="T7" s="26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26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4"/>
      <c r="BD7" s="14"/>
      <c r="BE7" s="14"/>
      <c r="BF7" s="15"/>
      <c r="BG7" s="15"/>
      <c r="BH7" s="15"/>
      <c r="BI7" s="14"/>
      <c r="BJ7" s="14"/>
      <c r="BK7" s="14"/>
      <c r="BL7" s="15"/>
      <c r="BM7" s="15"/>
      <c r="BN7" s="15"/>
      <c r="BO7" s="15"/>
      <c r="BP7" s="15"/>
      <c r="BQ7" s="15"/>
    </row>
    <row r="8" spans="1:69" x14ac:dyDescent="0.3">
      <c r="A8" s="77"/>
      <c r="B8" s="77"/>
      <c r="C8" s="143">
        <v>2003</v>
      </c>
      <c r="D8" s="119"/>
      <c r="E8" s="120">
        <v>2002</v>
      </c>
      <c r="F8" s="95"/>
      <c r="G8" s="143"/>
      <c r="H8" s="119"/>
      <c r="I8" s="120"/>
      <c r="J8" s="179"/>
      <c r="K8" s="20"/>
      <c r="L8" s="26"/>
      <c r="M8" s="15"/>
      <c r="N8" s="15"/>
      <c r="O8" s="24"/>
      <c r="P8" s="24"/>
      <c r="Q8" s="24"/>
      <c r="R8" s="24"/>
      <c r="S8" s="15"/>
      <c r="T8" s="26"/>
      <c r="U8" s="15"/>
      <c r="V8" s="15"/>
      <c r="W8" s="15"/>
      <c r="X8" s="15"/>
      <c r="Y8" s="20"/>
      <c r="Z8" s="15"/>
      <c r="AA8" s="15"/>
      <c r="AB8" s="15"/>
      <c r="AC8" s="15"/>
      <c r="AD8" s="15"/>
      <c r="AE8" s="14"/>
      <c r="AF8" s="14"/>
      <c r="AG8" s="20"/>
      <c r="AH8" s="14"/>
      <c r="AI8" s="14"/>
      <c r="AJ8" s="37"/>
      <c r="AK8" s="14"/>
      <c r="AL8" s="14"/>
      <c r="AM8" s="14"/>
      <c r="AN8" s="14"/>
      <c r="AO8" s="20"/>
      <c r="AP8" s="14"/>
      <c r="AQ8" s="14"/>
      <c r="AR8" s="14"/>
      <c r="AS8" s="14"/>
      <c r="AT8" s="15"/>
      <c r="AU8" s="14"/>
      <c r="AV8" s="14"/>
      <c r="AW8" s="20"/>
      <c r="AX8" s="14"/>
      <c r="AY8" s="14"/>
      <c r="AZ8" s="15"/>
      <c r="BA8" s="15"/>
      <c r="BB8" s="15"/>
      <c r="BC8" s="14"/>
      <c r="BD8" s="14"/>
      <c r="BE8" s="14"/>
      <c r="BF8" s="15"/>
      <c r="BG8" s="15"/>
      <c r="BH8" s="15"/>
      <c r="BI8" s="14"/>
      <c r="BJ8" s="14"/>
      <c r="BK8" s="14"/>
      <c r="BL8" s="15"/>
      <c r="BM8" s="15"/>
      <c r="BN8" s="15"/>
      <c r="BO8" s="15"/>
      <c r="BP8" s="15"/>
      <c r="BQ8" s="15"/>
    </row>
    <row r="9" spans="1:69" x14ac:dyDescent="0.3">
      <c r="A9" s="77"/>
      <c r="B9" s="77"/>
      <c r="C9" s="144"/>
      <c r="D9" s="121"/>
      <c r="E9" s="145"/>
      <c r="F9" s="96"/>
      <c r="G9" s="144"/>
      <c r="H9" s="121"/>
      <c r="I9" s="145"/>
      <c r="J9" s="179"/>
      <c r="K9" s="14"/>
      <c r="L9" s="26"/>
      <c r="M9" s="15"/>
      <c r="N9" s="15"/>
      <c r="O9" s="24"/>
      <c r="P9" s="24"/>
      <c r="Q9" s="24"/>
      <c r="R9" s="24"/>
      <c r="S9" s="14"/>
      <c r="T9" s="26"/>
      <c r="U9" s="15"/>
      <c r="V9" s="15"/>
      <c r="W9" s="14"/>
      <c r="X9" s="14"/>
      <c r="Y9" s="14"/>
      <c r="Z9" s="14"/>
      <c r="AA9" s="14"/>
      <c r="AB9" s="15"/>
      <c r="AC9" s="15"/>
      <c r="AD9" s="15"/>
      <c r="AE9" s="14"/>
      <c r="AF9" s="14"/>
      <c r="AG9" s="14"/>
      <c r="AH9" s="14"/>
      <c r="AI9" s="14"/>
      <c r="AJ9" s="37"/>
      <c r="AK9" s="14"/>
      <c r="AL9" s="14"/>
      <c r="AM9" s="14"/>
      <c r="AN9" s="14"/>
      <c r="AO9" s="14"/>
      <c r="AP9" s="14"/>
      <c r="AQ9" s="14"/>
      <c r="AR9" s="14"/>
      <c r="AS9" s="14"/>
      <c r="AT9" s="15"/>
      <c r="AU9" s="14"/>
      <c r="AV9" s="14"/>
      <c r="AW9" s="14"/>
      <c r="AX9" s="14"/>
      <c r="AY9" s="14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</row>
    <row r="10" spans="1:69" x14ac:dyDescent="0.3">
      <c r="A10"/>
      <c r="B10"/>
      <c r="C10" s="125"/>
      <c r="D10" s="125"/>
      <c r="E10" s="125"/>
      <c r="F10" s="97"/>
      <c r="G10" s="125"/>
      <c r="H10" s="125"/>
      <c r="I10" s="125"/>
      <c r="J10" s="179"/>
      <c r="K10" s="26"/>
      <c r="O10" s="24"/>
      <c r="P10" s="24"/>
      <c r="Q10" s="24"/>
      <c r="R10" s="24"/>
      <c r="BE10" s="26"/>
      <c r="BF10" s="26"/>
      <c r="BK10" s="26"/>
    </row>
    <row r="11" spans="1:69" x14ac:dyDescent="0.3">
      <c r="A11" s="80" t="s">
        <v>59</v>
      </c>
      <c r="B11"/>
      <c r="C11" s="124">
        <v>806</v>
      </c>
      <c r="D11" s="125"/>
      <c r="E11" s="124">
        <v>927</v>
      </c>
      <c r="F11" s="149"/>
      <c r="G11" s="124"/>
      <c r="H11" s="125"/>
      <c r="I11" s="124"/>
      <c r="J11" s="179"/>
      <c r="K11" s="24"/>
      <c r="L11" s="24"/>
      <c r="O11" s="24"/>
      <c r="P11" s="24"/>
      <c r="Q11" s="24"/>
      <c r="R11" s="24"/>
      <c r="S11" s="24"/>
      <c r="T11" s="24"/>
      <c r="W11" s="24"/>
      <c r="X11" s="24"/>
      <c r="Y11" s="24"/>
      <c r="Z11" s="24"/>
      <c r="AA11" s="24"/>
      <c r="AE11" s="24"/>
      <c r="AF11" s="24"/>
      <c r="AG11" s="24"/>
      <c r="AH11" s="24"/>
      <c r="AI11" s="24"/>
      <c r="AJ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BA11" s="26"/>
      <c r="BC11" s="24"/>
      <c r="BD11" s="24"/>
      <c r="BE11" s="24"/>
      <c r="BF11" s="24"/>
      <c r="BG11" s="26"/>
      <c r="BI11" s="24"/>
      <c r="BJ11" s="24"/>
      <c r="BK11" s="24"/>
    </row>
    <row r="12" spans="1:69" x14ac:dyDescent="0.3">
      <c r="A12" s="80" t="s">
        <v>8</v>
      </c>
      <c r="B12"/>
      <c r="C12" s="126">
        <v>449.7</v>
      </c>
      <c r="D12" s="125"/>
      <c r="E12" s="126">
        <v>506.6</v>
      </c>
      <c r="F12" s="99"/>
      <c r="G12" s="126"/>
      <c r="H12" s="125"/>
      <c r="I12" s="126"/>
      <c r="J12" s="180"/>
      <c r="K12" s="19"/>
      <c r="L12" s="24"/>
      <c r="O12" s="19"/>
      <c r="P12" s="19"/>
      <c r="Q12" s="19"/>
      <c r="R12" s="19"/>
      <c r="S12" s="19"/>
      <c r="T12" s="24"/>
      <c r="W12" s="19"/>
      <c r="X12" s="19"/>
      <c r="Y12" s="19"/>
      <c r="Z12" s="19"/>
      <c r="AA12" s="19"/>
      <c r="AE12" s="19"/>
      <c r="AF12" s="19"/>
      <c r="AG12" s="19"/>
      <c r="AH12" s="19"/>
      <c r="AI12" s="19"/>
      <c r="AJ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BA12" s="26"/>
      <c r="BC12" s="19"/>
      <c r="BD12" s="19"/>
      <c r="BE12" s="19"/>
      <c r="BF12" s="19"/>
      <c r="BG12" s="26"/>
      <c r="BI12" s="19"/>
      <c r="BJ12" s="19"/>
      <c r="BK12" s="19"/>
    </row>
    <row r="13" spans="1:69" x14ac:dyDescent="0.3">
      <c r="A13" s="80" t="s">
        <v>9</v>
      </c>
      <c r="B13"/>
      <c r="C13" s="126">
        <v>475.9</v>
      </c>
      <c r="D13" s="125"/>
      <c r="E13" s="126">
        <v>574.70000000000005</v>
      </c>
      <c r="F13" s="99"/>
      <c r="G13" s="126"/>
      <c r="H13" s="125"/>
      <c r="I13" s="126"/>
      <c r="J13" s="180"/>
      <c r="K13" s="19"/>
      <c r="L13" s="24"/>
      <c r="T13" s="24"/>
      <c r="AE13" s="19"/>
      <c r="AF13" s="19"/>
      <c r="AG13" s="19"/>
      <c r="AH13" s="19"/>
      <c r="AI13" s="19"/>
      <c r="AT13" s="26"/>
      <c r="BC13" s="19"/>
      <c r="BD13" s="19"/>
      <c r="BE13" s="19"/>
      <c r="BF13" s="19"/>
      <c r="BI13" s="19"/>
      <c r="BJ13" s="19"/>
      <c r="BK13" s="19"/>
    </row>
    <row r="14" spans="1:69" x14ac:dyDescent="0.3">
      <c r="A14"/>
      <c r="B14"/>
      <c r="C14" s="126"/>
      <c r="D14" s="125"/>
      <c r="E14" s="126"/>
      <c r="F14" s="99"/>
      <c r="G14" s="126"/>
      <c r="H14" s="125"/>
      <c r="I14" s="126"/>
      <c r="J14" s="180"/>
      <c r="K14" s="19"/>
      <c r="L14" s="24"/>
      <c r="T14" s="24"/>
      <c r="AT14" s="26"/>
      <c r="BA14" s="26"/>
      <c r="BC14" s="19"/>
      <c r="BD14" s="19"/>
      <c r="BE14" s="19"/>
      <c r="BF14" s="19"/>
      <c r="BG14" s="26"/>
      <c r="BI14" s="19"/>
      <c r="BJ14" s="19"/>
      <c r="BK14" s="19"/>
    </row>
    <row r="15" spans="1:69" x14ac:dyDescent="0.3">
      <c r="A15" t="s">
        <v>10</v>
      </c>
      <c r="B15"/>
      <c r="C15" s="126"/>
      <c r="D15" s="125"/>
      <c r="E15" s="126"/>
      <c r="F15" s="98"/>
      <c r="G15" s="126"/>
      <c r="H15" s="125"/>
      <c r="I15" s="126"/>
      <c r="J15" s="179"/>
      <c r="K15" s="24"/>
      <c r="L15" s="24"/>
      <c r="O15" s="24"/>
      <c r="P15" s="24"/>
      <c r="Q15" s="24"/>
      <c r="R15" s="24"/>
      <c r="S15" s="24"/>
      <c r="T15" s="24"/>
      <c r="W15" s="24"/>
      <c r="X15" s="24"/>
      <c r="Y15" s="24"/>
      <c r="Z15" s="24"/>
      <c r="AA15" s="24"/>
      <c r="AE15" s="24"/>
      <c r="AF15" s="24"/>
      <c r="AG15" s="24"/>
      <c r="AH15" s="24"/>
      <c r="AI15" s="24"/>
      <c r="AJ15" s="24"/>
      <c r="AM15" s="24"/>
      <c r="AN15" s="24"/>
      <c r="AO15" s="24"/>
      <c r="AP15" s="24"/>
      <c r="AQ15" s="24"/>
      <c r="AR15" s="24"/>
      <c r="AS15" s="24"/>
      <c r="AT15" s="25"/>
      <c r="AU15" s="24"/>
      <c r="AV15" s="24"/>
      <c r="AW15" s="24"/>
      <c r="AX15" s="24"/>
      <c r="AY15" s="24"/>
      <c r="BB15" s="26"/>
      <c r="BC15" s="19"/>
      <c r="BD15" s="19"/>
      <c r="BE15" s="19"/>
      <c r="BF15" s="24"/>
      <c r="BH15" s="26"/>
      <c r="BI15" s="19"/>
      <c r="BJ15" s="19"/>
      <c r="BK15" s="19"/>
    </row>
    <row r="16" spans="1:69" x14ac:dyDescent="0.3">
      <c r="A16"/>
      <c r="B16" s="80" t="s">
        <v>63</v>
      </c>
      <c r="C16" s="124">
        <v>14.4</v>
      </c>
      <c r="D16" s="125"/>
      <c r="E16" s="124">
        <v>17.600000000000001</v>
      </c>
      <c r="F16" s="99"/>
      <c r="G16" s="124"/>
      <c r="H16" s="125"/>
      <c r="I16" s="124"/>
      <c r="J16" s="180"/>
      <c r="K16" s="19"/>
      <c r="L16" s="24"/>
      <c r="O16" s="19"/>
      <c r="P16" s="19"/>
      <c r="Q16" s="19"/>
      <c r="R16" s="19"/>
      <c r="S16" s="19"/>
      <c r="T16" s="24"/>
      <c r="W16" s="19"/>
      <c r="X16" s="19"/>
      <c r="Y16" s="19"/>
      <c r="Z16" s="19"/>
      <c r="AA16" s="19"/>
      <c r="AE16" s="19"/>
      <c r="AF16" s="19"/>
      <c r="AG16" s="19"/>
      <c r="AH16" s="19"/>
      <c r="AI16" s="19"/>
      <c r="AJ16" s="19"/>
      <c r="AM16" s="38"/>
      <c r="AN16" s="38"/>
      <c r="AO16" s="21"/>
      <c r="AP16" s="21"/>
      <c r="AQ16" s="19"/>
      <c r="AR16" s="19"/>
      <c r="AS16" s="19"/>
      <c r="AT16" s="19"/>
      <c r="AU16" s="38"/>
      <c r="AV16" s="38"/>
      <c r="AW16" s="21"/>
      <c r="AX16" s="21"/>
      <c r="AY16" s="19"/>
      <c r="BB16" s="26"/>
      <c r="BC16" s="19"/>
      <c r="BD16" s="19"/>
      <c r="BE16" s="19"/>
      <c r="BF16" s="19"/>
      <c r="BH16" s="26"/>
      <c r="BI16" s="19"/>
      <c r="BJ16" s="19"/>
      <c r="BK16" s="19"/>
    </row>
    <row r="17" spans="1:63" x14ac:dyDescent="0.3">
      <c r="A17"/>
      <c r="B17" t="s">
        <v>11</v>
      </c>
      <c r="C17" s="126">
        <v>62.5</v>
      </c>
      <c r="D17" s="125"/>
      <c r="E17" s="126">
        <v>79.7</v>
      </c>
      <c r="F17" s="99"/>
      <c r="G17" s="126"/>
      <c r="H17" s="125"/>
      <c r="I17" s="126"/>
      <c r="J17" s="180"/>
      <c r="K17" s="19"/>
      <c r="L17" s="24"/>
      <c r="O17" s="19"/>
      <c r="P17" s="19"/>
      <c r="Q17" s="19"/>
      <c r="R17" s="19"/>
      <c r="S17" s="19"/>
      <c r="T17" s="24"/>
      <c r="W17" s="19"/>
      <c r="X17" s="19"/>
      <c r="Y17" s="19"/>
      <c r="Z17" s="19"/>
      <c r="AA17" s="19"/>
      <c r="AE17" s="19"/>
      <c r="AF17" s="19"/>
      <c r="AG17" s="19"/>
      <c r="AH17" s="19"/>
      <c r="AI17" s="19"/>
      <c r="AJ17" s="19"/>
      <c r="AM17" s="21"/>
      <c r="AN17" s="21"/>
      <c r="AO17" s="21"/>
      <c r="AP17" s="21"/>
      <c r="AQ17" s="19"/>
      <c r="AR17" s="19"/>
      <c r="AS17" s="19"/>
      <c r="AT17" s="19"/>
      <c r="AU17" s="21"/>
      <c r="AV17" s="21"/>
      <c r="AW17" s="21"/>
      <c r="AX17" s="21"/>
      <c r="AY17" s="19"/>
      <c r="BB17" s="26"/>
      <c r="BC17" s="19"/>
      <c r="BD17" s="19"/>
      <c r="BE17" s="19"/>
      <c r="BF17" s="19"/>
      <c r="BH17" s="26"/>
      <c r="BI17" s="19"/>
      <c r="BJ17" s="19"/>
      <c r="BK17" s="19"/>
    </row>
    <row r="18" spans="1:63" x14ac:dyDescent="0.3">
      <c r="A18" t="s">
        <v>12</v>
      </c>
      <c r="B18" s="80" t="s">
        <v>64</v>
      </c>
      <c r="C18" s="126">
        <v>-3.8</v>
      </c>
      <c r="D18" s="125"/>
      <c r="E18" s="126">
        <v>-16.3</v>
      </c>
      <c r="F18" s="100"/>
      <c r="G18" s="126"/>
      <c r="H18" s="125"/>
      <c r="I18" s="126"/>
      <c r="J18" s="180"/>
      <c r="K18" s="19"/>
      <c r="L18" s="24"/>
      <c r="O18" s="19"/>
      <c r="P18" s="19"/>
      <c r="Q18" s="19"/>
      <c r="R18" s="19"/>
      <c r="S18" s="19"/>
      <c r="T18" s="24"/>
      <c r="W18" s="19"/>
      <c r="X18" s="19"/>
      <c r="Y18" s="19"/>
      <c r="Z18" s="19"/>
      <c r="AA18" s="19"/>
      <c r="AE18" s="19"/>
      <c r="AF18" s="19"/>
      <c r="AG18" s="21"/>
      <c r="AH18" s="19"/>
      <c r="AI18" s="19"/>
      <c r="AJ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BC18" s="19"/>
      <c r="BD18" s="19"/>
      <c r="BE18" s="19"/>
      <c r="BF18" s="19"/>
      <c r="BI18" s="19"/>
      <c r="BJ18" s="19"/>
      <c r="BK18" s="19"/>
    </row>
    <row r="19" spans="1:63" x14ac:dyDescent="0.3">
      <c r="A19"/>
      <c r="B19"/>
      <c r="C19" s="127"/>
      <c r="D19" s="125"/>
      <c r="E19" s="127"/>
      <c r="F19" s="98"/>
      <c r="G19" s="127"/>
      <c r="H19" s="125"/>
      <c r="I19" s="127"/>
      <c r="J19" s="180"/>
      <c r="K19" s="19"/>
      <c r="L19" s="24"/>
      <c r="O19" s="19"/>
      <c r="P19" s="19"/>
      <c r="Q19" s="19"/>
      <c r="R19" s="19"/>
      <c r="S19" s="19"/>
      <c r="T19" s="24"/>
      <c r="W19" s="19"/>
      <c r="X19" s="19"/>
      <c r="Y19" s="19"/>
      <c r="Z19" s="19"/>
      <c r="AA19" s="19"/>
      <c r="AE19" s="19"/>
      <c r="AF19" s="19"/>
      <c r="AG19" s="19"/>
      <c r="AH19" s="19"/>
      <c r="AI19" s="19"/>
      <c r="AJ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BA19" s="26"/>
      <c r="BC19" s="19"/>
      <c r="BD19" s="19"/>
      <c r="BE19" s="19"/>
      <c r="BF19" s="19"/>
      <c r="BG19" s="26"/>
      <c r="BI19" s="19"/>
      <c r="BJ19" s="19"/>
      <c r="BK19" s="19"/>
    </row>
    <row r="20" spans="1:63" x14ac:dyDescent="0.3">
      <c r="A20" s="80" t="s">
        <v>13</v>
      </c>
      <c r="B20"/>
      <c r="C20" s="124">
        <v>73.099999999999994</v>
      </c>
      <c r="D20" s="125"/>
      <c r="E20" s="124">
        <v>81</v>
      </c>
      <c r="F20" s="99"/>
      <c r="G20" s="124"/>
      <c r="H20" s="125"/>
      <c r="I20" s="124"/>
      <c r="J20" s="180"/>
      <c r="K20" s="19"/>
      <c r="L20" s="24"/>
      <c r="S20" s="19"/>
      <c r="T20" s="24"/>
      <c r="AA20" s="19"/>
      <c r="AE20" s="21"/>
      <c r="AF20" s="21"/>
      <c r="AG20" s="21"/>
      <c r="AH20" s="21"/>
      <c r="AI20" s="19"/>
      <c r="AJ20" s="19"/>
      <c r="AM20" s="21"/>
      <c r="AN20" s="21"/>
      <c r="AO20" s="21"/>
      <c r="AP20" s="21"/>
      <c r="AQ20" s="19"/>
      <c r="AR20" s="19"/>
      <c r="AS20" s="19"/>
      <c r="AT20" s="26"/>
      <c r="AW20" s="19"/>
      <c r="AX20" s="19"/>
      <c r="AY20" s="19"/>
      <c r="BC20" s="19"/>
      <c r="BD20" s="19"/>
      <c r="BE20" s="19"/>
      <c r="BF20" s="19"/>
      <c r="BI20" s="19"/>
      <c r="BJ20" s="19"/>
      <c r="BK20" s="19"/>
    </row>
    <row r="21" spans="1:63" x14ac:dyDescent="0.3">
      <c r="A21"/>
      <c r="B21"/>
      <c r="C21" s="126"/>
      <c r="D21" s="125"/>
      <c r="E21" s="126"/>
      <c r="F21" s="99"/>
      <c r="G21" s="126"/>
      <c r="H21" s="125"/>
      <c r="I21" s="126"/>
      <c r="J21" s="180"/>
      <c r="K21" s="19"/>
      <c r="L21" s="24"/>
      <c r="O21" s="19"/>
      <c r="P21" s="19"/>
      <c r="Q21" s="19"/>
      <c r="R21" s="19"/>
      <c r="S21" s="19"/>
      <c r="T21" s="24"/>
      <c r="W21" s="19"/>
      <c r="X21" s="19"/>
      <c r="Y21" s="19"/>
      <c r="Z21" s="19"/>
      <c r="AA21" s="19"/>
      <c r="AE21" s="19"/>
      <c r="AF21" s="19"/>
      <c r="AG21" s="19"/>
      <c r="AH21" s="19"/>
      <c r="AI21" s="19"/>
      <c r="AJ21" s="19"/>
      <c r="AM21" s="19"/>
      <c r="AP21" s="38"/>
      <c r="AQ21" s="19"/>
      <c r="AR21" s="19"/>
      <c r="AS21" s="19"/>
      <c r="AT21" s="19"/>
      <c r="AY21" s="19"/>
      <c r="BA21" s="26"/>
      <c r="BC21" s="19"/>
      <c r="BD21" s="19"/>
      <c r="BE21" s="19"/>
      <c r="BF21" s="19"/>
      <c r="BG21" s="26"/>
      <c r="BI21" s="19"/>
      <c r="BJ21" s="19"/>
      <c r="BK21" s="19"/>
    </row>
    <row r="22" spans="1:63" x14ac:dyDescent="0.3">
      <c r="A22" t="s">
        <v>51</v>
      </c>
      <c r="B22"/>
      <c r="C22" s="124">
        <v>16.100000000000001</v>
      </c>
      <c r="D22" s="125"/>
      <c r="E22" s="124">
        <v>9.1</v>
      </c>
      <c r="F22" s="99"/>
      <c r="G22" s="124"/>
      <c r="H22" s="125"/>
      <c r="I22" s="124"/>
      <c r="J22" s="180"/>
      <c r="K22" s="19"/>
      <c r="L22" s="24"/>
      <c r="O22" s="19"/>
      <c r="P22" s="19"/>
      <c r="Q22" s="19"/>
      <c r="R22" s="19"/>
      <c r="S22" s="19"/>
      <c r="T22" s="24"/>
      <c r="W22" s="19"/>
      <c r="X22" s="19"/>
      <c r="Y22" s="19"/>
      <c r="Z22" s="19"/>
      <c r="AA22" s="19"/>
      <c r="AE22" s="19"/>
      <c r="AF22" s="19"/>
      <c r="AG22" s="19"/>
      <c r="AH22" s="19"/>
      <c r="AI22" s="19"/>
      <c r="AJ22" s="21"/>
      <c r="AM22" s="21"/>
      <c r="AN22" s="21"/>
      <c r="AO22" s="21"/>
      <c r="AP22" s="21"/>
      <c r="AQ22" s="19"/>
      <c r="AR22" s="19"/>
      <c r="AS22" s="19"/>
      <c r="AT22" s="19"/>
      <c r="AU22" s="21"/>
      <c r="AV22" s="21"/>
      <c r="AW22" s="21"/>
      <c r="AX22" s="21"/>
      <c r="AY22" s="19"/>
      <c r="BA22" s="26"/>
      <c r="BC22" s="19"/>
      <c r="BD22" s="19"/>
      <c r="BE22" s="19"/>
      <c r="BF22" s="19"/>
      <c r="BG22" s="26"/>
      <c r="BI22" s="19"/>
      <c r="BJ22" s="19"/>
      <c r="BK22" s="19"/>
    </row>
    <row r="23" spans="1:63" x14ac:dyDescent="0.3">
      <c r="A23" t="s">
        <v>14</v>
      </c>
      <c r="B23"/>
      <c r="C23" s="126">
        <v>-9.3000000000000007</v>
      </c>
      <c r="D23" s="125"/>
      <c r="E23" s="126">
        <v>-8.6</v>
      </c>
      <c r="F23" s="99"/>
      <c r="G23" s="126"/>
      <c r="H23" s="125"/>
      <c r="I23" s="126"/>
      <c r="J23" s="180"/>
      <c r="K23" s="19"/>
      <c r="L23" s="24"/>
      <c r="O23" s="21"/>
      <c r="P23" s="21"/>
      <c r="Q23" s="21"/>
      <c r="R23" s="21"/>
      <c r="S23" s="19"/>
      <c r="T23" s="24"/>
      <c r="W23" s="21"/>
      <c r="X23" s="21"/>
      <c r="Y23" s="21"/>
      <c r="Z23" s="21"/>
      <c r="AA23" s="19"/>
      <c r="AE23" s="21"/>
      <c r="AF23" s="21"/>
      <c r="AG23" s="21"/>
      <c r="AH23" s="21"/>
      <c r="AI23" s="19"/>
      <c r="AJ23" s="19"/>
      <c r="AM23" s="21"/>
      <c r="AN23" s="21"/>
      <c r="AO23" s="21"/>
      <c r="AP23" s="21"/>
      <c r="AQ23" s="19"/>
      <c r="AR23" s="19"/>
      <c r="AS23" s="19"/>
      <c r="AT23" s="19"/>
      <c r="AU23" s="21"/>
      <c r="AV23" s="21"/>
      <c r="AW23" s="21"/>
      <c r="AX23" s="21"/>
      <c r="AY23" s="19"/>
      <c r="BA23" s="26"/>
      <c r="BC23" s="19"/>
      <c r="BD23" s="19"/>
      <c r="BE23" s="19"/>
      <c r="BF23" s="19"/>
      <c r="BG23" s="26"/>
      <c r="BI23" s="19"/>
      <c r="BJ23" s="19"/>
      <c r="BK23" s="19"/>
    </row>
    <row r="24" spans="1:63" x14ac:dyDescent="0.3">
      <c r="A24" t="s">
        <v>15</v>
      </c>
      <c r="B24"/>
      <c r="C24" s="128">
        <v>-12.2</v>
      </c>
      <c r="D24" s="125"/>
      <c r="E24" s="126">
        <v>-15.3</v>
      </c>
      <c r="F24" s="99"/>
      <c r="G24" s="128"/>
      <c r="H24" s="125"/>
      <c r="I24" s="126"/>
      <c r="J24" s="180"/>
      <c r="K24" s="19"/>
      <c r="L24" s="24"/>
      <c r="O24" s="19"/>
      <c r="P24" s="19"/>
      <c r="Q24" s="19"/>
      <c r="R24" s="19"/>
      <c r="S24" s="19"/>
      <c r="T24" s="24"/>
      <c r="W24" s="19"/>
      <c r="X24" s="19"/>
      <c r="Y24" s="19"/>
      <c r="Z24" s="19"/>
      <c r="AA24" s="19"/>
      <c r="AE24" s="19"/>
      <c r="AF24" s="19"/>
      <c r="AG24" s="19"/>
      <c r="AH24" s="19"/>
      <c r="AI24" s="19"/>
      <c r="AJ24" s="19"/>
      <c r="AM24" s="21"/>
      <c r="AN24" s="21"/>
      <c r="AO24" s="21"/>
      <c r="AP24" s="21"/>
      <c r="AQ24" s="19"/>
      <c r="AR24" s="19"/>
      <c r="AS24" s="19"/>
      <c r="AT24" s="19"/>
      <c r="AU24" s="21"/>
      <c r="AV24" s="21"/>
      <c r="AW24" s="21"/>
      <c r="AX24" s="21"/>
      <c r="AY24" s="19"/>
      <c r="BA24" s="26"/>
      <c r="BC24" s="19"/>
      <c r="BD24" s="19"/>
      <c r="BE24" s="19"/>
      <c r="BF24" s="19"/>
      <c r="BG24" s="26"/>
      <c r="BI24" s="19"/>
      <c r="BJ24" s="19"/>
      <c r="BK24" s="19"/>
    </row>
    <row r="25" spans="1:63" x14ac:dyDescent="0.3">
      <c r="A25" s="80" t="s">
        <v>16</v>
      </c>
      <c r="B25"/>
      <c r="C25" s="126">
        <v>-3.6</v>
      </c>
      <c r="D25" s="125"/>
      <c r="E25" s="126">
        <v>-3.7</v>
      </c>
      <c r="F25" s="100"/>
      <c r="G25" s="126"/>
      <c r="H25" s="125"/>
      <c r="I25" s="126"/>
      <c r="J25" s="180"/>
      <c r="K25" s="19"/>
      <c r="L25" s="24"/>
      <c r="O25" s="19"/>
      <c r="P25" s="19"/>
      <c r="Q25" s="19"/>
      <c r="R25" s="19"/>
      <c r="S25" s="19"/>
      <c r="T25" s="24"/>
      <c r="W25" s="19"/>
      <c r="X25" s="19"/>
      <c r="Y25" s="19"/>
      <c r="Z25" s="19"/>
      <c r="AA25" s="19"/>
      <c r="AE25" s="19"/>
      <c r="AF25" s="19"/>
      <c r="AG25" s="19"/>
      <c r="AH25" s="19"/>
      <c r="AI25" s="19"/>
      <c r="AJ25" s="19"/>
      <c r="AM25" s="21"/>
      <c r="AN25" s="21"/>
      <c r="AO25" s="21"/>
      <c r="AP25" s="21"/>
      <c r="AQ25" s="19"/>
      <c r="AR25" s="19"/>
      <c r="AS25" s="19"/>
      <c r="AT25" s="19"/>
      <c r="AU25" s="19"/>
      <c r="AV25" s="19"/>
      <c r="AW25" s="19"/>
      <c r="AX25" s="19"/>
      <c r="AY25" s="19"/>
      <c r="BC25" s="19"/>
      <c r="BD25" s="19"/>
      <c r="BE25" s="19"/>
      <c r="BF25" s="19"/>
      <c r="BI25" s="19"/>
      <c r="BJ25" s="19"/>
      <c r="BK25" s="19"/>
    </row>
    <row r="26" spans="1:63" x14ac:dyDescent="0.3">
      <c r="A26"/>
      <c r="B26"/>
      <c r="C26" s="127"/>
      <c r="D26" s="125"/>
      <c r="E26" s="127"/>
      <c r="F26" s="99"/>
      <c r="G26" s="127"/>
      <c r="H26" s="125"/>
      <c r="I26" s="127"/>
      <c r="J26" s="180"/>
      <c r="K26" s="19"/>
      <c r="L26" s="24"/>
      <c r="O26" s="19"/>
      <c r="P26" s="19"/>
      <c r="Q26" s="19"/>
      <c r="R26" s="19"/>
      <c r="S26" s="19"/>
      <c r="T26" s="24"/>
      <c r="W26" s="19"/>
      <c r="X26" s="19"/>
      <c r="Y26" s="19"/>
      <c r="Z26" s="19"/>
      <c r="AA26" s="19"/>
      <c r="AD26" s="19"/>
      <c r="AE26" s="19"/>
      <c r="AF26" s="19"/>
      <c r="AG26" s="19"/>
      <c r="AH26" s="19"/>
      <c r="AI26" s="19"/>
      <c r="AJ26" s="21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BA26" s="26"/>
      <c r="BC26" s="19"/>
      <c r="BD26" s="19"/>
      <c r="BE26" s="19"/>
      <c r="BF26" s="19"/>
      <c r="BG26" s="26"/>
      <c r="BI26" s="19"/>
      <c r="BJ26" s="19"/>
      <c r="BK26" s="19"/>
    </row>
    <row r="27" spans="1:63" x14ac:dyDescent="0.3">
      <c r="A27" t="s">
        <v>65</v>
      </c>
      <c r="B27"/>
      <c r="C27" s="126">
        <v>64.099999999999994</v>
      </c>
      <c r="D27" s="125"/>
      <c r="E27" s="126">
        <v>62.5</v>
      </c>
      <c r="F27" s="99"/>
      <c r="G27" s="126"/>
      <c r="H27" s="125"/>
      <c r="I27" s="126"/>
      <c r="J27" s="181"/>
      <c r="K27" s="19"/>
      <c r="L27" s="24"/>
      <c r="O27" s="21"/>
      <c r="P27" s="21"/>
      <c r="Q27" s="21"/>
      <c r="R27" s="21"/>
      <c r="S27" s="19"/>
      <c r="T27" s="24"/>
      <c r="W27" s="21"/>
      <c r="X27" s="21"/>
      <c r="Y27" s="21"/>
      <c r="Z27" s="21"/>
      <c r="AA27" s="19"/>
      <c r="AE27" s="21"/>
      <c r="AF27" s="21"/>
      <c r="AG27" s="21"/>
      <c r="AH27" s="21"/>
      <c r="AI27" s="19"/>
      <c r="AJ27" s="19"/>
      <c r="AM27" s="21"/>
      <c r="AN27" s="21"/>
      <c r="AO27" s="21"/>
      <c r="AP27" s="21"/>
      <c r="AQ27" s="19"/>
      <c r="AR27" s="19"/>
      <c r="AS27" s="19"/>
      <c r="AU27" s="21"/>
      <c r="AV27" s="21"/>
      <c r="AW27" s="21"/>
      <c r="AX27" s="21"/>
      <c r="AY27" s="19"/>
      <c r="BA27" s="26"/>
      <c r="BC27" s="19"/>
      <c r="BD27" s="19"/>
      <c r="BE27" s="19"/>
      <c r="BF27" s="19"/>
      <c r="BG27" s="26"/>
      <c r="BI27" s="19"/>
      <c r="BJ27" s="19"/>
      <c r="BK27" s="19"/>
    </row>
    <row r="28" spans="1:63" x14ac:dyDescent="0.3">
      <c r="A28" s="80" t="s">
        <v>53</v>
      </c>
      <c r="B28"/>
      <c r="C28" s="128">
        <v>21.6</v>
      </c>
      <c r="D28" s="138"/>
      <c r="E28" s="126">
        <v>18.7</v>
      </c>
      <c r="F28" s="100"/>
      <c r="G28" s="128"/>
      <c r="H28" s="138"/>
      <c r="I28" s="126"/>
      <c r="J28" s="180"/>
      <c r="K28" s="19"/>
      <c r="L28" s="24"/>
      <c r="O28" s="19"/>
      <c r="P28" s="19"/>
      <c r="Q28" s="19"/>
      <c r="R28" s="19"/>
      <c r="S28" s="19"/>
      <c r="T28" s="24"/>
      <c r="W28" s="19"/>
      <c r="X28" s="19"/>
      <c r="Y28" s="19"/>
      <c r="Z28" s="19"/>
      <c r="AA28" s="19"/>
      <c r="AE28" s="21"/>
      <c r="AF28" s="21"/>
      <c r="AG28" s="21"/>
      <c r="AH28" s="21"/>
      <c r="AI28" s="19"/>
      <c r="AJ28" s="19"/>
      <c r="AM28" s="21"/>
      <c r="AN28" s="21"/>
      <c r="AO28" s="21"/>
      <c r="AP28" s="21"/>
      <c r="AQ28" s="19"/>
      <c r="AR28" s="19"/>
      <c r="AS28" s="19"/>
      <c r="AU28" s="19"/>
      <c r="AV28" s="19"/>
      <c r="AW28" s="19"/>
      <c r="AX28" s="19"/>
      <c r="AY28" s="19"/>
      <c r="BC28" s="19"/>
      <c r="BD28" s="19"/>
      <c r="BE28" s="19"/>
      <c r="BF28" s="19"/>
      <c r="BI28" s="19"/>
      <c r="BJ28" s="19"/>
      <c r="BK28" s="19"/>
    </row>
    <row r="29" spans="1:63" x14ac:dyDescent="0.3">
      <c r="A29"/>
      <c r="B29"/>
      <c r="C29" s="127"/>
      <c r="D29" s="125"/>
      <c r="E29" s="127"/>
      <c r="F29" s="150"/>
      <c r="G29" s="127"/>
      <c r="H29" s="125"/>
      <c r="I29" s="127"/>
      <c r="J29" s="180"/>
      <c r="K29" s="19"/>
      <c r="L29" s="24"/>
      <c r="O29" s="19"/>
      <c r="P29" s="19"/>
      <c r="Q29" s="19"/>
      <c r="R29" s="19"/>
      <c r="S29" s="19"/>
      <c r="T29" s="24"/>
      <c r="W29" s="19"/>
      <c r="X29" s="19"/>
      <c r="Y29" s="19"/>
      <c r="Z29" s="19"/>
      <c r="AA29" s="19"/>
      <c r="AE29" s="19"/>
      <c r="AF29" s="19"/>
      <c r="AG29" s="19"/>
      <c r="AH29" s="19"/>
      <c r="AI29" s="19"/>
      <c r="AJ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BA29" s="26"/>
      <c r="BC29" s="19"/>
      <c r="BD29" s="19"/>
      <c r="BE29" s="19"/>
      <c r="BF29" s="19"/>
      <c r="BG29" s="26"/>
      <c r="BI29" s="19"/>
      <c r="BJ29" s="19"/>
      <c r="BK29" s="19"/>
    </row>
    <row r="30" spans="1:63" x14ac:dyDescent="0.3">
      <c r="A30" s="80" t="s">
        <v>66</v>
      </c>
      <c r="B30"/>
      <c r="C30" s="126">
        <v>42.5</v>
      </c>
      <c r="D30" s="208"/>
      <c r="E30" s="126">
        <v>43.8</v>
      </c>
      <c r="F30" s="99"/>
      <c r="G30" s="126"/>
      <c r="H30" s="208"/>
      <c r="I30" s="126"/>
      <c r="J30" s="188"/>
      <c r="K30" s="19"/>
      <c r="L30" s="24"/>
      <c r="O30" s="19"/>
      <c r="P30" s="19"/>
      <c r="Q30" s="19"/>
      <c r="R30" s="19"/>
      <c r="S30" s="19"/>
      <c r="T30" s="24"/>
      <c r="W30" s="19"/>
      <c r="X30" s="19"/>
      <c r="Y30" s="19"/>
      <c r="Z30" s="19"/>
      <c r="AA30" s="19"/>
      <c r="AE30" s="19"/>
      <c r="AF30" s="19"/>
      <c r="AG30" s="19"/>
      <c r="AH30" s="19"/>
      <c r="AI30" s="19"/>
      <c r="AJ30" s="19"/>
      <c r="AM30" s="19"/>
      <c r="AN30" s="19"/>
      <c r="AO30" s="19"/>
      <c r="AP30" s="19"/>
      <c r="AQ30" s="19"/>
      <c r="AR30" s="19"/>
      <c r="AS30" s="19"/>
      <c r="AU30" s="19"/>
      <c r="AV30" s="19"/>
      <c r="AW30" s="19"/>
      <c r="AX30" s="19"/>
      <c r="AY30" s="19"/>
      <c r="BA30" s="26"/>
      <c r="BC30" s="19"/>
      <c r="BD30" s="19"/>
      <c r="BE30" s="19"/>
      <c r="BF30" s="19"/>
      <c r="BG30" s="26"/>
      <c r="BI30" s="19"/>
      <c r="BJ30" s="19"/>
      <c r="BK30" s="19"/>
    </row>
    <row r="31" spans="1:63" x14ac:dyDescent="0.3">
      <c r="A31" s="146" t="s">
        <v>67</v>
      </c>
      <c r="B31"/>
      <c r="C31" s="151">
        <v>3.9</v>
      </c>
      <c r="D31" s="125"/>
      <c r="E31" s="151">
        <v>0</v>
      </c>
      <c r="F31" s="99"/>
      <c r="G31" s="151"/>
      <c r="H31" s="125"/>
      <c r="I31" s="151"/>
      <c r="J31" s="181"/>
      <c r="K31" s="19"/>
      <c r="L31" s="24"/>
      <c r="O31" s="21"/>
      <c r="P31" s="21"/>
      <c r="Q31" s="21"/>
      <c r="R31" s="21"/>
      <c r="S31" s="19"/>
      <c r="T31" s="24"/>
      <c r="W31" s="21"/>
      <c r="X31" s="21"/>
      <c r="Y31" s="21"/>
      <c r="Z31" s="21"/>
      <c r="AA31" s="19"/>
      <c r="AE31" s="21"/>
      <c r="AF31" s="21"/>
      <c r="AG31" s="21"/>
      <c r="AH31" s="21"/>
      <c r="AI31" s="19"/>
      <c r="AJ31" s="19"/>
      <c r="AM31" s="21"/>
      <c r="AN31" s="21"/>
      <c r="AO31" s="21"/>
      <c r="AP31" s="21"/>
      <c r="AQ31" s="19"/>
      <c r="AR31" s="19"/>
      <c r="AS31" s="19"/>
      <c r="AU31" s="21"/>
      <c r="AV31" s="21"/>
      <c r="AW31" s="21"/>
      <c r="AX31" s="21"/>
      <c r="AY31" s="19"/>
      <c r="BA31" s="26"/>
      <c r="BC31" s="19"/>
      <c r="BD31" s="19"/>
      <c r="BE31" s="19"/>
      <c r="BF31" s="19"/>
      <c r="BG31" s="26"/>
      <c r="BI31" s="19"/>
      <c r="BJ31" s="19"/>
      <c r="BK31" s="19"/>
    </row>
    <row r="32" spans="1:63" ht="15.75" customHeight="1" x14ac:dyDescent="0.3">
      <c r="A32" s="146"/>
      <c r="B32"/>
      <c r="C32" s="126"/>
      <c r="D32" s="125"/>
      <c r="E32" s="126"/>
      <c r="F32" s="99"/>
      <c r="G32" s="126"/>
      <c r="H32" s="125"/>
      <c r="I32" s="126"/>
      <c r="J32" s="180"/>
      <c r="K32" s="152"/>
      <c r="R32" s="21"/>
      <c r="S32" s="19"/>
      <c r="Z32" s="21"/>
      <c r="AA32" s="19"/>
      <c r="AI32" s="19"/>
      <c r="AM32" s="21"/>
      <c r="AN32" s="21"/>
      <c r="AO32" s="21"/>
      <c r="AP32" s="21"/>
      <c r="AQ32" s="19"/>
      <c r="AR32" s="19"/>
      <c r="AS32" s="19"/>
      <c r="AU32" s="21"/>
      <c r="AV32" s="21"/>
      <c r="AW32" s="21"/>
      <c r="AX32" s="21"/>
      <c r="AY32" s="19"/>
      <c r="BA32" s="26"/>
      <c r="BC32" s="19"/>
      <c r="BD32" s="19"/>
      <c r="BE32" s="19"/>
      <c r="BF32" s="19"/>
      <c r="BG32" s="26"/>
      <c r="BI32" s="19"/>
      <c r="BJ32" s="19"/>
      <c r="BK32" s="19"/>
    </row>
    <row r="33" spans="1:74" ht="15.75" customHeight="1" x14ac:dyDescent="0.3">
      <c r="A33" s="146" t="s">
        <v>68</v>
      </c>
      <c r="B33"/>
      <c r="C33" s="126">
        <v>46.4</v>
      </c>
      <c r="D33" s="208"/>
      <c r="E33" s="126">
        <v>43.8</v>
      </c>
      <c r="F33" s="99"/>
      <c r="G33" s="126"/>
      <c r="H33" s="208"/>
      <c r="I33" s="126"/>
      <c r="J33" s="188"/>
      <c r="K33" s="152"/>
      <c r="O33" s="19"/>
      <c r="P33" s="19"/>
      <c r="Q33" s="19"/>
      <c r="R33" s="21"/>
      <c r="S33" s="19"/>
      <c r="T33" s="19"/>
      <c r="U33" s="19"/>
      <c r="V33" s="19"/>
      <c r="W33" s="19"/>
      <c r="X33" s="19"/>
      <c r="Y33" s="19"/>
      <c r="Z33" s="21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1"/>
      <c r="AN33" s="21"/>
      <c r="AO33" s="21"/>
      <c r="AP33" s="21"/>
      <c r="AQ33" s="19"/>
      <c r="AR33" s="19"/>
      <c r="AS33" s="19"/>
      <c r="AT33" s="19"/>
      <c r="AU33" s="21"/>
      <c r="AV33" s="21"/>
      <c r="AW33" s="21"/>
      <c r="AX33" s="21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3">
      <c r="A34" s="146"/>
      <c r="B34"/>
      <c r="C34" s="126"/>
      <c r="D34" s="208"/>
      <c r="E34" s="126"/>
      <c r="F34" s="99"/>
      <c r="G34" s="126"/>
      <c r="H34" s="208"/>
      <c r="I34" s="126"/>
      <c r="J34" s="188"/>
      <c r="K34" s="152"/>
      <c r="O34" s="19"/>
      <c r="P34" s="19"/>
      <c r="Q34" s="19"/>
      <c r="R34" s="21"/>
      <c r="S34" s="19"/>
      <c r="T34" s="19"/>
      <c r="U34" s="19"/>
      <c r="V34" s="19"/>
      <c r="W34" s="19"/>
      <c r="X34" s="19"/>
      <c r="Y34" s="19"/>
      <c r="Z34" s="21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1"/>
      <c r="AN34" s="21"/>
      <c r="AO34" s="21"/>
      <c r="AP34" s="21"/>
      <c r="AQ34" s="19"/>
      <c r="AR34" s="19"/>
      <c r="AS34" s="19"/>
      <c r="AT34" s="19"/>
      <c r="AU34" s="21"/>
      <c r="AV34" s="21"/>
      <c r="AW34" s="21"/>
      <c r="AX34" s="21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3">
      <c r="A35" s="146" t="s">
        <v>189</v>
      </c>
      <c r="B35"/>
      <c r="C35" s="126"/>
      <c r="D35" s="208"/>
      <c r="E35" s="126"/>
      <c r="F35" s="99"/>
      <c r="G35" s="126"/>
      <c r="H35" s="208"/>
      <c r="I35" s="126"/>
      <c r="J35" s="188"/>
      <c r="K35" s="152"/>
      <c r="O35" s="19"/>
      <c r="P35" s="19"/>
      <c r="Q35" s="19"/>
      <c r="R35" s="21"/>
      <c r="S35" s="19"/>
      <c r="T35" s="19"/>
      <c r="U35" s="19"/>
      <c r="V35" s="19"/>
      <c r="W35" s="19"/>
      <c r="X35" s="19"/>
      <c r="Y35" s="19"/>
      <c r="Z35" s="21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1"/>
      <c r="AN35" s="21"/>
      <c r="AO35" s="21"/>
      <c r="AP35" s="21"/>
      <c r="AQ35" s="19"/>
      <c r="AR35" s="19"/>
      <c r="AS35" s="19"/>
      <c r="AT35" s="19"/>
      <c r="AU35" s="21"/>
      <c r="AV35" s="21"/>
      <c r="AW35" s="21"/>
      <c r="AX35" s="21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" customHeight="1" x14ac:dyDescent="0.3">
      <c r="A36" s="146" t="s">
        <v>166</v>
      </c>
      <c r="B36"/>
      <c r="C36" s="126">
        <v>136</v>
      </c>
      <c r="D36" s="125"/>
      <c r="E36" s="126">
        <v>15</v>
      </c>
      <c r="F36" s="101"/>
      <c r="G36" s="126"/>
      <c r="H36" s="125"/>
      <c r="I36" s="126"/>
      <c r="J36" s="180"/>
      <c r="K36" s="19"/>
      <c r="L36" s="24"/>
      <c r="O36" s="19"/>
      <c r="P36" s="19"/>
      <c r="Q36" s="19"/>
      <c r="R36" s="19"/>
      <c r="S36" s="19"/>
      <c r="T36" s="24"/>
      <c r="W36" s="19"/>
      <c r="X36" s="19"/>
      <c r="Y36" s="19"/>
      <c r="Z36" s="19"/>
      <c r="AA36" s="19"/>
      <c r="AE36" s="19"/>
      <c r="AF36" s="19"/>
      <c r="AG36" s="19"/>
      <c r="AH36" s="19"/>
      <c r="AI36" s="19"/>
      <c r="AJ36" s="19"/>
      <c r="AM36" s="19"/>
      <c r="AN36" s="19"/>
      <c r="AO36" s="19"/>
      <c r="AP36" s="19"/>
      <c r="AQ36" s="19"/>
      <c r="AR36" s="19"/>
      <c r="AS36" s="19"/>
      <c r="AU36" s="19"/>
      <c r="AV36" s="19"/>
      <c r="AW36" s="19"/>
      <c r="AX36" s="19"/>
      <c r="AY36" s="19"/>
      <c r="BA36" s="26"/>
      <c r="BC36" s="24"/>
      <c r="BD36" s="24"/>
      <c r="BE36" s="24"/>
      <c r="BF36" s="24"/>
      <c r="BG36" s="26"/>
      <c r="BI36" s="24"/>
      <c r="BJ36" s="24"/>
      <c r="BK36" s="24"/>
      <c r="BL36" s="32"/>
    </row>
    <row r="37" spans="1:74" x14ac:dyDescent="0.3">
      <c r="A37" s="80" t="s">
        <v>180</v>
      </c>
      <c r="B37"/>
      <c r="C37" s="128">
        <v>44.7</v>
      </c>
      <c r="D37" s="125"/>
      <c r="E37" s="129">
        <v>5.7</v>
      </c>
      <c r="F37" s="102"/>
      <c r="G37" s="128"/>
      <c r="H37" s="125"/>
      <c r="I37" s="129"/>
      <c r="J37" s="180"/>
      <c r="K37" s="19"/>
      <c r="L37" s="24"/>
      <c r="O37" s="19"/>
      <c r="P37" s="19"/>
      <c r="Q37" s="19"/>
      <c r="R37" s="19"/>
      <c r="S37" s="19"/>
      <c r="T37" s="24"/>
      <c r="W37" s="19"/>
      <c r="X37" s="19"/>
      <c r="Y37" s="19"/>
      <c r="Z37" s="19"/>
      <c r="AA37" s="19"/>
      <c r="AE37" s="19"/>
      <c r="AF37" s="19"/>
      <c r="AG37" s="19"/>
      <c r="AH37" s="19"/>
      <c r="AI37" s="19"/>
      <c r="AJ37" s="19"/>
      <c r="AM37" s="19"/>
      <c r="AN37" s="19"/>
      <c r="AO37" s="19"/>
      <c r="AP37" s="19"/>
      <c r="AQ37" s="19"/>
      <c r="AR37" s="19"/>
      <c r="AS37" s="19"/>
      <c r="AU37" s="19"/>
      <c r="AV37" s="19"/>
      <c r="AW37" s="19"/>
      <c r="AX37" s="19"/>
      <c r="AY37" s="19"/>
      <c r="BA37" s="26"/>
      <c r="BC37" s="19"/>
      <c r="BD37" s="19"/>
      <c r="BE37" s="19"/>
      <c r="BF37" s="19"/>
      <c r="BG37" s="26"/>
      <c r="BI37" s="19"/>
      <c r="BJ37" s="19"/>
      <c r="BK37" s="19"/>
    </row>
    <row r="38" spans="1:74" ht="15.75" customHeight="1" x14ac:dyDescent="0.3">
      <c r="A38" s="146" t="s">
        <v>178</v>
      </c>
      <c r="B38"/>
      <c r="C38" s="126">
        <v>0</v>
      </c>
      <c r="D38" s="125"/>
      <c r="E38" s="126">
        <v>-19.5</v>
      </c>
      <c r="F38" s="99"/>
      <c r="G38" s="126"/>
      <c r="H38" s="125"/>
      <c r="I38" s="126"/>
      <c r="J38" s="180"/>
      <c r="K38" s="19"/>
      <c r="L38" s="24"/>
      <c r="O38" s="21"/>
      <c r="P38" s="19"/>
      <c r="Q38" s="21"/>
      <c r="R38" s="21"/>
      <c r="S38" s="19"/>
      <c r="T38" s="24"/>
      <c r="W38" s="21"/>
      <c r="X38" s="19"/>
      <c r="Y38" s="21"/>
      <c r="Z38" s="21"/>
      <c r="AA38" s="19"/>
      <c r="AE38" s="21"/>
      <c r="AF38" s="21"/>
      <c r="AG38" s="21"/>
      <c r="AH38" s="21"/>
      <c r="AI38" s="19"/>
      <c r="AJ38" s="19"/>
      <c r="AM38" s="21"/>
      <c r="AN38" s="21"/>
      <c r="AO38" s="21"/>
      <c r="AP38" s="21"/>
      <c r="AQ38" s="19"/>
      <c r="AR38" s="19"/>
      <c r="AS38" s="19"/>
      <c r="AU38" s="19"/>
      <c r="AV38" s="21"/>
      <c r="AW38" s="21"/>
      <c r="AX38" s="21"/>
      <c r="AY38" s="19"/>
      <c r="BC38" s="19"/>
      <c r="BD38" s="19"/>
      <c r="BE38" s="19"/>
      <c r="BF38" s="19"/>
      <c r="BI38" s="19"/>
      <c r="BJ38" s="19"/>
      <c r="BK38" s="19"/>
    </row>
    <row r="39" spans="1:74" ht="15.75" customHeight="1" x14ac:dyDescent="0.3">
      <c r="A39" s="146" t="s">
        <v>181</v>
      </c>
      <c r="B39"/>
      <c r="C39" s="126">
        <v>-34.9</v>
      </c>
      <c r="D39" s="125"/>
      <c r="E39" s="126">
        <v>0.4</v>
      </c>
      <c r="F39" s="102"/>
      <c r="G39" s="126"/>
      <c r="H39" s="125"/>
      <c r="I39" s="126"/>
      <c r="J39" s="182"/>
      <c r="K39" s="19"/>
      <c r="L39" s="24"/>
      <c r="O39" s="21"/>
      <c r="P39" s="21"/>
      <c r="Q39" s="21"/>
      <c r="R39" s="21"/>
      <c r="S39" s="19"/>
      <c r="T39" s="24"/>
      <c r="W39" s="21"/>
      <c r="X39" s="21"/>
      <c r="Y39" s="21"/>
      <c r="Z39" s="21"/>
      <c r="AA39" s="19"/>
      <c r="AE39" s="21"/>
      <c r="AF39" s="21"/>
      <c r="AG39" s="21"/>
      <c r="AH39" s="21"/>
      <c r="AI39" s="19"/>
      <c r="AJ39" s="19"/>
      <c r="AM39" s="19"/>
      <c r="AN39" s="19"/>
      <c r="AO39" s="19"/>
      <c r="AP39" s="19"/>
      <c r="AQ39" s="19"/>
      <c r="AR39" s="19"/>
      <c r="AS39" s="19"/>
      <c r="AU39" s="19"/>
      <c r="AV39" s="19"/>
      <c r="AW39" s="19"/>
      <c r="AX39" s="19"/>
      <c r="AY39" s="19"/>
      <c r="BC39" s="19"/>
      <c r="BD39" s="19"/>
      <c r="BE39" s="19"/>
      <c r="BF39" s="19"/>
      <c r="BI39" s="19"/>
      <c r="BJ39" s="19"/>
      <c r="BK39" s="19"/>
    </row>
    <row r="40" spans="1:74" x14ac:dyDescent="0.3">
      <c r="A40" t="s">
        <v>125</v>
      </c>
      <c r="B40"/>
      <c r="C40" s="128">
        <v>-1.9</v>
      </c>
      <c r="D40" s="125"/>
      <c r="E40" s="129">
        <v>-1.2</v>
      </c>
      <c r="F40" s="102"/>
      <c r="G40" s="128"/>
      <c r="H40" s="125"/>
      <c r="I40" s="129"/>
      <c r="J40" s="179"/>
      <c r="K40" s="24"/>
      <c r="L40" s="24"/>
      <c r="O40" s="24"/>
      <c r="P40" s="24"/>
      <c r="Q40" s="24"/>
      <c r="R40" s="24"/>
      <c r="S40" s="24"/>
      <c r="T40" s="24"/>
      <c r="W40" s="24"/>
      <c r="X40" s="24"/>
      <c r="Y40" s="24"/>
      <c r="Z40" s="24"/>
      <c r="AA40" s="24"/>
      <c r="AE40" s="24"/>
      <c r="AF40" s="24"/>
      <c r="AG40" s="24"/>
      <c r="AH40" s="24"/>
      <c r="AI40" s="24"/>
      <c r="AJ40" s="24"/>
      <c r="AM40" s="24"/>
      <c r="AN40" s="24"/>
      <c r="AO40" s="24"/>
      <c r="AP40" s="24"/>
      <c r="AQ40" s="24"/>
      <c r="AR40" s="24"/>
      <c r="AS40" s="24"/>
      <c r="AU40" s="24"/>
      <c r="AV40" s="24"/>
      <c r="AW40" s="24"/>
      <c r="AX40" s="24"/>
      <c r="AY40" s="24"/>
      <c r="BC40" s="19"/>
      <c r="BD40" s="19"/>
      <c r="BE40" s="19"/>
      <c r="BF40" s="19"/>
      <c r="BI40" s="19"/>
      <c r="BJ40" s="19"/>
      <c r="BK40" s="19"/>
    </row>
    <row r="41" spans="1:74" ht="15.75" customHeight="1" x14ac:dyDescent="0.3">
      <c r="A41" s="80" t="s">
        <v>95</v>
      </c>
      <c r="B41"/>
      <c r="C41" s="128">
        <v>6.3</v>
      </c>
      <c r="D41" s="125"/>
      <c r="E41" s="129"/>
      <c r="F41" s="102"/>
      <c r="G41" s="128"/>
      <c r="H41" s="125"/>
      <c r="I41" s="129"/>
      <c r="J41" s="180"/>
      <c r="K41" s="19"/>
      <c r="L41" s="24"/>
      <c r="O41" s="19"/>
      <c r="P41" s="19"/>
      <c r="Q41" s="19"/>
      <c r="R41" s="19"/>
      <c r="S41" s="19"/>
      <c r="T41" s="24"/>
      <c r="W41" s="19"/>
      <c r="X41" s="19"/>
      <c r="Y41" s="19"/>
      <c r="Z41" s="19"/>
      <c r="AA41" s="19"/>
      <c r="AE41" s="19"/>
      <c r="AF41" s="19"/>
      <c r="AG41" s="19"/>
      <c r="AH41" s="19"/>
      <c r="AI41" s="19"/>
      <c r="AJ41" s="19"/>
      <c r="AM41" s="19"/>
      <c r="AN41" s="19"/>
      <c r="AO41" s="19"/>
      <c r="AP41" s="19"/>
      <c r="AQ41" s="19"/>
      <c r="AR41" s="19"/>
      <c r="AS41" s="19"/>
      <c r="AU41" s="19"/>
      <c r="AV41" s="19"/>
      <c r="AW41" s="19"/>
      <c r="AX41" s="19"/>
      <c r="AY41" s="19"/>
      <c r="BA41" s="26"/>
      <c r="BB41" s="24"/>
      <c r="BC41" s="24"/>
      <c r="BD41" s="24"/>
      <c r="BE41" s="24"/>
      <c r="BF41" s="24"/>
      <c r="BG41" s="26"/>
      <c r="BH41" s="24"/>
      <c r="BI41" s="24"/>
      <c r="BJ41" s="24"/>
      <c r="BK41" s="24"/>
      <c r="BL41" s="24"/>
      <c r="BM41" s="24"/>
      <c r="BN41" s="24"/>
      <c r="BO41" s="24"/>
      <c r="BP41" s="24"/>
      <c r="BQ41" s="24"/>
    </row>
    <row r="42" spans="1:74" hidden="1" x14ac:dyDescent="0.3">
      <c r="A42" s="80"/>
      <c r="B42"/>
      <c r="C42" s="128"/>
      <c r="D42" s="125"/>
      <c r="E42" s="129">
        <v>0</v>
      </c>
      <c r="F42" s="98"/>
      <c r="G42" s="128"/>
      <c r="H42" s="125"/>
      <c r="I42" s="129"/>
      <c r="J42" s="179"/>
      <c r="K42" s="24"/>
      <c r="L42" s="24"/>
      <c r="N42" s="24"/>
      <c r="O42" s="24"/>
      <c r="P42" s="24"/>
      <c r="Q42" s="24"/>
      <c r="R42" s="24"/>
      <c r="S42" s="24"/>
      <c r="T42" s="24"/>
      <c r="V42" s="24"/>
      <c r="W42" s="24"/>
      <c r="X42" s="24"/>
      <c r="Y42" s="24"/>
      <c r="Z42" s="24"/>
      <c r="AA42" s="24"/>
      <c r="AB42" s="24"/>
      <c r="AD42" s="24"/>
      <c r="AE42" s="24"/>
      <c r="AF42" s="24"/>
      <c r="AG42" s="24"/>
      <c r="AH42" s="24"/>
      <c r="AI42" s="24"/>
      <c r="AJ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C42" s="19"/>
      <c r="BD42" s="19"/>
      <c r="BE42" s="19"/>
      <c r="BF42" s="19"/>
      <c r="BI42" s="19"/>
      <c r="BJ42" s="19"/>
      <c r="BK42" s="19"/>
    </row>
    <row r="43" spans="1:74" ht="15.75" hidden="1" customHeight="1" x14ac:dyDescent="0.3">
      <c r="A43" t="s">
        <v>17</v>
      </c>
      <c r="B43"/>
      <c r="C43" s="126"/>
      <c r="D43" s="125"/>
      <c r="E43" s="129">
        <v>0</v>
      </c>
      <c r="F43" s="102"/>
      <c r="G43" s="126"/>
      <c r="H43" s="125"/>
      <c r="I43" s="129"/>
      <c r="J43" s="180"/>
      <c r="K43" s="19"/>
      <c r="L43" s="24"/>
      <c r="S43" s="19"/>
      <c r="T43" s="24"/>
      <c r="AA43" s="19"/>
      <c r="AG43" s="19"/>
      <c r="AH43" s="19"/>
      <c r="AI43" s="19"/>
      <c r="AJ43" s="19"/>
      <c r="AO43" s="19"/>
      <c r="AP43" s="19"/>
      <c r="AQ43" s="19"/>
      <c r="AR43" s="19"/>
      <c r="AS43" s="19"/>
      <c r="AW43" s="19"/>
      <c r="AX43" s="19"/>
      <c r="AY43" s="19"/>
      <c r="BC43" s="19"/>
      <c r="BD43" s="19"/>
      <c r="BE43" s="19"/>
      <c r="BF43" s="19"/>
      <c r="BI43" s="19"/>
      <c r="BJ43" s="19"/>
      <c r="BK43" s="19"/>
    </row>
    <row r="44" spans="1:74" ht="15.75" customHeight="1" x14ac:dyDescent="0.3">
      <c r="A44"/>
      <c r="B44"/>
      <c r="C44" s="127"/>
      <c r="D44" s="125"/>
      <c r="E44" s="130"/>
      <c r="F44" s="154"/>
      <c r="G44" s="127"/>
      <c r="H44" s="125"/>
      <c r="I44" s="130"/>
      <c r="J44" s="183"/>
      <c r="K44" s="23"/>
      <c r="L44" s="24"/>
      <c r="O44" s="23"/>
      <c r="P44" s="23"/>
      <c r="Q44" s="23"/>
      <c r="R44" s="23"/>
      <c r="S44" s="23"/>
      <c r="T44" s="24"/>
      <c r="W44" s="23"/>
      <c r="X44" s="23"/>
      <c r="Y44" s="23"/>
      <c r="Z44" s="23"/>
      <c r="AA44" s="23"/>
      <c r="AE44" s="23"/>
      <c r="AF44" s="23"/>
      <c r="AG44" s="23"/>
      <c r="AH44" s="23"/>
      <c r="AI44" s="23"/>
      <c r="AJ44" s="23"/>
      <c r="AM44" s="23"/>
      <c r="AN44" s="23"/>
      <c r="AO44" s="23"/>
      <c r="AP44" s="23"/>
      <c r="AQ44" s="23"/>
      <c r="AR44" s="19"/>
      <c r="AS44" s="19"/>
      <c r="AU44" s="23"/>
      <c r="AV44" s="23"/>
      <c r="AW44" s="23"/>
      <c r="AX44" s="23"/>
      <c r="AY44" s="23"/>
      <c r="BC44" s="19"/>
      <c r="BD44" s="19"/>
      <c r="BE44" s="19"/>
      <c r="BF44" s="19"/>
      <c r="BI44" s="19"/>
      <c r="BJ44" s="19"/>
      <c r="BK44" s="19"/>
    </row>
    <row r="45" spans="1:74" ht="15.75" customHeight="1" thickBot="1" x14ac:dyDescent="0.35">
      <c r="A45" s="80" t="s">
        <v>71</v>
      </c>
      <c r="B45"/>
      <c r="C45" s="131">
        <v>196.6</v>
      </c>
      <c r="D45" s="208"/>
      <c r="E45" s="131">
        <v>44.2</v>
      </c>
      <c r="F45" s="103"/>
      <c r="G45" s="131"/>
      <c r="H45" s="208"/>
      <c r="I45" s="131"/>
      <c r="J45" s="188"/>
      <c r="K45" s="32"/>
      <c r="L45" s="24"/>
      <c r="O45" s="155"/>
      <c r="P45" s="32"/>
      <c r="Q45" s="32"/>
      <c r="R45" s="32"/>
      <c r="S45" s="32"/>
      <c r="T45" s="24"/>
      <c r="W45" s="155"/>
      <c r="X45" s="32"/>
      <c r="Y45" s="32"/>
      <c r="Z45" s="32"/>
      <c r="AA45" s="32"/>
      <c r="AE45" s="32"/>
      <c r="AF45" s="32"/>
      <c r="AG45" s="32"/>
      <c r="AH45" s="32"/>
      <c r="AI45" s="32"/>
      <c r="AJ45" s="32"/>
      <c r="AM45" s="32"/>
      <c r="AN45" s="32"/>
      <c r="AO45" s="32"/>
      <c r="AP45" s="32"/>
      <c r="AQ45" s="32"/>
      <c r="AR45" s="19"/>
      <c r="AS45" s="19"/>
      <c r="AU45" s="32"/>
      <c r="AV45" s="32"/>
      <c r="AW45" s="32"/>
      <c r="AX45" s="32"/>
      <c r="AY45" s="32"/>
      <c r="BC45" s="19"/>
      <c r="BD45" s="19"/>
      <c r="BE45" s="19"/>
      <c r="BF45" s="19"/>
      <c r="BI45" s="19"/>
      <c r="BJ45" s="19"/>
      <c r="BK45" s="19"/>
    </row>
    <row r="46" spans="1:74" ht="15.75" customHeight="1" thickTop="1" x14ac:dyDescent="0.3">
      <c r="A46"/>
      <c r="B46"/>
      <c r="C46" s="195"/>
      <c r="D46" s="125"/>
      <c r="E46" s="198"/>
      <c r="F46" s="154"/>
      <c r="G46" s="195"/>
      <c r="H46" s="125"/>
      <c r="I46" s="198"/>
      <c r="J46" s="183"/>
      <c r="K46" s="23"/>
      <c r="L46" s="24"/>
      <c r="O46" s="23"/>
      <c r="P46" s="23"/>
      <c r="Q46" s="23"/>
      <c r="R46" s="23"/>
      <c r="S46" s="23"/>
      <c r="T46" s="24"/>
      <c r="W46" s="23"/>
      <c r="X46" s="23"/>
      <c r="Y46" s="23"/>
      <c r="Z46" s="23"/>
      <c r="AA46" s="23"/>
      <c r="AE46" s="23"/>
      <c r="AF46" s="23"/>
      <c r="AG46" s="23"/>
      <c r="AH46" s="23"/>
      <c r="AI46" s="23"/>
      <c r="AJ46" s="23"/>
      <c r="AM46" s="23"/>
      <c r="AN46" s="23"/>
      <c r="AO46" s="23"/>
      <c r="AP46" s="23"/>
      <c r="AQ46" s="23"/>
      <c r="AR46" s="19"/>
      <c r="AS46" s="19"/>
      <c r="AU46" s="23"/>
      <c r="AV46" s="23"/>
      <c r="AW46" s="23"/>
      <c r="AX46" s="23"/>
      <c r="AY46" s="23"/>
      <c r="BC46" s="19"/>
      <c r="BD46" s="19"/>
      <c r="BE46" s="19"/>
      <c r="BF46" s="19"/>
      <c r="BI46" s="19"/>
      <c r="BJ46" s="19"/>
      <c r="BK46" s="19"/>
    </row>
    <row r="47" spans="1:74" ht="16.5" customHeight="1" x14ac:dyDescent="0.3">
      <c r="A47" s="146" t="s">
        <v>188</v>
      </c>
      <c r="B47"/>
      <c r="C47" s="270">
        <v>-4.0999999999999996</v>
      </c>
      <c r="D47" s="125"/>
      <c r="E47" s="271">
        <v>0</v>
      </c>
      <c r="F47" s="153"/>
      <c r="G47" s="128"/>
      <c r="H47" s="125"/>
      <c r="I47" s="129"/>
      <c r="J47" s="179"/>
      <c r="K47" s="24"/>
      <c r="L47" s="24"/>
      <c r="N47" s="24"/>
      <c r="O47" s="24"/>
      <c r="P47" s="24"/>
      <c r="Q47" s="24"/>
      <c r="R47" s="24"/>
      <c r="S47" s="24"/>
      <c r="T47" s="24"/>
      <c r="V47" s="24"/>
      <c r="W47" s="24"/>
      <c r="X47" s="24"/>
      <c r="Y47" s="24"/>
      <c r="Z47" s="24"/>
      <c r="AA47" s="24"/>
      <c r="AB47" s="24"/>
      <c r="AD47" s="24"/>
      <c r="AE47" s="24"/>
      <c r="AF47" s="24"/>
      <c r="AG47" s="24"/>
      <c r="AH47" s="24"/>
      <c r="AI47" s="24"/>
      <c r="AJ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6"/>
      <c r="BB47" s="24"/>
      <c r="BC47" s="24"/>
      <c r="BD47" s="24"/>
      <c r="BE47" s="24"/>
      <c r="BF47" s="24"/>
      <c r="BG47" s="26"/>
      <c r="BH47" s="24"/>
      <c r="BI47" s="24"/>
      <c r="BJ47" s="24"/>
      <c r="BK47" s="24"/>
      <c r="BL47" s="24"/>
      <c r="BM47" s="24"/>
      <c r="BN47" s="24"/>
    </row>
    <row r="48" spans="1:74" ht="16.5" customHeight="1" x14ac:dyDescent="0.3">
      <c r="A48" s="146"/>
      <c r="B48"/>
      <c r="C48" s="128"/>
      <c r="D48" s="125"/>
      <c r="E48" s="129"/>
      <c r="F48" s="153"/>
      <c r="G48" s="128"/>
      <c r="H48" s="125"/>
      <c r="I48" s="129"/>
      <c r="J48" s="179"/>
      <c r="K48" s="24"/>
      <c r="L48" s="24"/>
      <c r="N48" s="24"/>
      <c r="O48" s="24"/>
      <c r="P48" s="24"/>
      <c r="Q48" s="24"/>
      <c r="R48" s="24"/>
      <c r="S48" s="24"/>
      <c r="T48" s="24"/>
      <c r="V48" s="24"/>
      <c r="W48" s="24"/>
      <c r="X48" s="24"/>
      <c r="Y48" s="24"/>
      <c r="Z48" s="24"/>
      <c r="AA48" s="24"/>
      <c r="AB48" s="24"/>
      <c r="AD48" s="24"/>
      <c r="AE48" s="24"/>
      <c r="AF48" s="24"/>
      <c r="AG48" s="24"/>
      <c r="AH48" s="24"/>
      <c r="AI48" s="24"/>
      <c r="AJ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6"/>
      <c r="BB48" s="24"/>
      <c r="BC48" s="24"/>
      <c r="BD48" s="24"/>
      <c r="BE48" s="24"/>
      <c r="BF48" s="24"/>
      <c r="BG48" s="26"/>
      <c r="BH48" s="24"/>
      <c r="BI48" s="24"/>
      <c r="BJ48" s="24"/>
      <c r="BK48" s="24"/>
      <c r="BL48" s="24"/>
      <c r="BM48" s="24"/>
      <c r="BN48" s="24"/>
    </row>
    <row r="49" spans="1:63" ht="15.75" customHeight="1" thickBot="1" x14ac:dyDescent="0.35">
      <c r="A49" s="80" t="s">
        <v>97</v>
      </c>
      <c r="B49"/>
      <c r="C49" s="131">
        <v>192.5</v>
      </c>
      <c r="D49" s="208"/>
      <c r="E49" s="131">
        <v>44.2</v>
      </c>
      <c r="F49" s="103"/>
      <c r="G49" s="131"/>
      <c r="H49" s="208"/>
      <c r="I49" s="131"/>
      <c r="J49" s="188"/>
      <c r="K49" s="32"/>
      <c r="L49" s="24"/>
      <c r="O49" s="155"/>
      <c r="P49" s="32"/>
      <c r="Q49" s="32"/>
      <c r="R49" s="32"/>
      <c r="S49" s="32"/>
      <c r="T49" s="24"/>
      <c r="W49" s="155"/>
      <c r="X49" s="32"/>
      <c r="Y49" s="32"/>
      <c r="Z49" s="32"/>
      <c r="AA49" s="32"/>
      <c r="AE49" s="32"/>
      <c r="AF49" s="32"/>
      <c r="AG49" s="32"/>
      <c r="AH49" s="32"/>
      <c r="AI49" s="32"/>
      <c r="AJ49" s="32"/>
      <c r="AM49" s="32"/>
      <c r="AN49" s="32"/>
      <c r="AO49" s="32"/>
      <c r="AP49" s="32"/>
      <c r="AQ49" s="32"/>
      <c r="AR49" s="19"/>
      <c r="AS49" s="19"/>
      <c r="AU49" s="32"/>
      <c r="AV49" s="32"/>
      <c r="AW49" s="32"/>
      <c r="AX49" s="32"/>
      <c r="AY49" s="32"/>
      <c r="BC49" s="19"/>
      <c r="BD49" s="19"/>
      <c r="BE49" s="19"/>
      <c r="BF49" s="19"/>
      <c r="BI49" s="19"/>
      <c r="BJ49" s="19"/>
      <c r="BK49" s="19"/>
    </row>
    <row r="50" spans="1:63" ht="15.75" customHeight="1" thickTop="1" x14ac:dyDescent="0.3">
      <c r="A50"/>
      <c r="B50"/>
      <c r="C50" s="126"/>
      <c r="D50" s="125"/>
      <c r="E50" s="132"/>
      <c r="F50" s="103"/>
      <c r="G50" s="126"/>
      <c r="H50" s="125"/>
      <c r="I50" s="132"/>
      <c r="J50" s="184"/>
      <c r="K50" s="32"/>
      <c r="L50" s="24"/>
      <c r="O50" s="32"/>
      <c r="P50" s="32"/>
      <c r="Q50" s="32"/>
      <c r="R50" s="32"/>
      <c r="S50" s="32"/>
      <c r="T50" s="24"/>
      <c r="W50" s="32"/>
      <c r="X50" s="32"/>
      <c r="Y50" s="32"/>
      <c r="Z50" s="32"/>
      <c r="AA50" s="32"/>
      <c r="AE50" s="32"/>
      <c r="AF50" s="32"/>
      <c r="AG50" s="32"/>
      <c r="AH50" s="32"/>
      <c r="AI50" s="32"/>
      <c r="AJ50" s="32"/>
      <c r="AM50" s="155"/>
      <c r="AN50" s="32"/>
      <c r="AO50" s="32"/>
      <c r="AP50" s="32"/>
      <c r="AQ50" s="32"/>
      <c r="AR50" s="19"/>
      <c r="AS50" s="19"/>
      <c r="AU50" s="32"/>
      <c r="AV50" s="32"/>
      <c r="AW50" s="32"/>
      <c r="AX50" s="32"/>
      <c r="AY50" s="32"/>
      <c r="BC50" s="19"/>
      <c r="BD50" s="19"/>
      <c r="BE50" s="19"/>
      <c r="BF50" s="19"/>
      <c r="BI50" s="19"/>
      <c r="BJ50" s="19"/>
      <c r="BK50" s="19"/>
    </row>
    <row r="51" spans="1:63" ht="15.75" hidden="1" customHeight="1" x14ac:dyDescent="0.3">
      <c r="A51" t="s">
        <v>96</v>
      </c>
      <c r="B51"/>
      <c r="C51" s="156"/>
      <c r="D51" s="125"/>
      <c r="E51" s="132">
        <v>0</v>
      </c>
      <c r="F51" s="103"/>
      <c r="G51" s="156"/>
      <c r="H51" s="125"/>
      <c r="I51" s="132"/>
      <c r="J51" s="184"/>
      <c r="K51" s="32"/>
      <c r="L51" s="24"/>
      <c r="O51" s="32"/>
      <c r="P51" s="32"/>
      <c r="Q51" s="32"/>
      <c r="R51" s="32"/>
      <c r="S51" s="32"/>
      <c r="T51" s="24"/>
      <c r="W51" s="32"/>
      <c r="X51" s="32"/>
      <c r="Y51" s="32"/>
      <c r="Z51" s="32"/>
      <c r="AA51" s="32"/>
      <c r="AE51" s="32"/>
      <c r="AF51" s="32"/>
      <c r="AG51" s="32"/>
      <c r="AH51" s="32"/>
      <c r="AI51" s="32"/>
      <c r="AJ51" s="32"/>
      <c r="AM51" s="32"/>
      <c r="AN51" s="32"/>
      <c r="AO51" s="32"/>
      <c r="AP51" s="32"/>
      <c r="AQ51" s="155"/>
      <c r="AR51" s="19"/>
      <c r="AS51" s="19"/>
      <c r="AU51" s="32"/>
      <c r="AV51" s="32"/>
      <c r="AW51" s="32"/>
      <c r="AX51" s="32"/>
      <c r="AY51" s="32"/>
      <c r="BC51" s="19"/>
      <c r="BD51" s="19"/>
      <c r="BE51" s="19"/>
      <c r="BF51" s="19"/>
      <c r="BI51" s="19"/>
      <c r="BJ51" s="19"/>
      <c r="BK51" s="19"/>
    </row>
    <row r="52" spans="1:63" ht="15.75" hidden="1" customHeight="1" x14ac:dyDescent="0.3">
      <c r="A52"/>
      <c r="B52"/>
      <c r="C52" s="132"/>
      <c r="D52" s="125"/>
      <c r="E52" s="132"/>
      <c r="F52" s="103"/>
      <c r="G52" s="132"/>
      <c r="H52" s="125"/>
      <c r="I52" s="132"/>
      <c r="J52" s="184"/>
      <c r="K52" s="32"/>
      <c r="L52" s="24"/>
      <c r="O52" s="32"/>
      <c r="P52" s="32"/>
      <c r="Q52" s="32"/>
      <c r="R52" s="32"/>
      <c r="S52" s="32"/>
      <c r="T52" s="24"/>
      <c r="W52" s="32"/>
      <c r="X52" s="32"/>
      <c r="Y52" s="32"/>
      <c r="Z52" s="32"/>
      <c r="AA52" s="32"/>
      <c r="AE52" s="32"/>
      <c r="AF52" s="32"/>
      <c r="AG52" s="32"/>
      <c r="AH52" s="32"/>
      <c r="AI52" s="32"/>
      <c r="AJ52" s="32"/>
      <c r="AM52" s="32"/>
      <c r="AN52" s="32"/>
      <c r="AO52" s="32"/>
      <c r="AP52" s="32"/>
      <c r="AQ52" s="155"/>
      <c r="AR52" s="19"/>
      <c r="AS52" s="19"/>
      <c r="AU52" s="32"/>
      <c r="AV52" s="32"/>
      <c r="AW52" s="32"/>
      <c r="AX52" s="32"/>
      <c r="AY52" s="32"/>
      <c r="BC52" s="19"/>
      <c r="BD52" s="19"/>
      <c r="BE52" s="19"/>
      <c r="BF52" s="19"/>
      <c r="BI52" s="19"/>
      <c r="BJ52" s="19"/>
      <c r="BK52" s="19"/>
    </row>
    <row r="53" spans="1:63" ht="15.75" hidden="1" customHeight="1" thickBot="1" x14ac:dyDescent="0.35">
      <c r="A53" s="80" t="s">
        <v>97</v>
      </c>
      <c r="B53"/>
      <c r="C53" s="131"/>
      <c r="D53" s="125"/>
      <c r="E53" s="131">
        <v>12.117000000000008</v>
      </c>
      <c r="F53" s="103"/>
      <c r="G53" s="131"/>
      <c r="H53" s="125"/>
      <c r="I53" s="131"/>
      <c r="J53" s="184"/>
      <c r="K53" s="32"/>
      <c r="L53" s="24"/>
      <c r="O53" s="32"/>
      <c r="P53" s="32"/>
      <c r="Q53" s="32"/>
      <c r="R53" s="32"/>
      <c r="S53" s="32"/>
      <c r="T53" s="24"/>
      <c r="W53" s="32"/>
      <c r="X53" s="32"/>
      <c r="Y53" s="32"/>
      <c r="Z53" s="32"/>
      <c r="AA53" s="32"/>
      <c r="AE53" s="32"/>
      <c r="AF53" s="32"/>
      <c r="AG53" s="32"/>
      <c r="AH53" s="32"/>
      <c r="AI53" s="32"/>
      <c r="AJ53" s="32"/>
      <c r="AM53" s="32"/>
      <c r="AN53" s="32"/>
      <c r="AO53" s="32"/>
      <c r="AP53" s="32"/>
      <c r="AQ53" s="32"/>
      <c r="AR53" s="19"/>
      <c r="AS53" s="19"/>
      <c r="AU53" s="32"/>
      <c r="AV53" s="32"/>
      <c r="AW53" s="32"/>
      <c r="AX53" s="32"/>
      <c r="AY53" s="32"/>
      <c r="BC53" s="19"/>
      <c r="BD53" s="19"/>
      <c r="BE53" s="19"/>
      <c r="BF53" s="19"/>
      <c r="BI53" s="19"/>
      <c r="BJ53" s="19"/>
      <c r="BK53" s="19"/>
    </row>
    <row r="54" spans="1:63" ht="15.75" hidden="1" customHeight="1" thickTop="1" x14ac:dyDescent="0.3">
      <c r="A54"/>
      <c r="B54"/>
      <c r="C54" s="124"/>
      <c r="D54" s="125"/>
      <c r="E54" s="124"/>
      <c r="F54" s="157"/>
      <c r="G54" s="124"/>
      <c r="H54" s="125"/>
      <c r="I54" s="124"/>
      <c r="J54" s="184"/>
      <c r="K54" s="32"/>
      <c r="L54" s="24"/>
      <c r="O54" s="32"/>
      <c r="P54" s="32"/>
      <c r="Q54" s="32"/>
      <c r="R54" s="32"/>
      <c r="S54" s="32"/>
      <c r="T54" s="24"/>
      <c r="W54" s="32"/>
      <c r="X54" s="32"/>
      <c r="Y54" s="32"/>
      <c r="Z54" s="32"/>
      <c r="AA54" s="32"/>
      <c r="AE54" s="32"/>
      <c r="AF54" s="32"/>
      <c r="AG54" s="32"/>
      <c r="AH54" s="32"/>
      <c r="AI54" s="32"/>
      <c r="AJ54" s="32"/>
      <c r="AM54" s="32"/>
      <c r="AN54" s="32"/>
      <c r="AO54" s="32"/>
      <c r="AP54" s="32"/>
      <c r="AQ54" s="32"/>
      <c r="AR54" s="19"/>
      <c r="AS54" s="19"/>
      <c r="AU54" s="32"/>
      <c r="AV54" s="32"/>
      <c r="AW54" s="32"/>
      <c r="AX54" s="32"/>
      <c r="AY54" s="32"/>
      <c r="BC54" s="19"/>
      <c r="BD54" s="19"/>
      <c r="BE54" s="19"/>
      <c r="BF54" s="19"/>
      <c r="BI54" s="19"/>
      <c r="BJ54" s="19"/>
      <c r="BK54" s="19"/>
    </row>
    <row r="55" spans="1:63" ht="15.75" hidden="1" customHeight="1" x14ac:dyDescent="0.3">
      <c r="A55" t="s">
        <v>98</v>
      </c>
      <c r="B55"/>
      <c r="C55" s="132"/>
      <c r="D55" s="125"/>
      <c r="E55" s="132"/>
      <c r="F55" s="101"/>
      <c r="G55" s="132"/>
      <c r="H55" s="125"/>
      <c r="I55" s="132"/>
      <c r="J55" s="180"/>
      <c r="K55" s="19"/>
      <c r="L55" s="24"/>
      <c r="O55" s="19"/>
      <c r="P55" s="19"/>
      <c r="Q55" s="19"/>
      <c r="R55" s="19"/>
      <c r="S55" s="19"/>
      <c r="T55" s="24"/>
      <c r="W55" s="19"/>
      <c r="X55" s="19"/>
      <c r="Y55" s="19"/>
      <c r="Z55" s="19"/>
      <c r="AA55" s="19"/>
      <c r="AE55" s="19"/>
      <c r="AF55" s="19"/>
      <c r="AG55" s="19"/>
      <c r="AH55" s="19"/>
      <c r="AI55" s="19"/>
      <c r="AJ55" s="32"/>
      <c r="AM55" s="19"/>
      <c r="AN55" s="19"/>
      <c r="AO55" s="19"/>
      <c r="AP55" s="19"/>
      <c r="AQ55" s="19"/>
      <c r="AR55" s="19"/>
      <c r="AS55" s="19"/>
      <c r="AU55" s="19"/>
      <c r="AV55" s="19"/>
      <c r="AW55" s="19"/>
      <c r="AX55" s="19"/>
      <c r="AY55" s="19"/>
      <c r="BC55" s="19"/>
      <c r="BD55" s="19"/>
      <c r="BE55" s="19"/>
      <c r="BF55" s="19"/>
      <c r="BI55" s="19"/>
      <c r="BJ55" s="19"/>
      <c r="BK55" s="19"/>
    </row>
    <row r="56" spans="1:63" ht="16.5" hidden="1" customHeight="1" x14ac:dyDescent="0.3">
      <c r="A56"/>
      <c r="B56" s="80" t="s">
        <v>99</v>
      </c>
      <c r="C56" s="134"/>
      <c r="D56" s="125"/>
      <c r="E56" s="133">
        <v>0.63</v>
      </c>
      <c r="F56" s="158"/>
      <c r="G56" s="134"/>
      <c r="H56" s="125"/>
      <c r="I56" s="133"/>
      <c r="J56" s="183"/>
      <c r="K56" s="23"/>
      <c r="L56" s="24"/>
      <c r="O56" s="23"/>
      <c r="P56" s="23"/>
      <c r="Q56" s="23"/>
      <c r="R56" s="23"/>
      <c r="S56" s="23"/>
      <c r="T56" s="24"/>
      <c r="W56" s="23"/>
      <c r="X56" s="23"/>
      <c r="Y56" s="23"/>
      <c r="Z56" s="23"/>
      <c r="AA56" s="23"/>
      <c r="AE56" s="23"/>
      <c r="AF56" s="23"/>
      <c r="AG56" s="23"/>
      <c r="AH56" s="23"/>
      <c r="AI56" s="23"/>
      <c r="AJ56" s="19"/>
      <c r="AM56" s="23"/>
      <c r="AN56" s="23"/>
      <c r="AO56" s="23"/>
      <c r="AP56" s="23"/>
      <c r="AQ56" s="23"/>
      <c r="AR56" s="19"/>
      <c r="AS56" s="19"/>
      <c r="AU56" s="23"/>
      <c r="AV56" s="23"/>
      <c r="AW56" s="23"/>
      <c r="AX56" s="23"/>
      <c r="AY56" s="23"/>
      <c r="BC56" s="19"/>
      <c r="BD56" s="19"/>
      <c r="BE56" s="19"/>
      <c r="BF56" s="19"/>
      <c r="BI56" s="19"/>
      <c r="BJ56" s="19"/>
      <c r="BK56" s="19"/>
    </row>
    <row r="57" spans="1:63" ht="16.5" hidden="1" customHeight="1" x14ac:dyDescent="0.3">
      <c r="A57"/>
      <c r="B57" s="146" t="s">
        <v>60</v>
      </c>
      <c r="C57" s="134"/>
      <c r="D57" s="125"/>
      <c r="E57" s="134">
        <v>0</v>
      </c>
      <c r="F57" s="104"/>
      <c r="G57" s="134"/>
      <c r="H57" s="125"/>
      <c r="I57" s="134"/>
      <c r="J57" s="185"/>
      <c r="K57" s="39"/>
      <c r="L57" s="24"/>
      <c r="O57" s="40"/>
      <c r="P57" s="40"/>
      <c r="Q57" s="40"/>
      <c r="R57" s="40"/>
      <c r="S57" s="40"/>
      <c r="T57" s="24"/>
      <c r="W57" s="40"/>
      <c r="X57" s="40"/>
      <c r="Y57" s="40"/>
      <c r="Z57" s="40"/>
      <c r="AA57" s="40"/>
      <c r="AE57" s="40"/>
      <c r="AF57" s="40"/>
      <c r="AG57" s="40"/>
      <c r="AH57" s="40"/>
      <c r="AI57" s="40"/>
      <c r="AJ57" s="32"/>
      <c r="AM57" s="39"/>
      <c r="AN57" s="39"/>
      <c r="AO57" s="39"/>
      <c r="AP57" s="39"/>
      <c r="AQ57" s="39"/>
      <c r="AR57" s="19"/>
      <c r="AS57" s="19"/>
      <c r="AU57" s="39"/>
      <c r="AV57" s="39"/>
      <c r="AW57" s="39"/>
      <c r="AX57" s="39"/>
      <c r="AY57" s="39"/>
      <c r="BC57" s="19"/>
      <c r="BD57" s="19"/>
      <c r="BE57" s="19"/>
      <c r="BF57" s="19"/>
      <c r="BI57" s="19"/>
      <c r="BJ57" s="19"/>
      <c r="BK57" s="19"/>
    </row>
    <row r="58" spans="1:63" ht="15.75" hidden="1" customHeight="1" x14ac:dyDescent="0.3">
      <c r="A58"/>
      <c r="B58" s="146" t="s">
        <v>100</v>
      </c>
      <c r="C58" s="134"/>
      <c r="D58" s="125"/>
      <c r="E58" s="134">
        <v>0</v>
      </c>
      <c r="F58" s="97"/>
      <c r="G58" s="134"/>
      <c r="H58" s="125"/>
      <c r="I58" s="134"/>
      <c r="J58" s="177"/>
      <c r="L58" s="24"/>
      <c r="O58" s="40"/>
      <c r="P58" s="40"/>
      <c r="Q58" s="40"/>
      <c r="R58" s="40"/>
      <c r="S58" s="40"/>
      <c r="T58" s="24"/>
      <c r="W58" s="40"/>
      <c r="X58" s="40"/>
      <c r="Y58" s="40"/>
      <c r="Z58" s="40"/>
      <c r="AA58" s="40"/>
      <c r="AE58" s="40"/>
      <c r="AF58" s="40"/>
      <c r="AG58" s="40"/>
      <c r="AH58" s="40"/>
      <c r="AI58" s="40"/>
      <c r="AJ58" s="39"/>
      <c r="AO58" s="19"/>
      <c r="AP58" s="19"/>
      <c r="AQ58" s="19"/>
      <c r="AR58" s="19"/>
      <c r="AS58" s="19"/>
      <c r="AW58" s="19"/>
      <c r="AX58" s="19"/>
      <c r="AY58" s="19"/>
      <c r="BC58" s="19"/>
      <c r="BD58" s="19"/>
      <c r="BE58" s="19"/>
      <c r="BF58" s="19"/>
      <c r="BI58" s="19"/>
      <c r="BJ58" s="19"/>
      <c r="BK58" s="19"/>
    </row>
    <row r="59" spans="1:63" hidden="1" x14ac:dyDescent="0.3">
      <c r="A59"/>
      <c r="B59" s="146" t="s">
        <v>61</v>
      </c>
      <c r="C59" s="134"/>
      <c r="D59" s="125"/>
      <c r="E59" s="134">
        <v>0</v>
      </c>
      <c r="F59" s="102"/>
      <c r="G59" s="134"/>
      <c r="H59" s="125"/>
      <c r="I59" s="134"/>
      <c r="J59" s="180"/>
      <c r="K59" s="19"/>
      <c r="L59" s="24"/>
      <c r="S59" s="19"/>
      <c r="T59" s="24"/>
      <c r="AA59" s="19"/>
      <c r="AG59" s="19"/>
      <c r="AH59" s="19"/>
      <c r="AI59" s="19"/>
      <c r="AJ59" s="19"/>
      <c r="AO59" s="19"/>
      <c r="AP59" s="19"/>
      <c r="AQ59" s="19"/>
      <c r="AR59" s="19"/>
      <c r="AS59" s="19"/>
      <c r="AW59" s="19"/>
      <c r="AX59" s="19"/>
      <c r="AY59" s="19"/>
      <c r="BA59" s="26"/>
      <c r="BC59" s="19"/>
      <c r="BD59" s="19"/>
      <c r="BE59" s="19"/>
      <c r="BF59" s="19"/>
      <c r="BG59" s="26"/>
      <c r="BI59" s="19"/>
      <c r="BJ59" s="19"/>
      <c r="BK59" s="19"/>
    </row>
    <row r="60" spans="1:63" hidden="1" x14ac:dyDescent="0.3">
      <c r="A60"/>
      <c r="B60" t="s">
        <v>18</v>
      </c>
      <c r="C60" s="134"/>
      <c r="D60" s="125"/>
      <c r="E60" s="134">
        <v>-0.03</v>
      </c>
      <c r="F60" s="150"/>
      <c r="G60" s="134"/>
      <c r="H60" s="125"/>
      <c r="I60" s="134"/>
      <c r="J60" s="183"/>
      <c r="K60" s="23"/>
      <c r="L60" s="24"/>
      <c r="O60" s="23"/>
      <c r="P60" s="23"/>
      <c r="Q60" s="23"/>
      <c r="R60" s="23"/>
      <c r="S60" s="23"/>
      <c r="T60" s="24"/>
      <c r="W60" s="23"/>
      <c r="X60" s="23"/>
      <c r="Y60" s="23"/>
      <c r="Z60" s="23"/>
      <c r="AA60" s="23"/>
      <c r="AE60" s="23"/>
      <c r="AF60" s="23"/>
      <c r="AG60" s="159"/>
      <c r="AH60" s="159"/>
      <c r="AI60" s="159"/>
      <c r="AJ60" s="19"/>
      <c r="AM60" s="159"/>
      <c r="AN60" s="23"/>
      <c r="AO60" s="23"/>
      <c r="AP60" s="23"/>
      <c r="AQ60" s="23"/>
      <c r="AR60" s="159"/>
      <c r="AS60" s="23"/>
      <c r="AT60" s="23"/>
      <c r="AU60" s="23"/>
      <c r="AV60" s="23"/>
      <c r="AW60" s="23"/>
      <c r="AX60" s="23"/>
      <c r="AY60" s="23"/>
      <c r="BB60" s="26"/>
      <c r="BC60" s="23"/>
      <c r="BD60" s="23"/>
      <c r="BE60" s="23"/>
      <c r="BF60" s="23"/>
      <c r="BH60" s="26"/>
      <c r="BI60" s="23"/>
      <c r="BJ60" s="23"/>
      <c r="BK60" s="23"/>
    </row>
    <row r="61" spans="1:63" hidden="1" x14ac:dyDescent="0.3">
      <c r="A61"/>
      <c r="B61" s="80" t="s">
        <v>19</v>
      </c>
      <c r="C61" s="134"/>
      <c r="D61" s="125"/>
      <c r="E61" s="134">
        <v>-0.42</v>
      </c>
      <c r="F61" s="103"/>
      <c r="G61" s="134"/>
      <c r="H61" s="125"/>
      <c r="I61" s="134"/>
      <c r="J61" s="184"/>
      <c r="K61" s="32"/>
      <c r="L61" s="24"/>
      <c r="O61" s="32"/>
      <c r="P61" s="32"/>
      <c r="Q61" s="32"/>
      <c r="R61" s="32"/>
      <c r="S61" s="32"/>
      <c r="T61" s="24"/>
      <c r="W61" s="32"/>
      <c r="X61" s="32"/>
      <c r="Y61" s="32"/>
      <c r="Z61" s="32"/>
      <c r="AA61" s="32"/>
      <c r="AE61" s="32"/>
      <c r="AF61" s="32"/>
      <c r="AG61" s="32"/>
      <c r="AH61" s="32"/>
      <c r="AI61" s="32"/>
      <c r="AJ61" s="159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BB61" s="26"/>
      <c r="BC61" s="32"/>
      <c r="BD61" s="32"/>
      <c r="BE61" s="32"/>
      <c r="BF61" s="32"/>
      <c r="BH61" s="26"/>
      <c r="BI61" s="32"/>
      <c r="BJ61" s="32"/>
      <c r="BK61" s="32"/>
    </row>
    <row r="62" spans="1:63" hidden="1" x14ac:dyDescent="0.3">
      <c r="A62"/>
      <c r="B62" t="s">
        <v>69</v>
      </c>
      <c r="C62" s="134"/>
      <c r="D62" s="125"/>
      <c r="E62" s="134">
        <v>0</v>
      </c>
      <c r="F62" s="103"/>
      <c r="G62" s="134"/>
      <c r="H62" s="125"/>
      <c r="I62" s="134"/>
      <c r="J62" s="184"/>
      <c r="K62" s="32"/>
      <c r="L62" s="24"/>
      <c r="O62" s="32"/>
      <c r="P62" s="32"/>
      <c r="Q62" s="32"/>
      <c r="R62" s="32"/>
      <c r="S62" s="32"/>
      <c r="T62" s="24"/>
      <c r="W62" s="32"/>
      <c r="X62" s="32"/>
      <c r="Y62" s="32"/>
      <c r="Z62" s="32"/>
      <c r="AA62" s="32"/>
      <c r="AE62" s="32"/>
      <c r="AF62" s="32"/>
      <c r="AG62" s="32"/>
      <c r="AH62" s="32"/>
      <c r="AI62" s="32"/>
      <c r="AJ62" s="32"/>
      <c r="AM62" s="155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BB62" s="26"/>
      <c r="BC62" s="32"/>
      <c r="BD62" s="32"/>
      <c r="BE62" s="32"/>
      <c r="BF62" s="32"/>
      <c r="BH62" s="26"/>
      <c r="BI62" s="32"/>
      <c r="BJ62" s="32"/>
      <c r="BK62" s="32"/>
    </row>
    <row r="63" spans="1:63" ht="15.75" hidden="1" customHeight="1" x14ac:dyDescent="0.3">
      <c r="A63"/>
      <c r="B63" s="146" t="s">
        <v>70</v>
      </c>
      <c r="C63" s="134"/>
      <c r="D63" s="125"/>
      <c r="E63" s="134">
        <v>0</v>
      </c>
      <c r="F63" s="103"/>
      <c r="G63" s="134"/>
      <c r="H63" s="125"/>
      <c r="I63" s="134"/>
      <c r="J63" s="184"/>
      <c r="K63" s="32"/>
      <c r="O63" s="32"/>
      <c r="P63" s="32"/>
      <c r="Q63" s="32"/>
      <c r="R63" s="32"/>
      <c r="S63" s="32"/>
      <c r="W63" s="32"/>
      <c r="X63" s="32"/>
      <c r="Y63" s="32"/>
      <c r="Z63" s="32"/>
      <c r="AA63" s="32"/>
      <c r="AE63" s="32"/>
      <c r="AF63" s="32"/>
      <c r="AG63" s="32"/>
      <c r="AH63" s="32"/>
      <c r="AI63" s="32"/>
      <c r="AM63" s="32"/>
      <c r="AN63" s="32"/>
      <c r="AO63" s="32"/>
      <c r="AP63" s="32"/>
      <c r="AQ63" s="32"/>
      <c r="AR63" s="32"/>
      <c r="AS63" s="32"/>
      <c r="AT63" s="155"/>
      <c r="AU63" s="32"/>
      <c r="AV63" s="32"/>
      <c r="AW63" s="32"/>
      <c r="AX63" s="32"/>
      <c r="AY63" s="32"/>
      <c r="BB63" s="26"/>
      <c r="BC63" s="32"/>
      <c r="BD63" s="32"/>
      <c r="BE63" s="32"/>
      <c r="BF63" s="32"/>
      <c r="BH63" s="26"/>
      <c r="BI63" s="32"/>
      <c r="BJ63" s="32"/>
      <c r="BK63" s="32"/>
    </row>
    <row r="64" spans="1:63" ht="15.75" hidden="1" customHeight="1" x14ac:dyDescent="0.3">
      <c r="A64"/>
      <c r="B64" s="80" t="s">
        <v>101</v>
      </c>
      <c r="C64" s="134"/>
      <c r="D64" s="125"/>
      <c r="E64" s="134">
        <v>0</v>
      </c>
      <c r="F64" s="103"/>
      <c r="G64" s="134"/>
      <c r="H64" s="125"/>
      <c r="I64" s="134"/>
      <c r="J64" s="184"/>
      <c r="K64" s="32"/>
      <c r="O64" s="32"/>
      <c r="P64" s="32"/>
      <c r="Q64" s="32"/>
      <c r="R64" s="32"/>
      <c r="S64" s="32"/>
      <c r="W64" s="32"/>
      <c r="X64" s="32"/>
      <c r="Y64" s="32"/>
      <c r="Z64" s="32"/>
      <c r="AA64" s="32"/>
      <c r="AE64" s="32"/>
      <c r="AF64" s="32"/>
      <c r="AG64" s="32"/>
      <c r="AH64" s="32"/>
      <c r="AI64" s="32"/>
      <c r="AM64" s="32"/>
      <c r="AN64" s="32"/>
      <c r="AO64" s="32"/>
      <c r="AP64" s="32"/>
      <c r="AQ64" s="32"/>
      <c r="AR64" s="32"/>
      <c r="AS64" s="32"/>
      <c r="AT64" s="155"/>
      <c r="AU64" s="32"/>
      <c r="AV64" s="32"/>
      <c r="AW64" s="32"/>
      <c r="AX64" s="32"/>
      <c r="AY64" s="32"/>
      <c r="BB64" s="26"/>
      <c r="BC64" s="32"/>
      <c r="BD64" s="32"/>
      <c r="BE64" s="32"/>
      <c r="BF64" s="32"/>
      <c r="BH64" s="26"/>
      <c r="BI64" s="32"/>
      <c r="BJ64" s="32"/>
      <c r="BK64" s="32"/>
    </row>
    <row r="65" spans="1:63" ht="15.75" hidden="1" customHeight="1" x14ac:dyDescent="0.3">
      <c r="A65"/>
      <c r="B65" t="s">
        <v>20</v>
      </c>
      <c r="C65" s="134"/>
      <c r="D65" s="125"/>
      <c r="E65" s="134">
        <v>0</v>
      </c>
      <c r="F65" s="103"/>
      <c r="G65" s="134"/>
      <c r="H65" s="125"/>
      <c r="I65" s="134"/>
      <c r="J65" s="184"/>
      <c r="K65" s="32"/>
      <c r="L65" s="24"/>
      <c r="O65" s="32"/>
      <c r="P65" s="32"/>
      <c r="Q65" s="32"/>
      <c r="R65" s="32"/>
      <c r="S65" s="32"/>
      <c r="T65" s="24"/>
      <c r="W65" s="32"/>
      <c r="X65" s="32"/>
      <c r="Y65" s="32"/>
      <c r="Z65" s="32"/>
      <c r="AA65" s="32"/>
      <c r="AE65" s="32"/>
      <c r="AF65" s="32"/>
      <c r="AG65" s="32"/>
      <c r="AH65" s="32"/>
      <c r="AI65" s="32"/>
      <c r="AJ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BB65" s="26"/>
      <c r="BC65" s="32"/>
      <c r="BD65" s="32"/>
      <c r="BE65" s="32"/>
      <c r="BF65" s="32"/>
      <c r="BH65" s="26"/>
      <c r="BI65" s="32"/>
      <c r="BJ65" s="32"/>
      <c r="BK65" s="32"/>
    </row>
    <row r="66" spans="1:63" ht="15.75" hidden="1" customHeight="1" x14ac:dyDescent="0.3">
      <c r="A66"/>
      <c r="B66" t="s">
        <v>73</v>
      </c>
      <c r="C66" s="160"/>
      <c r="D66" s="125"/>
      <c r="E66" s="160">
        <v>0</v>
      </c>
      <c r="F66" s="157"/>
      <c r="G66" s="160"/>
      <c r="H66" s="125"/>
      <c r="I66" s="160"/>
      <c r="J66" s="184"/>
      <c r="K66" s="32"/>
      <c r="L66" s="24"/>
      <c r="O66" s="32"/>
      <c r="P66" s="32"/>
      <c r="Q66" s="32"/>
      <c r="R66" s="32"/>
      <c r="S66" s="32"/>
      <c r="T66" s="24"/>
      <c r="W66" s="32"/>
      <c r="X66" s="32"/>
      <c r="Y66" s="32"/>
      <c r="Z66" s="32"/>
      <c r="AA66" s="32"/>
      <c r="AE66" s="32"/>
      <c r="AF66" s="32"/>
      <c r="AG66" s="32"/>
      <c r="AH66" s="32"/>
      <c r="AI66" s="32"/>
      <c r="AJ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BC66" s="19"/>
      <c r="BD66" s="19"/>
      <c r="BE66" s="19"/>
      <c r="BF66" s="19"/>
      <c r="BI66" s="19"/>
      <c r="BJ66" s="19"/>
      <c r="BK66" s="19"/>
    </row>
    <row r="67" spans="1:63" hidden="1" x14ac:dyDescent="0.3">
      <c r="A67"/>
      <c r="B67"/>
      <c r="C67" s="130"/>
      <c r="D67" s="125"/>
      <c r="E67" s="130"/>
      <c r="F67" s="101"/>
      <c r="G67" s="130"/>
      <c r="H67" s="125"/>
      <c r="I67" s="130"/>
      <c r="J67" s="180"/>
      <c r="K67" s="19"/>
      <c r="L67" s="24"/>
      <c r="O67" s="19"/>
      <c r="P67" s="19"/>
      <c r="Q67" s="19"/>
      <c r="R67" s="19"/>
      <c r="S67" s="19"/>
      <c r="T67" s="24"/>
      <c r="W67" s="19"/>
      <c r="X67" s="19"/>
      <c r="Y67" s="19"/>
      <c r="Z67" s="19"/>
      <c r="AA67" s="19"/>
      <c r="AE67" s="19"/>
      <c r="AF67" s="19"/>
      <c r="AG67" s="19"/>
      <c r="AH67" s="19"/>
      <c r="AI67" s="19"/>
      <c r="AJ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BB67" s="26"/>
      <c r="BC67" s="23"/>
      <c r="BD67" s="23"/>
      <c r="BE67" s="23"/>
      <c r="BF67" s="23"/>
      <c r="BH67" s="26"/>
      <c r="BI67" s="23"/>
      <c r="BJ67" s="23"/>
      <c r="BK67" s="23"/>
    </row>
    <row r="68" spans="1:63" ht="16.2" hidden="1" thickBot="1" x14ac:dyDescent="0.35">
      <c r="A68"/>
      <c r="B68"/>
      <c r="C68" s="135"/>
      <c r="D68" s="125"/>
      <c r="E68" s="135">
        <v>0.18</v>
      </c>
      <c r="F68" s="150"/>
      <c r="G68" s="135"/>
      <c r="H68" s="125"/>
      <c r="I68" s="135"/>
      <c r="J68" s="183"/>
      <c r="K68" s="23"/>
      <c r="L68" s="24"/>
      <c r="O68" s="23"/>
      <c r="P68" s="23"/>
      <c r="Q68" s="23"/>
      <c r="R68" s="23"/>
      <c r="S68" s="23"/>
      <c r="T68" s="24"/>
      <c r="W68" s="23"/>
      <c r="X68" s="23"/>
      <c r="Y68" s="23"/>
      <c r="Z68" s="23"/>
      <c r="AA68" s="23"/>
      <c r="AE68" s="23"/>
      <c r="AF68" s="23"/>
      <c r="AG68" s="23"/>
      <c r="AH68" s="23"/>
      <c r="AI68" s="23"/>
      <c r="AJ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BC68" s="19"/>
      <c r="BD68" s="19"/>
      <c r="BE68" s="19"/>
      <c r="BF68" s="19"/>
      <c r="BI68" s="19"/>
      <c r="BJ68" s="19"/>
      <c r="BK68" s="19"/>
    </row>
    <row r="69" spans="1:63" hidden="1" x14ac:dyDescent="0.3">
      <c r="A69" t="s">
        <v>102</v>
      </c>
      <c r="B69"/>
      <c r="C69" s="136"/>
      <c r="D69" s="125"/>
      <c r="E69" s="136">
        <v>68.028000000000006</v>
      </c>
      <c r="F69" s="104"/>
      <c r="G69" s="136"/>
      <c r="H69" s="125"/>
      <c r="I69" s="136"/>
      <c r="J69" s="186"/>
      <c r="K69" s="39"/>
      <c r="L69" s="24"/>
      <c r="O69" s="40"/>
      <c r="P69" s="40"/>
      <c r="Q69" s="40"/>
      <c r="R69" s="40"/>
      <c r="S69" s="40"/>
      <c r="T69" s="24"/>
      <c r="W69" s="40"/>
      <c r="X69" s="40"/>
      <c r="Y69" s="40"/>
      <c r="Z69" s="40"/>
      <c r="AA69" s="40"/>
      <c r="AE69" s="40"/>
      <c r="AF69" s="40"/>
      <c r="AG69" s="40"/>
      <c r="AH69" s="40"/>
      <c r="AI69" s="40"/>
      <c r="AJ69" s="40"/>
      <c r="AM69" s="39"/>
      <c r="AN69" s="39"/>
      <c r="AO69" s="39"/>
      <c r="AP69" s="39"/>
      <c r="AQ69" s="39"/>
      <c r="AR69" s="39"/>
      <c r="AS69" s="39"/>
      <c r="AT69" s="40"/>
      <c r="AU69" s="39"/>
      <c r="AV69" s="39"/>
      <c r="AW69" s="39"/>
      <c r="AX69" s="39"/>
      <c r="AY69" s="39"/>
      <c r="AZ69" s="40"/>
      <c r="BA69" s="26"/>
      <c r="BC69" s="40"/>
      <c r="BD69" s="40"/>
      <c r="BE69" s="40"/>
      <c r="BF69" s="40"/>
      <c r="BG69" s="26"/>
      <c r="BI69" s="40"/>
      <c r="BJ69" s="40"/>
      <c r="BK69" s="40"/>
    </row>
    <row r="70" spans="1:63" x14ac:dyDescent="0.3">
      <c r="A70"/>
      <c r="B70"/>
      <c r="C70" s="125"/>
      <c r="D70" s="125"/>
      <c r="E70" s="125"/>
      <c r="F70" s="19"/>
      <c r="G70" s="125"/>
      <c r="H70" s="125"/>
      <c r="I70" s="125"/>
      <c r="J70" s="180"/>
      <c r="K70" s="24"/>
      <c r="N70" s="19"/>
      <c r="O70" s="19"/>
      <c r="P70" s="19"/>
      <c r="Q70" s="19"/>
      <c r="R70" s="19"/>
      <c r="S70" s="24"/>
      <c r="V70" s="19"/>
      <c r="W70" s="19"/>
      <c r="X70" s="19"/>
      <c r="Y70" s="19"/>
      <c r="Z70" s="19"/>
      <c r="AD70" s="40"/>
      <c r="AE70" s="40"/>
      <c r="AF70" s="40"/>
      <c r="AG70" s="40"/>
      <c r="AH70" s="40"/>
      <c r="AI70" s="19"/>
      <c r="AL70" s="19"/>
      <c r="AM70" s="19"/>
      <c r="AN70" s="19"/>
      <c r="AO70" s="19"/>
      <c r="AP70" s="19"/>
      <c r="AQ70" s="19"/>
      <c r="AR70" s="19"/>
      <c r="AT70" s="19"/>
      <c r="AU70" s="19"/>
      <c r="AV70" s="19"/>
      <c r="AW70" s="19"/>
      <c r="AX70" s="19"/>
      <c r="BB70" s="19"/>
      <c r="BC70" s="19"/>
      <c r="BD70" s="19"/>
      <c r="BE70" s="26"/>
      <c r="BF70" s="26"/>
      <c r="BH70" s="19"/>
      <c r="BI70" s="19"/>
      <c r="BJ70" s="19"/>
    </row>
    <row r="71" spans="1:63" ht="15.75" customHeight="1" x14ac:dyDescent="0.3">
      <c r="A71" t="s">
        <v>179</v>
      </c>
      <c r="B71"/>
      <c r="C71" s="132"/>
      <c r="D71" s="125"/>
      <c r="E71" s="132"/>
      <c r="F71" s="161"/>
      <c r="G71" s="132"/>
      <c r="H71" s="125"/>
      <c r="I71" s="132"/>
      <c r="J71" s="187"/>
      <c r="K71" s="24"/>
      <c r="N71" s="16"/>
      <c r="O71" s="16"/>
      <c r="P71" s="16"/>
      <c r="Q71" s="16"/>
      <c r="R71" s="16"/>
      <c r="S71" s="24"/>
      <c r="V71" s="16"/>
      <c r="W71" s="16"/>
      <c r="X71" s="16"/>
      <c r="Y71" s="16"/>
      <c r="Z71" s="16"/>
      <c r="AD71" s="16"/>
      <c r="AE71" s="16"/>
      <c r="AF71" s="16"/>
      <c r="AG71" s="16"/>
      <c r="AH71" s="16"/>
      <c r="AI71" s="16"/>
      <c r="AL71" s="16"/>
      <c r="AM71" s="16"/>
      <c r="AN71" s="16"/>
      <c r="AO71" s="16"/>
      <c r="AP71" s="16"/>
      <c r="AQ71" s="19"/>
      <c r="AR71" s="19"/>
      <c r="AS71" s="16"/>
      <c r="AT71" s="19"/>
      <c r="AU71" s="19"/>
      <c r="AV71" s="19"/>
      <c r="AW71" s="19"/>
      <c r="AX71" s="19"/>
      <c r="AZ71" s="26"/>
      <c r="BB71" s="16"/>
      <c r="BC71" s="16"/>
      <c r="BD71" s="16"/>
      <c r="BE71" s="16"/>
      <c r="BF71" s="26"/>
      <c r="BH71" s="16"/>
      <c r="BI71" s="16"/>
      <c r="BJ71" s="16"/>
    </row>
    <row r="72" spans="1:63" x14ac:dyDescent="0.3">
      <c r="A72"/>
      <c r="B72" s="80" t="s">
        <v>72</v>
      </c>
      <c r="C72" s="133">
        <v>0.65</v>
      </c>
      <c r="D72" s="125"/>
      <c r="E72" s="133">
        <v>0.63</v>
      </c>
      <c r="F72" s="19"/>
      <c r="G72" s="133"/>
      <c r="H72" s="125"/>
      <c r="I72" s="133"/>
      <c r="J72" s="188"/>
      <c r="K72" s="24"/>
      <c r="N72" s="39"/>
      <c r="O72" s="39"/>
      <c r="P72" s="39"/>
      <c r="Q72" s="39"/>
      <c r="R72" s="39"/>
      <c r="S72" s="24"/>
      <c r="V72" s="39"/>
      <c r="W72" s="39"/>
      <c r="X72" s="39"/>
      <c r="Y72" s="39"/>
      <c r="Z72" s="39"/>
      <c r="AD72" s="39"/>
      <c r="AE72" s="39"/>
      <c r="AF72" s="39"/>
      <c r="AG72" s="39"/>
      <c r="AH72" s="39"/>
      <c r="AI72" s="39"/>
      <c r="AL72" s="19"/>
      <c r="AM72" s="19"/>
      <c r="AN72" s="19"/>
      <c r="AO72" s="19"/>
      <c r="AP72" s="19"/>
      <c r="AQ72" s="19"/>
      <c r="AR72" s="19"/>
      <c r="AT72" s="19"/>
      <c r="AU72" s="19"/>
      <c r="AV72" s="19"/>
      <c r="AW72" s="19"/>
      <c r="AX72" s="19"/>
      <c r="BB72" s="19"/>
      <c r="BC72" s="19"/>
      <c r="BD72" s="19"/>
      <c r="BE72" s="26"/>
      <c r="BH72" s="19"/>
      <c r="BI72" s="19"/>
      <c r="BJ72" s="19"/>
    </row>
    <row r="73" spans="1:63" x14ac:dyDescent="0.3">
      <c r="A73"/>
      <c r="B73" s="146" t="s">
        <v>166</v>
      </c>
      <c r="C73" s="134">
        <v>1.9</v>
      </c>
      <c r="D73" s="125"/>
      <c r="E73" s="134">
        <v>0.21</v>
      </c>
      <c r="F73" s="19"/>
      <c r="G73" s="134"/>
      <c r="H73" s="125"/>
      <c r="I73" s="134"/>
      <c r="J73" s="180"/>
      <c r="K73" s="24"/>
      <c r="S73" s="24"/>
      <c r="T73" s="41"/>
      <c r="U73" s="41"/>
      <c r="AZ73" s="26"/>
      <c r="BA73" s="26"/>
      <c r="BB73" s="19"/>
      <c r="BC73" s="19"/>
      <c r="BD73" s="26"/>
      <c r="BE73" s="26"/>
      <c r="BF73" s="26"/>
      <c r="BG73" s="26"/>
      <c r="BH73" s="19"/>
      <c r="BI73" s="19"/>
      <c r="BJ73" s="26"/>
    </row>
    <row r="74" spans="1:63" x14ac:dyDescent="0.3">
      <c r="A74"/>
      <c r="B74" s="80" t="s">
        <v>180</v>
      </c>
      <c r="C74" s="134">
        <v>0.62</v>
      </c>
      <c r="D74" s="125"/>
      <c r="E74" s="134">
        <v>0.09</v>
      </c>
      <c r="F74" s="18"/>
      <c r="G74" s="134"/>
      <c r="H74" s="125"/>
      <c r="I74" s="134"/>
      <c r="J74" s="177"/>
      <c r="K74" s="24"/>
      <c r="S74" s="24"/>
      <c r="U74" s="41"/>
      <c r="BA74" s="26"/>
      <c r="BG74" s="26"/>
    </row>
    <row r="75" spans="1:63" x14ac:dyDescent="0.3">
      <c r="A75"/>
      <c r="B75" s="146" t="s">
        <v>178</v>
      </c>
      <c r="C75" s="134">
        <v>0</v>
      </c>
      <c r="D75" s="134"/>
      <c r="E75" s="134">
        <v>-0.28000000000000003</v>
      </c>
      <c r="F75" s="18"/>
      <c r="G75" s="134"/>
      <c r="H75" s="134"/>
      <c r="I75" s="134"/>
      <c r="J75" s="177"/>
      <c r="K75" s="24"/>
      <c r="S75" s="24"/>
      <c r="T75" s="41"/>
      <c r="U75" s="41"/>
    </row>
    <row r="76" spans="1:63" x14ac:dyDescent="0.3">
      <c r="A76"/>
      <c r="B76" s="146" t="s">
        <v>181</v>
      </c>
      <c r="C76" s="134">
        <v>-0.49</v>
      </c>
      <c r="D76" s="125"/>
      <c r="E76" s="134">
        <v>0.01</v>
      </c>
      <c r="F76" s="18"/>
      <c r="G76" s="134"/>
      <c r="H76" s="125"/>
      <c r="I76" s="134"/>
      <c r="J76" s="177"/>
      <c r="K76" s="24"/>
      <c r="S76" s="24"/>
    </row>
    <row r="77" spans="1:63" x14ac:dyDescent="0.3">
      <c r="A77"/>
      <c r="B77" s="146" t="s">
        <v>125</v>
      </c>
      <c r="C77" s="134">
        <v>-0.09</v>
      </c>
      <c r="D77" s="125"/>
      <c r="E77" s="134">
        <v>-0.02</v>
      </c>
      <c r="F77" s="18"/>
      <c r="G77" s="134"/>
      <c r="H77" s="125"/>
      <c r="I77" s="134"/>
      <c r="J77" s="177"/>
      <c r="K77" s="24"/>
      <c r="S77" s="24"/>
    </row>
    <row r="78" spans="1:63" x14ac:dyDescent="0.3">
      <c r="A78"/>
      <c r="B78" s="80" t="s">
        <v>95</v>
      </c>
      <c r="C78" s="134">
        <v>0.09</v>
      </c>
      <c r="D78" s="125"/>
      <c r="E78" s="134">
        <v>0</v>
      </c>
      <c r="F78" s="18"/>
      <c r="G78" s="134"/>
      <c r="H78" s="125"/>
      <c r="I78" s="134"/>
      <c r="J78" s="177"/>
      <c r="K78" s="24"/>
      <c r="S78" s="24"/>
    </row>
    <row r="79" spans="1:63" hidden="1" x14ac:dyDescent="0.3">
      <c r="A79"/>
      <c r="B79" s="80" t="s">
        <v>95</v>
      </c>
      <c r="C79" s="134"/>
      <c r="D79" s="125"/>
      <c r="E79" s="134">
        <v>0</v>
      </c>
      <c r="F79" s="18"/>
      <c r="G79" s="134"/>
      <c r="H79" s="125"/>
      <c r="I79" s="134"/>
      <c r="J79" s="177"/>
      <c r="K79" s="24"/>
      <c r="S79" s="24"/>
    </row>
    <row r="80" spans="1:63" hidden="1" x14ac:dyDescent="0.3">
      <c r="A80"/>
      <c r="B80" t="s">
        <v>20</v>
      </c>
      <c r="C80" s="134"/>
      <c r="D80" s="125"/>
      <c r="E80" s="134">
        <v>0</v>
      </c>
      <c r="F80" s="18"/>
      <c r="G80" s="134"/>
      <c r="H80" s="125"/>
      <c r="I80" s="134"/>
      <c r="J80" s="177"/>
      <c r="K80" s="24"/>
      <c r="S80" s="24"/>
    </row>
    <row r="81" spans="1:62" hidden="1" x14ac:dyDescent="0.3">
      <c r="A81"/>
      <c r="B81" t="s">
        <v>73</v>
      </c>
      <c r="C81" s="160"/>
      <c r="D81" s="125"/>
      <c r="E81" s="160">
        <v>0</v>
      </c>
      <c r="F81" s="18"/>
      <c r="G81" s="160"/>
      <c r="H81" s="125"/>
      <c r="I81" s="160"/>
      <c r="J81" s="177"/>
      <c r="K81" s="24"/>
      <c r="S81" s="24"/>
    </row>
    <row r="82" spans="1:62" hidden="1" x14ac:dyDescent="0.3">
      <c r="A82"/>
      <c r="B82" t="s">
        <v>18</v>
      </c>
      <c r="C82" s="134"/>
      <c r="D82" s="125"/>
      <c r="E82" s="134"/>
      <c r="F82" s="18"/>
      <c r="G82" s="134"/>
      <c r="H82" s="125"/>
      <c r="I82" s="134"/>
      <c r="J82" s="180"/>
      <c r="K82" s="24"/>
      <c r="S82" s="24"/>
      <c r="T82" s="41"/>
      <c r="U82" s="41"/>
      <c r="AZ82" s="26"/>
      <c r="BA82" s="26"/>
      <c r="BB82" s="19"/>
      <c r="BC82" s="19"/>
      <c r="BD82" s="26"/>
      <c r="BE82" s="26"/>
      <c r="BF82" s="26"/>
      <c r="BG82" s="26"/>
      <c r="BH82" s="19"/>
      <c r="BI82" s="19"/>
      <c r="BJ82" s="26"/>
    </row>
    <row r="83" spans="1:62" x14ac:dyDescent="0.3">
      <c r="A83"/>
      <c r="B83"/>
      <c r="C83" s="130"/>
      <c r="D83" s="125"/>
      <c r="E83" s="130"/>
      <c r="F83" s="18"/>
      <c r="G83" s="130"/>
      <c r="H83" s="125"/>
      <c r="I83" s="130"/>
      <c r="J83" s="177"/>
      <c r="K83" s="24"/>
      <c r="S83" s="24"/>
    </row>
    <row r="84" spans="1:62" ht="16.2" thickBot="1" x14ac:dyDescent="0.35">
      <c r="A84"/>
      <c r="B84" s="80" t="s">
        <v>97</v>
      </c>
      <c r="C84" s="135">
        <v>2.68</v>
      </c>
      <c r="D84" s="125"/>
      <c r="E84" s="135">
        <v>0.64</v>
      </c>
      <c r="F84" s="24"/>
      <c r="G84" s="135"/>
      <c r="H84" s="125"/>
      <c r="I84" s="135"/>
      <c r="J84" s="188"/>
      <c r="K84" s="24"/>
      <c r="N84" s="24"/>
      <c r="O84" s="24"/>
      <c r="P84" s="24"/>
      <c r="Q84" s="24"/>
      <c r="R84" s="24"/>
      <c r="S84" s="24"/>
      <c r="V84" s="24"/>
      <c r="W84" s="24"/>
      <c r="X84" s="24"/>
      <c r="Y84" s="24"/>
      <c r="Z84" s="24"/>
      <c r="AD84" s="24"/>
      <c r="AE84" s="24"/>
      <c r="AF84" s="24"/>
      <c r="AG84" s="24"/>
      <c r="AH84" s="24"/>
      <c r="AI84" s="24"/>
      <c r="AL84" s="21"/>
      <c r="AM84" s="21"/>
      <c r="AN84" s="21"/>
      <c r="AO84" s="21"/>
      <c r="AP84" s="19"/>
      <c r="AQ84" s="19"/>
      <c r="AR84" s="19"/>
      <c r="AT84" s="21"/>
      <c r="AU84" s="21"/>
      <c r="AV84" s="21"/>
      <c r="AW84" s="21"/>
      <c r="AX84" s="19"/>
      <c r="BB84" s="24"/>
      <c r="BC84" s="24"/>
      <c r="BD84" s="24"/>
      <c r="BE84" s="24"/>
      <c r="BH84" s="24"/>
      <c r="BI84" s="24"/>
      <c r="BJ84" s="24"/>
    </row>
    <row r="85" spans="1:62" ht="7.5" customHeight="1" thickTop="1" x14ac:dyDescent="0.3">
      <c r="A85"/>
      <c r="B85" s="80"/>
      <c r="C85" s="200"/>
      <c r="D85" s="125"/>
      <c r="E85" s="200"/>
      <c r="F85" s="24"/>
      <c r="G85" s="200"/>
      <c r="H85" s="125"/>
      <c r="I85" s="200"/>
      <c r="J85" s="188"/>
      <c r="K85" s="24"/>
      <c r="N85" s="24"/>
      <c r="O85" s="24"/>
      <c r="P85" s="24"/>
      <c r="Q85" s="24"/>
      <c r="R85" s="24"/>
      <c r="S85" s="24"/>
      <c r="V85" s="24"/>
      <c r="W85" s="24"/>
      <c r="X85" s="24"/>
      <c r="Y85" s="24"/>
      <c r="Z85" s="24"/>
      <c r="AD85" s="24"/>
      <c r="AE85" s="24"/>
      <c r="AF85" s="24"/>
      <c r="AG85" s="24"/>
      <c r="AH85" s="24"/>
      <c r="AI85" s="24"/>
      <c r="AL85" s="21"/>
      <c r="AM85" s="21"/>
      <c r="AN85" s="21"/>
      <c r="AO85" s="21"/>
      <c r="AP85" s="19"/>
      <c r="AQ85" s="19"/>
      <c r="AR85" s="19"/>
      <c r="AT85" s="21"/>
      <c r="AU85" s="21"/>
      <c r="AV85" s="21"/>
      <c r="AW85" s="21"/>
      <c r="AX85" s="19"/>
      <c r="BB85" s="24"/>
      <c r="BC85" s="24"/>
      <c r="BD85" s="24"/>
      <c r="BE85" s="24"/>
      <c r="BH85" s="24"/>
      <c r="BI85" s="24"/>
      <c r="BJ85" s="24"/>
    </row>
    <row r="86" spans="1:62" x14ac:dyDescent="0.3">
      <c r="A86" t="s">
        <v>103</v>
      </c>
      <c r="B86"/>
      <c r="C86" s="136">
        <v>71.706999999999994</v>
      </c>
      <c r="D86" s="125"/>
      <c r="E86" s="136">
        <v>69.31</v>
      </c>
      <c r="F86" s="19"/>
      <c r="G86" s="136"/>
      <c r="H86" s="125"/>
      <c r="I86" s="136"/>
      <c r="J86" s="180"/>
      <c r="K86" s="24"/>
      <c r="N86" s="19"/>
      <c r="O86" s="19"/>
      <c r="P86" s="19"/>
      <c r="Q86" s="19"/>
      <c r="R86" s="19"/>
      <c r="S86" s="24"/>
      <c r="V86" s="19"/>
      <c r="W86" s="19"/>
      <c r="X86" s="19"/>
      <c r="Y86" s="19"/>
      <c r="Z86" s="19"/>
      <c r="AD86" s="19"/>
      <c r="AE86" s="19"/>
      <c r="AF86" s="19"/>
      <c r="AG86" s="19"/>
      <c r="AH86" s="19"/>
      <c r="AI86" s="19"/>
      <c r="AL86" s="21"/>
      <c r="AM86" s="21"/>
      <c r="AN86" s="21"/>
      <c r="AO86" s="21"/>
      <c r="AP86" s="19"/>
      <c r="AQ86" s="19"/>
      <c r="AR86" s="19"/>
      <c r="AT86" s="21"/>
      <c r="AU86" s="21"/>
      <c r="AV86" s="21"/>
      <c r="AW86" s="21"/>
      <c r="AX86" s="19"/>
      <c r="BB86" s="19"/>
      <c r="BC86" s="19"/>
      <c r="BD86" s="19"/>
      <c r="BE86" s="19"/>
      <c r="BH86" s="19"/>
      <c r="BI86" s="19"/>
      <c r="BJ86" s="19"/>
    </row>
    <row r="87" spans="1:62" x14ac:dyDescent="0.3">
      <c r="A87"/>
      <c r="B87"/>
      <c r="C87" s="132"/>
      <c r="D87" s="132"/>
      <c r="E87" s="132"/>
      <c r="F87" s="21"/>
      <c r="G87" s="132"/>
      <c r="H87" s="132"/>
      <c r="I87" s="132"/>
      <c r="J87" s="180"/>
      <c r="K87" s="24"/>
      <c r="N87" s="19"/>
      <c r="O87" s="19"/>
      <c r="P87" s="19"/>
      <c r="Q87" s="19"/>
      <c r="R87" s="19"/>
      <c r="S87" s="24"/>
      <c r="V87" s="19"/>
      <c r="W87" s="21"/>
      <c r="X87" s="19"/>
      <c r="Y87" s="19"/>
      <c r="Z87" s="19"/>
      <c r="AD87" s="19"/>
      <c r="AE87" s="19"/>
      <c r="AF87" s="19"/>
      <c r="AG87" s="19"/>
      <c r="AH87" s="19"/>
      <c r="AI87" s="19"/>
      <c r="AL87" s="21"/>
      <c r="AM87" s="21"/>
      <c r="AN87" s="21"/>
      <c r="AO87" s="21"/>
      <c r="AP87" s="19"/>
      <c r="AQ87" s="19"/>
      <c r="AR87" s="19"/>
      <c r="AT87" s="21"/>
      <c r="AU87" s="21"/>
      <c r="AV87" s="21"/>
      <c r="AW87" s="21"/>
      <c r="AX87" s="19"/>
      <c r="BB87" s="19"/>
      <c r="BC87" s="19"/>
      <c r="BD87" s="19"/>
      <c r="BE87" s="19"/>
      <c r="BH87" s="19"/>
      <c r="BI87" s="19"/>
      <c r="BJ87" s="19"/>
    </row>
    <row r="88" spans="1:62" x14ac:dyDescent="0.3">
      <c r="A88" t="s">
        <v>78</v>
      </c>
      <c r="C88" s="171">
        <v>0.125</v>
      </c>
      <c r="D88" s="132"/>
      <c r="E88" s="171">
        <v>0.125</v>
      </c>
      <c r="F88" s="21"/>
      <c r="G88" s="171"/>
      <c r="H88" s="133"/>
      <c r="I88" s="171"/>
      <c r="J88" s="180"/>
      <c r="K88" s="24"/>
      <c r="N88" s="19"/>
      <c r="O88" s="19"/>
      <c r="P88" s="19"/>
      <c r="Q88" s="19"/>
      <c r="R88" s="19"/>
      <c r="S88" s="24"/>
      <c r="V88" s="19"/>
      <c r="W88" s="21"/>
      <c r="X88" s="19"/>
      <c r="Y88" s="19"/>
      <c r="Z88" s="19"/>
      <c r="AD88" s="19"/>
      <c r="AE88" s="19"/>
      <c r="AF88" s="19"/>
      <c r="AG88" s="19"/>
      <c r="AH88" s="19"/>
      <c r="AI88" s="19"/>
      <c r="AL88" s="21"/>
      <c r="AM88" s="21"/>
      <c r="AN88" s="21"/>
      <c r="AO88" s="21"/>
      <c r="AP88" s="19"/>
      <c r="AQ88" s="19"/>
      <c r="AR88" s="19"/>
      <c r="AT88" s="21"/>
      <c r="AU88" s="21"/>
      <c r="AV88" s="21"/>
      <c r="AW88" s="21"/>
      <c r="AX88" s="19"/>
      <c r="BB88" s="19"/>
      <c r="BC88" s="19"/>
      <c r="BD88" s="19"/>
      <c r="BE88" s="19"/>
      <c r="BH88" s="19"/>
      <c r="BI88" s="19"/>
      <c r="BJ88" s="19"/>
    </row>
    <row r="89" spans="1:62" x14ac:dyDescent="0.3">
      <c r="A89"/>
      <c r="B89"/>
      <c r="C89" s="171"/>
      <c r="D89" s="132"/>
      <c r="E89" s="171"/>
      <c r="F89" s="21"/>
      <c r="G89" s="171"/>
      <c r="H89" s="132"/>
      <c r="I89" s="171"/>
      <c r="J89" s="180"/>
      <c r="K89" s="24"/>
      <c r="N89" s="19"/>
      <c r="O89" s="19"/>
      <c r="P89" s="19"/>
      <c r="Q89" s="19"/>
      <c r="R89" s="19"/>
      <c r="S89" s="24"/>
      <c r="V89" s="19"/>
      <c r="W89" s="21"/>
      <c r="X89" s="19"/>
      <c r="Y89" s="19"/>
      <c r="Z89" s="19"/>
      <c r="AD89" s="19"/>
      <c r="AE89" s="19"/>
      <c r="AF89" s="19"/>
      <c r="AG89" s="19"/>
      <c r="AH89" s="19"/>
      <c r="AI89" s="19"/>
      <c r="AL89" s="21"/>
      <c r="AM89" s="21"/>
      <c r="AN89" s="21"/>
      <c r="AO89" s="21"/>
      <c r="AP89" s="19"/>
      <c r="AQ89" s="19"/>
      <c r="AR89" s="19"/>
      <c r="AT89" s="21"/>
      <c r="AU89" s="21"/>
      <c r="AV89" s="21"/>
      <c r="AW89" s="21"/>
      <c r="AX89" s="19"/>
      <c r="BB89" s="19"/>
      <c r="BC89" s="19"/>
      <c r="BD89" s="19"/>
      <c r="BE89" s="19"/>
      <c r="BH89" s="19"/>
      <c r="BI89" s="19"/>
      <c r="BJ89" s="19"/>
    </row>
    <row r="90" spans="1:62" x14ac:dyDescent="0.3">
      <c r="A90" s="80" t="s">
        <v>22</v>
      </c>
      <c r="B90" s="206" t="s">
        <v>182</v>
      </c>
      <c r="C90" s="162"/>
      <c r="D90" s="162"/>
      <c r="E90" s="162"/>
      <c r="F90" s="18"/>
      <c r="J90" s="177"/>
      <c r="K90" s="24"/>
      <c r="S90" s="24"/>
    </row>
    <row r="91" spans="1:62" x14ac:dyDescent="0.3">
      <c r="A91"/>
      <c r="B91" s="206" t="s">
        <v>183</v>
      </c>
      <c r="C91" s="132"/>
      <c r="D91" s="132"/>
      <c r="E91" s="132"/>
      <c r="F91" s="24"/>
      <c r="G91" s="24"/>
      <c r="H91" s="24"/>
      <c r="I91" s="24"/>
      <c r="J91" s="179"/>
      <c r="K91" s="24"/>
      <c r="L91" s="19"/>
      <c r="N91" s="24"/>
      <c r="O91" s="24"/>
      <c r="P91" s="24"/>
      <c r="Q91" s="24"/>
      <c r="R91" s="24"/>
      <c r="S91" s="24"/>
      <c r="T91" s="19"/>
      <c r="V91" s="24"/>
      <c r="W91" s="24"/>
      <c r="X91" s="24"/>
      <c r="Y91" s="24"/>
      <c r="Z91" s="24"/>
      <c r="AB91" s="19"/>
      <c r="AD91" s="24"/>
      <c r="AE91" s="24"/>
      <c r="AF91" s="24"/>
      <c r="AG91" s="24"/>
      <c r="AH91" s="24"/>
      <c r="AI91" s="24"/>
      <c r="AJ91" s="19"/>
      <c r="AL91" s="24"/>
      <c r="AM91" s="24"/>
      <c r="AN91" s="24"/>
      <c r="AO91" s="24"/>
      <c r="AP91" s="24"/>
      <c r="AQ91" s="24"/>
      <c r="AR91" s="24"/>
      <c r="AS91" s="19"/>
      <c r="AT91" s="24"/>
      <c r="AU91" s="24"/>
      <c r="AV91" s="24"/>
      <c r="AW91" s="24"/>
      <c r="AX91" s="24"/>
      <c r="BB91" s="24"/>
      <c r="BC91" s="24"/>
      <c r="BD91" s="24"/>
      <c r="BE91" s="24"/>
      <c r="BH91" s="24"/>
      <c r="BI91" s="24"/>
      <c r="BJ91" s="24"/>
    </row>
    <row r="92" spans="1:62" x14ac:dyDescent="0.3">
      <c r="B92" s="206" t="s">
        <v>184</v>
      </c>
      <c r="C92" s="125"/>
      <c r="D92" s="125"/>
      <c r="E92" s="125"/>
      <c r="F92" s="18"/>
      <c r="J92" s="177"/>
      <c r="K92" s="24"/>
      <c r="S92" s="24"/>
    </row>
    <row r="93" spans="1:62" x14ac:dyDescent="0.3">
      <c r="A93" s="163" t="s">
        <v>23</v>
      </c>
      <c r="B93" s="206" t="s">
        <v>186</v>
      </c>
      <c r="C93" s="125"/>
      <c r="D93" s="125"/>
      <c r="E93" s="125"/>
      <c r="F93" s="18"/>
      <c r="J93" s="177"/>
      <c r="K93" s="24"/>
      <c r="S93" s="24"/>
    </row>
    <row r="94" spans="1:62" x14ac:dyDescent="0.3">
      <c r="A94"/>
      <c r="B94" s="206" t="s">
        <v>185</v>
      </c>
      <c r="C94" s="132"/>
      <c r="D94" s="132"/>
      <c r="E94" s="147"/>
      <c r="F94" s="18"/>
      <c r="J94" s="177"/>
      <c r="K94" s="24"/>
      <c r="S94" s="24"/>
    </row>
    <row r="95" spans="1:62" x14ac:dyDescent="0.3">
      <c r="A95" s="163" t="s">
        <v>37</v>
      </c>
      <c r="B95" s="206" t="s">
        <v>187</v>
      </c>
      <c r="C95" s="125"/>
      <c r="D95" s="125"/>
      <c r="E95" s="125"/>
      <c r="F95" s="18"/>
      <c r="J95" s="177"/>
      <c r="K95" s="24"/>
      <c r="S95" s="24"/>
    </row>
    <row r="96" spans="1:62" x14ac:dyDescent="0.3">
      <c r="A96" s="163"/>
      <c r="B96" s="35"/>
      <c r="C96" s="125"/>
      <c r="D96" s="125"/>
      <c r="E96" s="125"/>
      <c r="F96" s="24"/>
      <c r="G96" s="24"/>
      <c r="H96" s="24"/>
      <c r="I96" s="24"/>
      <c r="J96" s="179"/>
      <c r="K96" s="24"/>
      <c r="N96" s="24"/>
      <c r="O96" s="24"/>
      <c r="P96" s="24"/>
      <c r="Q96" s="24"/>
      <c r="R96" s="24"/>
      <c r="S96" s="24"/>
      <c r="V96" s="24"/>
      <c r="W96" s="24"/>
      <c r="X96" s="24"/>
      <c r="Y96" s="24"/>
      <c r="Z96" s="24"/>
      <c r="AD96" s="24"/>
      <c r="AE96" s="24"/>
      <c r="AF96" s="24"/>
      <c r="AG96" s="24"/>
      <c r="AH96" s="24"/>
      <c r="AI96" s="24"/>
      <c r="AL96" s="21"/>
      <c r="AM96" s="21"/>
      <c r="AN96" s="21"/>
      <c r="AO96" s="21"/>
      <c r="AP96" s="19"/>
      <c r="AQ96" s="19"/>
      <c r="AR96" s="19"/>
      <c r="BB96" s="24"/>
      <c r="BC96" s="24"/>
      <c r="BD96" s="24"/>
      <c r="BE96" s="24"/>
      <c r="BH96" s="24"/>
      <c r="BI96" s="24"/>
      <c r="BJ96" s="24"/>
    </row>
    <row r="97" spans="1:10" x14ac:dyDescent="0.3">
      <c r="A97" s="80"/>
      <c r="B97" s="35"/>
      <c r="J97" s="177"/>
    </row>
  </sheetData>
  <phoneticPr fontId="0" type="noConversion"/>
  <pageMargins left="0.7" right="0.5" top="0.5" bottom="1.2" header="0.5" footer="0.5"/>
  <pageSetup scale="63"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Macro7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175260</xdr:colOff>
                    <xdr:row>3</xdr:row>
                    <xdr:rowOff>68580</xdr:rowOff>
                  </from>
                  <to>
                    <xdr:col>1</xdr:col>
                    <xdr:colOff>899160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Line="0" autoPict="0" macro="[0]!Macro7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Button 6">
              <controlPr defaultSize="0" print="0" autoFill="0" autoLine="0" autoPict="0" macro="[0]!Macro8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Macro14">
                <anchor moveWithCells="1" sizeWithCells="1">
                  <from>
                    <xdr:col>0</xdr:col>
                    <xdr:colOff>175260</xdr:colOff>
                    <xdr:row>3</xdr:row>
                    <xdr:rowOff>68580</xdr:rowOff>
                  </from>
                  <to>
                    <xdr:col>1</xdr:col>
                    <xdr:colOff>899160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3">
    <pageSetUpPr fitToPage="1"/>
  </sheetPr>
  <dimension ref="A1:BV108"/>
  <sheetViews>
    <sheetView zoomScale="75" workbookViewId="0">
      <selection activeCell="O31" sqref="O31"/>
    </sheetView>
  </sheetViews>
  <sheetFormatPr defaultColWidth="9.81640625" defaultRowHeight="15.6" x14ac:dyDescent="0.3"/>
  <cols>
    <col min="1" max="1" width="4.81640625" style="18" customWidth="1"/>
    <col min="2" max="2" width="44.08984375" style="18" customWidth="1"/>
    <col min="3" max="3" width="10.81640625" style="18" customWidth="1"/>
    <col min="4" max="4" width="2.81640625" style="18" customWidth="1"/>
    <col min="5" max="5" width="10.81640625" style="18" customWidth="1"/>
    <col min="6" max="6" width="2.81640625" style="123" customWidth="1"/>
    <col min="7" max="7" width="10.90625" style="18" customWidth="1"/>
    <col min="8" max="8" width="2.81640625" style="18" customWidth="1"/>
    <col min="9" max="9" width="10.81640625" style="18" customWidth="1"/>
    <col min="10" max="10" width="2.81640625" style="18" customWidth="1"/>
    <col min="11" max="13" width="10.81640625" style="18" customWidth="1"/>
    <col min="14" max="14" width="4.81640625" style="18" customWidth="1"/>
    <col min="15" max="15" width="40.6328125" style="18" customWidth="1"/>
    <col min="16" max="21" width="9.81640625" style="18"/>
    <col min="22" max="22" width="4.81640625" style="18" customWidth="1"/>
    <col min="23" max="23" width="45.81640625" style="18" customWidth="1"/>
    <col min="24" max="29" width="9.81640625" style="18"/>
    <col min="30" max="30" width="5.81640625" style="18" customWidth="1"/>
    <col min="31" max="31" width="39.1796875" style="18" customWidth="1"/>
    <col min="32" max="44" width="9.81640625" style="18"/>
    <col min="45" max="45" width="18.81640625" style="18" customWidth="1"/>
    <col min="46" max="46" width="4.81640625" style="18" customWidth="1"/>
    <col min="47" max="47" width="42.81640625" style="18" customWidth="1"/>
    <col min="48" max="48" width="13.81640625" style="18" customWidth="1"/>
    <col min="49" max="49" width="14.81640625" style="18" customWidth="1"/>
    <col min="50" max="51" width="9.81640625" style="18"/>
    <col min="52" max="52" width="4.81640625" style="18" customWidth="1"/>
    <col min="53" max="53" width="44.81640625" style="18" customWidth="1"/>
    <col min="54" max="54" width="13.36328125" style="18" customWidth="1"/>
    <col min="55" max="55" width="14.81640625" style="18" customWidth="1"/>
    <col min="56" max="16384" width="9.81640625" style="18"/>
  </cols>
  <sheetData>
    <row r="1" spans="1:69" x14ac:dyDescent="0.3">
      <c r="A1" s="83" t="s">
        <v>3</v>
      </c>
      <c r="B1" s="83"/>
      <c r="C1" s="83"/>
      <c r="D1" s="83"/>
      <c r="E1" s="83"/>
      <c r="F1" s="83"/>
      <c r="G1" s="83"/>
      <c r="H1" s="83"/>
      <c r="I1" s="17"/>
      <c r="J1" s="17"/>
      <c r="L1" s="17"/>
      <c r="M1" s="17"/>
      <c r="N1" s="17"/>
      <c r="O1" s="17"/>
      <c r="P1" s="17"/>
      <c r="Q1" s="17"/>
      <c r="R1" s="17"/>
      <c r="T1" s="17"/>
      <c r="U1" s="17"/>
      <c r="V1" s="17"/>
      <c r="W1" s="17"/>
      <c r="X1" s="17"/>
      <c r="Y1" s="17"/>
      <c r="Z1" s="17"/>
      <c r="AA1" s="15"/>
      <c r="AB1" s="17"/>
      <c r="AC1" s="17"/>
      <c r="AD1" s="17"/>
      <c r="AE1" s="17"/>
      <c r="AF1" s="17"/>
      <c r="AG1" s="17"/>
      <c r="AH1" s="17"/>
      <c r="AJ1" s="17"/>
      <c r="AK1" s="17"/>
      <c r="AL1" s="17"/>
      <c r="AM1" s="17"/>
      <c r="AN1" s="17"/>
      <c r="AO1" s="17"/>
      <c r="AP1" s="17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</row>
    <row r="2" spans="1:69" x14ac:dyDescent="0.3">
      <c r="A2" s="83" t="s">
        <v>90</v>
      </c>
      <c r="B2" s="83"/>
      <c r="C2" s="83"/>
      <c r="D2" s="83"/>
      <c r="E2" s="83"/>
      <c r="F2" s="83"/>
      <c r="G2" s="83"/>
      <c r="H2" s="83"/>
      <c r="I2" s="17"/>
      <c r="J2" s="17"/>
      <c r="L2" s="17"/>
      <c r="M2" s="17"/>
      <c r="N2" s="17"/>
      <c r="O2" s="17"/>
      <c r="P2" s="17"/>
      <c r="Q2" s="17"/>
      <c r="R2" s="17"/>
      <c r="T2" s="17"/>
      <c r="U2" s="17"/>
      <c r="V2" s="17"/>
      <c r="W2" s="17"/>
      <c r="X2" s="17"/>
      <c r="Y2" s="17"/>
      <c r="Z2" s="17"/>
      <c r="AA2" s="15"/>
      <c r="AB2" s="17"/>
      <c r="AC2" s="17"/>
      <c r="AD2" s="17"/>
      <c r="AE2" s="17"/>
      <c r="AF2" s="17"/>
      <c r="AG2" s="17"/>
      <c r="AH2" s="17"/>
      <c r="AJ2" s="17"/>
      <c r="AK2" s="17"/>
      <c r="AL2" s="17"/>
      <c r="AM2" s="17"/>
      <c r="AN2" s="17"/>
      <c r="AO2" s="17"/>
      <c r="AP2" s="17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</row>
    <row r="3" spans="1:69" x14ac:dyDescent="0.3">
      <c r="A3" s="83" t="s">
        <v>5</v>
      </c>
      <c r="B3" s="83"/>
      <c r="C3" s="83"/>
      <c r="D3" s="83"/>
      <c r="E3" s="83"/>
      <c r="F3" s="83"/>
      <c r="G3" s="83"/>
      <c r="H3" s="83"/>
      <c r="I3" s="17"/>
      <c r="J3" s="137"/>
      <c r="L3" s="17"/>
      <c r="M3" s="17"/>
      <c r="N3" s="17"/>
      <c r="O3" s="17"/>
      <c r="P3" s="17"/>
      <c r="Q3" s="17"/>
      <c r="R3" s="17"/>
      <c r="T3" s="17"/>
      <c r="U3" s="17"/>
      <c r="V3" s="17"/>
      <c r="W3" s="17"/>
      <c r="X3" s="17"/>
      <c r="Y3" s="17"/>
      <c r="Z3" s="17"/>
      <c r="AA3" s="15"/>
      <c r="AB3" s="17"/>
      <c r="AC3" s="17"/>
      <c r="AD3" s="17"/>
      <c r="AE3" s="17"/>
      <c r="AF3" s="17"/>
      <c r="AG3" s="17"/>
      <c r="AH3" s="17"/>
      <c r="AJ3" s="17"/>
      <c r="AK3" s="17"/>
      <c r="AL3" s="17"/>
      <c r="AM3" s="17"/>
      <c r="AN3" s="17"/>
      <c r="AO3" s="17"/>
      <c r="AP3" s="17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</row>
    <row r="4" spans="1:69" x14ac:dyDescent="0.3">
      <c r="A4" s="83"/>
      <c r="B4" s="83"/>
      <c r="C4" s="83"/>
      <c r="D4" s="83"/>
      <c r="E4" s="83"/>
      <c r="F4" s="122"/>
      <c r="G4" s="83"/>
      <c r="H4" s="17"/>
      <c r="I4" s="17"/>
      <c r="J4" s="17"/>
      <c r="K4" s="17"/>
      <c r="L4" s="17"/>
      <c r="N4" s="17"/>
      <c r="O4" s="17"/>
      <c r="P4" s="17"/>
      <c r="Q4" s="17"/>
      <c r="R4" s="17"/>
      <c r="S4" s="17"/>
      <c r="T4" s="17"/>
      <c r="U4" s="15"/>
      <c r="V4" s="17"/>
      <c r="W4" s="17"/>
      <c r="X4" s="17"/>
      <c r="Y4" s="17"/>
      <c r="Z4" s="17"/>
      <c r="AA4" s="17"/>
      <c r="AB4" s="17"/>
      <c r="AD4" s="17"/>
      <c r="AE4" s="17"/>
      <c r="AF4" s="17"/>
      <c r="AG4" s="17"/>
      <c r="AH4" s="17"/>
      <c r="AI4" s="17"/>
      <c r="AJ4" s="17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7"/>
      <c r="AW4" s="17"/>
      <c r="AX4" s="14"/>
      <c r="AY4" s="15"/>
      <c r="AZ4" s="15"/>
      <c r="BA4" s="15"/>
      <c r="BB4" s="30"/>
      <c r="BC4" s="17"/>
      <c r="BD4" s="15"/>
      <c r="BE4" s="15"/>
      <c r="BF4" s="15"/>
      <c r="BG4" s="15"/>
      <c r="BH4" s="15"/>
      <c r="BI4" s="15"/>
      <c r="BJ4" s="15"/>
    </row>
    <row r="5" spans="1:69" x14ac:dyDescent="0.3">
      <c r="A5" s="77"/>
      <c r="B5" s="77"/>
      <c r="C5" s="15"/>
      <c r="D5" s="15"/>
      <c r="E5" s="77"/>
      <c r="F5" s="14"/>
      <c r="G5" s="15"/>
      <c r="H5" s="17"/>
      <c r="I5" s="17"/>
      <c r="J5" s="17"/>
      <c r="K5" s="17"/>
      <c r="L5" s="17"/>
      <c r="N5" s="17"/>
      <c r="O5" s="17"/>
      <c r="P5" s="17"/>
      <c r="Q5" s="17"/>
      <c r="R5" s="17"/>
      <c r="S5" s="17"/>
      <c r="T5" s="17"/>
      <c r="U5" s="15"/>
      <c r="V5" s="17"/>
      <c r="W5" s="17"/>
      <c r="X5" s="17"/>
      <c r="Y5" s="17"/>
      <c r="Z5" s="17"/>
      <c r="AA5" s="17"/>
      <c r="AB5" s="17"/>
      <c r="AD5" s="17"/>
      <c r="AE5" s="17"/>
      <c r="AF5" s="17"/>
      <c r="AG5" s="17"/>
      <c r="AH5" s="17"/>
      <c r="AI5" s="17"/>
      <c r="AJ5" s="17"/>
      <c r="AK5" s="15"/>
      <c r="AL5" s="15"/>
      <c r="AM5" s="15"/>
      <c r="AN5" s="15"/>
      <c r="AO5" s="15"/>
      <c r="AP5" s="15"/>
      <c r="AQ5" s="15"/>
      <c r="AR5" s="15"/>
      <c r="AS5" s="15"/>
      <c r="AT5" s="15"/>
      <c r="AV5" s="31"/>
      <c r="AW5" s="17"/>
      <c r="AX5" s="14"/>
      <c r="AY5" s="15"/>
      <c r="AZ5" s="15"/>
      <c r="BA5" s="15"/>
      <c r="BB5" s="17"/>
      <c r="BC5" s="17"/>
      <c r="BD5" s="15"/>
      <c r="BE5" s="15"/>
      <c r="BF5" s="15"/>
      <c r="BG5" s="15"/>
      <c r="BH5" s="15"/>
      <c r="BI5" s="15"/>
      <c r="BJ5" s="15"/>
    </row>
    <row r="6" spans="1:69" x14ac:dyDescent="0.3">
      <c r="A6" s="77"/>
      <c r="B6" s="77"/>
      <c r="C6" s="178" t="s">
        <v>86</v>
      </c>
      <c r="D6" s="117"/>
      <c r="E6" s="255"/>
      <c r="F6" s="258"/>
      <c r="G6" s="140"/>
      <c r="H6" s="259"/>
      <c r="I6" s="260"/>
      <c r="J6" s="261"/>
      <c r="K6" s="262"/>
      <c r="L6" s="26"/>
      <c r="M6" s="15"/>
      <c r="N6" s="15"/>
      <c r="O6" s="15"/>
      <c r="P6" s="15"/>
      <c r="Q6" s="15"/>
      <c r="R6" s="15"/>
      <c r="S6" s="15"/>
      <c r="T6" s="26"/>
      <c r="U6" s="15"/>
      <c r="V6" s="15"/>
      <c r="W6" s="15"/>
      <c r="X6" s="15"/>
      <c r="Y6" s="15"/>
      <c r="Z6" s="15"/>
      <c r="AA6" s="15"/>
      <c r="AB6" s="15"/>
      <c r="AC6" s="17"/>
      <c r="AD6" s="17"/>
      <c r="AE6" s="17"/>
      <c r="AF6" s="17"/>
      <c r="AG6" s="17"/>
      <c r="AH6" s="17"/>
      <c r="AI6" s="17"/>
      <c r="AJ6" s="26"/>
      <c r="AK6" s="17"/>
      <c r="AL6" s="17"/>
      <c r="AM6" s="17"/>
      <c r="AN6" s="17"/>
      <c r="AO6" s="17"/>
      <c r="AP6" s="17"/>
      <c r="AQ6" s="17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4"/>
      <c r="BD6" s="14"/>
      <c r="BE6" s="14"/>
      <c r="BF6" s="15"/>
      <c r="BG6" s="15"/>
      <c r="BH6" s="15"/>
      <c r="BI6" s="14"/>
      <c r="BJ6" s="14"/>
      <c r="BK6" s="14"/>
      <c r="BL6" s="15"/>
      <c r="BM6" s="15"/>
      <c r="BN6" s="15"/>
      <c r="BO6" s="15"/>
      <c r="BP6" s="15"/>
      <c r="BQ6" s="15"/>
    </row>
    <row r="7" spans="1:69" x14ac:dyDescent="0.3">
      <c r="A7" s="77"/>
      <c r="B7" s="77"/>
      <c r="C7" s="141" t="s">
        <v>7</v>
      </c>
      <c r="D7" s="118"/>
      <c r="E7" s="192"/>
      <c r="F7" s="263"/>
      <c r="G7" s="142"/>
      <c r="H7" s="259"/>
      <c r="I7" s="260"/>
      <c r="J7" s="261"/>
      <c r="K7" s="17"/>
      <c r="L7" s="26"/>
      <c r="M7" s="15"/>
      <c r="N7" s="15"/>
      <c r="O7" s="15"/>
      <c r="P7" s="15"/>
      <c r="Q7" s="15"/>
      <c r="R7" s="15"/>
      <c r="S7" s="15"/>
      <c r="T7" s="26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26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4"/>
      <c r="BD7" s="14"/>
      <c r="BE7" s="14"/>
      <c r="BF7" s="15"/>
      <c r="BG7" s="15"/>
      <c r="BH7" s="15"/>
      <c r="BI7" s="14"/>
      <c r="BJ7" s="14"/>
      <c r="BK7" s="14"/>
      <c r="BL7" s="15"/>
      <c r="BM7" s="15"/>
      <c r="BN7" s="15"/>
      <c r="BO7" s="15"/>
      <c r="BP7" s="15"/>
      <c r="BQ7" s="15"/>
    </row>
    <row r="8" spans="1:69" x14ac:dyDescent="0.3">
      <c r="A8" s="77"/>
      <c r="B8" s="77"/>
      <c r="C8" s="143">
        <v>2003</v>
      </c>
      <c r="D8" s="119"/>
      <c r="E8" s="193">
        <v>2002</v>
      </c>
      <c r="F8" s="179"/>
      <c r="G8" s="120">
        <v>2001</v>
      </c>
      <c r="H8" s="119"/>
      <c r="I8" s="193"/>
      <c r="J8" s="179"/>
      <c r="K8" s="20"/>
      <c r="L8" s="26"/>
      <c r="M8" s="15"/>
      <c r="N8" s="15"/>
      <c r="O8" s="15"/>
      <c r="P8" s="15"/>
      <c r="Q8" s="20"/>
      <c r="R8" s="15"/>
      <c r="S8" s="15"/>
      <c r="T8" s="26"/>
      <c r="U8" s="15"/>
      <c r="V8" s="15"/>
      <c r="W8" s="15"/>
      <c r="X8" s="15"/>
      <c r="Y8" s="20"/>
      <c r="Z8" s="15"/>
      <c r="AA8" s="15"/>
      <c r="AB8" s="15"/>
      <c r="AC8" s="15"/>
      <c r="AD8" s="15"/>
      <c r="AE8" s="14"/>
      <c r="AF8" s="14"/>
      <c r="AG8" s="20"/>
      <c r="AH8" s="14"/>
      <c r="AI8" s="14"/>
      <c r="AJ8" s="37"/>
      <c r="AK8" s="14"/>
      <c r="AL8" s="14"/>
      <c r="AM8" s="14"/>
      <c r="AN8" s="14"/>
      <c r="AO8" s="20"/>
      <c r="AP8" s="14"/>
      <c r="AQ8" s="14"/>
      <c r="AR8" s="14"/>
      <c r="AS8" s="14"/>
      <c r="AT8" s="15"/>
      <c r="AU8" s="14"/>
      <c r="AV8" s="14"/>
      <c r="AW8" s="20"/>
      <c r="AX8" s="14"/>
      <c r="AY8" s="14"/>
      <c r="AZ8" s="15"/>
      <c r="BA8" s="15"/>
      <c r="BB8" s="15"/>
      <c r="BC8" s="14"/>
      <c r="BD8" s="14"/>
      <c r="BE8" s="14"/>
      <c r="BF8" s="15"/>
      <c r="BG8" s="15"/>
      <c r="BH8" s="15"/>
      <c r="BI8" s="14"/>
      <c r="BJ8" s="14"/>
      <c r="BK8" s="14"/>
      <c r="BL8" s="15"/>
      <c r="BM8" s="15"/>
      <c r="BN8" s="15"/>
      <c r="BO8" s="15"/>
      <c r="BP8" s="15"/>
      <c r="BQ8" s="15"/>
    </row>
    <row r="9" spans="1:69" x14ac:dyDescent="0.3">
      <c r="A9" s="77"/>
      <c r="B9" s="77"/>
      <c r="C9" s="144"/>
      <c r="D9" s="121"/>
      <c r="E9" s="256"/>
      <c r="F9" s="257"/>
      <c r="G9" s="145"/>
      <c r="H9" s="119"/>
      <c r="I9" s="194"/>
      <c r="J9" s="179"/>
      <c r="K9" s="14"/>
      <c r="L9" s="26"/>
      <c r="M9" s="15"/>
      <c r="N9" s="15"/>
      <c r="O9" s="14"/>
      <c r="P9" s="14"/>
      <c r="Q9" s="14"/>
      <c r="R9" s="14"/>
      <c r="S9" s="14"/>
      <c r="T9" s="26"/>
      <c r="U9" s="15"/>
      <c r="V9" s="15"/>
      <c r="W9" s="14"/>
      <c r="X9" s="14"/>
      <c r="Y9" s="14"/>
      <c r="Z9" s="14"/>
      <c r="AA9" s="14"/>
      <c r="AB9" s="15"/>
      <c r="AC9" s="15"/>
      <c r="AD9" s="15"/>
      <c r="AE9" s="14"/>
      <c r="AF9" s="14"/>
      <c r="AG9" s="14"/>
      <c r="AH9" s="14"/>
      <c r="AI9" s="14"/>
      <c r="AJ9" s="37"/>
      <c r="AK9" s="14"/>
      <c r="AL9" s="14"/>
      <c r="AM9" s="14"/>
      <c r="AN9" s="14"/>
      <c r="AO9" s="14"/>
      <c r="AP9" s="14"/>
      <c r="AQ9" s="14"/>
      <c r="AR9" s="14"/>
      <c r="AS9" s="14"/>
      <c r="AT9" s="15"/>
      <c r="AU9" s="14"/>
      <c r="AV9" s="14"/>
      <c r="AW9" s="14"/>
      <c r="AX9" s="14"/>
      <c r="AY9" s="14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</row>
    <row r="10" spans="1:69" x14ac:dyDescent="0.3">
      <c r="A10"/>
      <c r="B10"/>
      <c r="C10" s="125"/>
      <c r="D10" s="125"/>
      <c r="E10" s="125"/>
      <c r="F10" s="179"/>
      <c r="G10" s="125"/>
      <c r="H10" s="119"/>
      <c r="I10" s="119"/>
      <c r="J10" s="179"/>
      <c r="K10" s="26"/>
      <c r="BE10" s="26"/>
      <c r="BF10" s="26"/>
      <c r="BK10" s="26"/>
    </row>
    <row r="11" spans="1:69" x14ac:dyDescent="0.3">
      <c r="A11" s="80" t="s">
        <v>59</v>
      </c>
      <c r="B11"/>
      <c r="C11" s="124">
        <v>3574.8</v>
      </c>
      <c r="D11" s="125"/>
      <c r="E11" s="124">
        <v>3934.7</v>
      </c>
      <c r="F11" s="179"/>
      <c r="G11" s="124">
        <v>3520.4</v>
      </c>
      <c r="H11" s="119"/>
      <c r="I11" s="172"/>
      <c r="J11" s="179"/>
      <c r="K11" s="24"/>
      <c r="L11" s="24"/>
      <c r="O11" s="24"/>
      <c r="P11" s="24"/>
      <c r="Q11" s="24"/>
      <c r="R11" s="24"/>
      <c r="S11" s="24"/>
      <c r="T11" s="24"/>
      <c r="W11" s="24"/>
      <c r="X11" s="24"/>
      <c r="Y11" s="24"/>
      <c r="Z11" s="24"/>
      <c r="AA11" s="24"/>
      <c r="AE11" s="24"/>
      <c r="AF11" s="24"/>
      <c r="AG11" s="24"/>
      <c r="AH11" s="24"/>
      <c r="AI11" s="24"/>
      <c r="AJ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BA11" s="26"/>
      <c r="BC11" s="24"/>
      <c r="BD11" s="24"/>
      <c r="BE11" s="24"/>
      <c r="BF11" s="24"/>
      <c r="BG11" s="26"/>
      <c r="BI11" s="24"/>
      <c r="BJ11" s="24"/>
      <c r="BK11" s="24"/>
    </row>
    <row r="12" spans="1:69" x14ac:dyDescent="0.3">
      <c r="A12" s="80" t="s">
        <v>8</v>
      </c>
      <c r="B12"/>
      <c r="C12" s="126">
        <v>2011.6</v>
      </c>
      <c r="D12" s="125"/>
      <c r="E12" s="126">
        <v>2413.8000000000002</v>
      </c>
      <c r="F12" s="180"/>
      <c r="G12" s="126">
        <v>2582.1999999999998</v>
      </c>
      <c r="H12" s="119"/>
      <c r="I12" s="195"/>
      <c r="J12" s="180"/>
      <c r="K12" s="19"/>
      <c r="L12" s="24"/>
      <c r="O12" s="19"/>
      <c r="P12" s="19"/>
      <c r="Q12" s="19"/>
      <c r="R12" s="19"/>
      <c r="S12" s="19"/>
      <c r="T12" s="24"/>
      <c r="W12" s="19"/>
      <c r="X12" s="19"/>
      <c r="Y12" s="19"/>
      <c r="Z12" s="19"/>
      <c r="AA12" s="19"/>
      <c r="AE12" s="19"/>
      <c r="AF12" s="19"/>
      <c r="AG12" s="19"/>
      <c r="AH12" s="19"/>
      <c r="AI12" s="19"/>
      <c r="AJ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BA12" s="26"/>
      <c r="BC12" s="19"/>
      <c r="BD12" s="19"/>
      <c r="BE12" s="19"/>
      <c r="BF12" s="19"/>
      <c r="BG12" s="26"/>
      <c r="BI12" s="19"/>
      <c r="BJ12" s="19"/>
      <c r="BK12" s="19"/>
    </row>
    <row r="13" spans="1:69" x14ac:dyDescent="0.3">
      <c r="A13" s="80" t="s">
        <v>9</v>
      </c>
      <c r="B13"/>
      <c r="C13" s="126">
        <v>1909.2</v>
      </c>
      <c r="D13" s="125"/>
      <c r="E13" s="126">
        <v>2402.6</v>
      </c>
      <c r="F13" s="180"/>
      <c r="G13" s="126">
        <v>2593.9</v>
      </c>
      <c r="H13" s="119"/>
      <c r="I13" s="195"/>
      <c r="J13" s="180"/>
      <c r="K13" s="19"/>
      <c r="L13" s="24"/>
      <c r="T13" s="24"/>
      <c r="AE13" s="19"/>
      <c r="AF13" s="19"/>
      <c r="AG13" s="19"/>
      <c r="AH13" s="19"/>
      <c r="AI13" s="19"/>
      <c r="AT13" s="26"/>
      <c r="BC13" s="19"/>
      <c r="BD13" s="19"/>
      <c r="BE13" s="19"/>
      <c r="BF13" s="19"/>
      <c r="BI13" s="19"/>
      <c r="BJ13" s="19"/>
      <c r="BK13" s="19"/>
    </row>
    <row r="14" spans="1:69" x14ac:dyDescent="0.3">
      <c r="A14"/>
      <c r="B14"/>
      <c r="C14" s="126"/>
      <c r="D14" s="125"/>
      <c r="E14" s="126"/>
      <c r="F14" s="180"/>
      <c r="G14" s="126"/>
      <c r="H14" s="119"/>
      <c r="I14" s="195"/>
      <c r="J14" s="180"/>
      <c r="K14" s="19"/>
      <c r="L14" s="24"/>
      <c r="T14" s="24"/>
      <c r="AT14" s="26"/>
      <c r="BA14" s="26"/>
      <c r="BC14" s="19"/>
      <c r="BD14" s="19"/>
      <c r="BE14" s="19"/>
      <c r="BF14" s="19"/>
      <c r="BG14" s="26"/>
      <c r="BI14" s="19"/>
      <c r="BJ14" s="19"/>
      <c r="BK14" s="19"/>
    </row>
    <row r="15" spans="1:69" x14ac:dyDescent="0.3">
      <c r="A15" t="s">
        <v>10</v>
      </c>
      <c r="B15"/>
      <c r="C15" s="126"/>
      <c r="D15" s="125"/>
      <c r="E15" s="126"/>
      <c r="F15" s="179"/>
      <c r="G15" s="126"/>
      <c r="H15" s="119"/>
      <c r="I15" s="195"/>
      <c r="J15" s="179"/>
      <c r="K15" s="24"/>
      <c r="L15" s="24"/>
      <c r="O15" s="24"/>
      <c r="P15" s="24"/>
      <c r="Q15" s="24"/>
      <c r="R15" s="24"/>
      <c r="S15" s="24"/>
      <c r="T15" s="24"/>
      <c r="W15" s="24"/>
      <c r="X15" s="24"/>
      <c r="Y15" s="24"/>
      <c r="Z15" s="24"/>
      <c r="AA15" s="24"/>
      <c r="AE15" s="24"/>
      <c r="AF15" s="24"/>
      <c r="AG15" s="24"/>
      <c r="AH15" s="24"/>
      <c r="AI15" s="24"/>
      <c r="AJ15" s="24"/>
      <c r="AM15" s="24"/>
      <c r="AN15" s="24"/>
      <c r="AO15" s="24"/>
      <c r="AP15" s="24"/>
      <c r="AQ15" s="24"/>
      <c r="AR15" s="24"/>
      <c r="AS15" s="24"/>
      <c r="AT15" s="25"/>
      <c r="AU15" s="24"/>
      <c r="AV15" s="24"/>
      <c r="AW15" s="24"/>
      <c r="AX15" s="24"/>
      <c r="AY15" s="24"/>
      <c r="BB15" s="26"/>
      <c r="BC15" s="19"/>
      <c r="BD15" s="19"/>
      <c r="BE15" s="19"/>
      <c r="BF15" s="24"/>
      <c r="BH15" s="26"/>
      <c r="BI15" s="19"/>
      <c r="BJ15" s="19"/>
      <c r="BK15" s="19"/>
    </row>
    <row r="16" spans="1:69" x14ac:dyDescent="0.3">
      <c r="A16"/>
      <c r="B16" s="80" t="s">
        <v>63</v>
      </c>
      <c r="C16" s="124">
        <v>21.9</v>
      </c>
      <c r="D16" s="125"/>
      <c r="E16" s="124">
        <v>6</v>
      </c>
      <c r="F16" s="180"/>
      <c r="G16" s="124">
        <v>-100.1</v>
      </c>
      <c r="H16" s="264" t="s">
        <v>22</v>
      </c>
      <c r="I16" s="172"/>
      <c r="J16" s="180"/>
      <c r="K16" s="19"/>
      <c r="L16" s="24"/>
      <c r="O16" s="19"/>
      <c r="P16" s="19"/>
      <c r="Q16" s="19"/>
      <c r="R16" s="19"/>
      <c r="S16" s="19"/>
      <c r="T16" s="24"/>
      <c r="W16" s="19"/>
      <c r="X16" s="19"/>
      <c r="Y16" s="19"/>
      <c r="Z16" s="19"/>
      <c r="AA16" s="19"/>
      <c r="AE16" s="19"/>
      <c r="AF16" s="19"/>
      <c r="AG16" s="19"/>
      <c r="AH16" s="19"/>
      <c r="AI16" s="19"/>
      <c r="AJ16" s="19"/>
      <c r="AM16" s="38"/>
      <c r="AN16" s="38"/>
      <c r="AO16" s="21"/>
      <c r="AP16" s="21"/>
      <c r="AQ16" s="19"/>
      <c r="AR16" s="19"/>
      <c r="AS16" s="19"/>
      <c r="AT16" s="19"/>
      <c r="AU16" s="38"/>
      <c r="AV16" s="38"/>
      <c r="AW16" s="21"/>
      <c r="AX16" s="21"/>
      <c r="AY16" s="19"/>
      <c r="BB16" s="26"/>
      <c r="BC16" s="19"/>
      <c r="BD16" s="19"/>
      <c r="BE16" s="19"/>
      <c r="BF16" s="19"/>
      <c r="BH16" s="26"/>
      <c r="BI16" s="19"/>
      <c r="BJ16" s="19"/>
      <c r="BK16" s="19"/>
    </row>
    <row r="17" spans="1:63" x14ac:dyDescent="0.3">
      <c r="A17"/>
      <c r="B17" t="s">
        <v>11</v>
      </c>
      <c r="C17" s="126">
        <v>249.1</v>
      </c>
      <c r="D17" s="125"/>
      <c r="E17" s="126">
        <v>326.7</v>
      </c>
      <c r="F17" s="180"/>
      <c r="G17" s="126">
        <v>343.3</v>
      </c>
      <c r="H17" s="119"/>
      <c r="I17" s="195"/>
      <c r="J17" s="180"/>
      <c r="K17" s="19"/>
      <c r="L17" s="24"/>
      <c r="O17" s="19"/>
      <c r="P17" s="19"/>
      <c r="Q17" s="19"/>
      <c r="R17" s="19"/>
      <c r="S17" s="19"/>
      <c r="T17" s="24"/>
      <c r="W17" s="19"/>
      <c r="X17" s="19"/>
      <c r="Y17" s="19"/>
      <c r="Z17" s="19"/>
      <c r="AA17" s="19"/>
      <c r="AE17" s="19"/>
      <c r="AF17" s="19"/>
      <c r="AG17" s="19"/>
      <c r="AH17" s="19"/>
      <c r="AI17" s="19"/>
      <c r="AJ17" s="19"/>
      <c r="AM17" s="21"/>
      <c r="AN17" s="21"/>
      <c r="AO17" s="21"/>
      <c r="AP17" s="21"/>
      <c r="AQ17" s="19"/>
      <c r="AR17" s="19"/>
      <c r="AS17" s="19"/>
      <c r="AT17" s="19"/>
      <c r="AU17" s="21"/>
      <c r="AV17" s="21"/>
      <c r="AW17" s="21"/>
      <c r="AX17" s="21"/>
      <c r="AY17" s="19"/>
      <c r="BB17" s="26"/>
      <c r="BC17" s="19"/>
      <c r="BD17" s="19"/>
      <c r="BE17" s="19"/>
      <c r="BF17" s="19"/>
      <c r="BH17" s="26"/>
      <c r="BI17" s="19"/>
      <c r="BJ17" s="19"/>
      <c r="BK17" s="19"/>
    </row>
    <row r="18" spans="1:63" x14ac:dyDescent="0.3">
      <c r="A18" t="s">
        <v>12</v>
      </c>
      <c r="B18" s="80" t="s">
        <v>64</v>
      </c>
      <c r="C18" s="126">
        <v>-40.200000000000003</v>
      </c>
      <c r="D18" s="125"/>
      <c r="E18" s="126">
        <v>-73.900000000000006</v>
      </c>
      <c r="F18" s="180"/>
      <c r="G18" s="126">
        <v>-49</v>
      </c>
      <c r="H18" s="119"/>
      <c r="I18" s="195"/>
      <c r="J18" s="180"/>
      <c r="K18" s="19"/>
      <c r="L18" s="24"/>
      <c r="O18" s="19"/>
      <c r="P18" s="19"/>
      <c r="Q18" s="19"/>
      <c r="R18" s="19"/>
      <c r="S18" s="19"/>
      <c r="T18" s="24"/>
      <c r="W18" s="19"/>
      <c r="X18" s="19"/>
      <c r="Y18" s="19"/>
      <c r="Z18" s="19"/>
      <c r="AA18" s="19"/>
      <c r="AE18" s="19"/>
      <c r="AF18" s="19"/>
      <c r="AG18" s="21"/>
      <c r="AH18" s="19"/>
      <c r="AI18" s="19"/>
      <c r="AJ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BC18" s="19"/>
      <c r="BD18" s="19"/>
      <c r="BE18" s="19"/>
      <c r="BF18" s="19"/>
      <c r="BI18" s="19"/>
      <c r="BJ18" s="19"/>
      <c r="BK18" s="19"/>
    </row>
    <row r="19" spans="1:63" x14ac:dyDescent="0.3">
      <c r="A19"/>
      <c r="B19"/>
      <c r="C19" s="127"/>
      <c r="D19" s="125"/>
      <c r="E19" s="127"/>
      <c r="F19" s="180"/>
      <c r="G19" s="127"/>
      <c r="H19" s="119"/>
      <c r="I19" s="195"/>
      <c r="J19" s="180"/>
      <c r="K19" s="19"/>
      <c r="L19" s="24"/>
      <c r="O19" s="19"/>
      <c r="P19" s="19"/>
      <c r="Q19" s="19"/>
      <c r="R19" s="19"/>
      <c r="S19" s="19"/>
      <c r="T19" s="24"/>
      <c r="W19" s="19"/>
      <c r="X19" s="19"/>
      <c r="Y19" s="19"/>
      <c r="Z19" s="19"/>
      <c r="AA19" s="19"/>
      <c r="AE19" s="19"/>
      <c r="AF19" s="19"/>
      <c r="AG19" s="19"/>
      <c r="AH19" s="19"/>
      <c r="AI19" s="19"/>
      <c r="AJ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BA19" s="26"/>
      <c r="BC19" s="19"/>
      <c r="BD19" s="19"/>
      <c r="BE19" s="19"/>
      <c r="BF19" s="19"/>
      <c r="BG19" s="26"/>
      <c r="BI19" s="19"/>
      <c r="BJ19" s="19"/>
      <c r="BK19" s="19"/>
    </row>
    <row r="20" spans="1:63" x14ac:dyDescent="0.3">
      <c r="A20" s="80" t="s">
        <v>13</v>
      </c>
      <c r="B20"/>
      <c r="C20" s="124">
        <v>230.8</v>
      </c>
      <c r="D20" s="125"/>
      <c r="E20" s="124">
        <v>258.8</v>
      </c>
      <c r="F20" s="180"/>
      <c r="G20" s="124">
        <v>194.2</v>
      </c>
      <c r="H20" s="119"/>
      <c r="I20" s="172"/>
      <c r="J20" s="180"/>
      <c r="K20" s="19"/>
      <c r="L20" s="24"/>
      <c r="S20" s="19"/>
      <c r="T20" s="24"/>
      <c r="AA20" s="19"/>
      <c r="AE20" s="21"/>
      <c r="AF20" s="21"/>
      <c r="AG20" s="21"/>
      <c r="AH20" s="21"/>
      <c r="AI20" s="19"/>
      <c r="AJ20" s="19"/>
      <c r="AM20" s="21"/>
      <c r="AN20" s="21"/>
      <c r="AO20" s="21"/>
      <c r="AP20" s="21"/>
      <c r="AQ20" s="19"/>
      <c r="AR20" s="19"/>
      <c r="AS20" s="19"/>
      <c r="AT20" s="26"/>
      <c r="AW20" s="19"/>
      <c r="AX20" s="19"/>
      <c r="AY20" s="19"/>
      <c r="BC20" s="19"/>
      <c r="BD20" s="19"/>
      <c r="BE20" s="19"/>
      <c r="BF20" s="19"/>
      <c r="BI20" s="19"/>
      <c r="BJ20" s="19"/>
      <c r="BK20" s="19"/>
    </row>
    <row r="21" spans="1:63" x14ac:dyDescent="0.3">
      <c r="A21"/>
      <c r="B21"/>
      <c r="C21" s="126"/>
      <c r="D21" s="125"/>
      <c r="E21" s="126"/>
      <c r="F21" s="180"/>
      <c r="G21" s="126"/>
      <c r="H21" s="119"/>
      <c r="I21" s="195"/>
      <c r="J21" s="180"/>
      <c r="K21" s="19"/>
      <c r="L21" s="24"/>
      <c r="O21" s="19"/>
      <c r="P21" s="19"/>
      <c r="Q21" s="19"/>
      <c r="R21" s="19"/>
      <c r="S21" s="19"/>
      <c r="T21" s="24"/>
      <c r="W21" s="19"/>
      <c r="X21" s="19"/>
      <c r="Y21" s="19"/>
      <c r="Z21" s="19"/>
      <c r="AA21" s="19"/>
      <c r="AE21" s="19"/>
      <c r="AF21" s="19"/>
      <c r="AG21" s="19"/>
      <c r="AH21" s="19"/>
      <c r="AI21" s="19"/>
      <c r="AJ21" s="19"/>
      <c r="AM21" s="19"/>
      <c r="AP21" s="38"/>
      <c r="AQ21" s="19"/>
      <c r="AR21" s="19"/>
      <c r="AS21" s="19"/>
      <c r="AT21" s="19"/>
      <c r="AY21" s="19"/>
      <c r="BA21" s="26"/>
      <c r="BC21" s="19"/>
      <c r="BD21" s="19"/>
      <c r="BE21" s="19"/>
      <c r="BF21" s="19"/>
      <c r="BG21" s="26"/>
      <c r="BI21" s="19"/>
      <c r="BJ21" s="19"/>
      <c r="BK21" s="19"/>
    </row>
    <row r="22" spans="1:63" x14ac:dyDescent="0.3">
      <c r="A22" t="s">
        <v>51</v>
      </c>
      <c r="B22"/>
      <c r="C22" s="124">
        <v>69.2</v>
      </c>
      <c r="D22" s="125"/>
      <c r="E22" s="124">
        <v>73.7</v>
      </c>
      <c r="F22" s="180"/>
      <c r="G22" s="124">
        <v>97.5</v>
      </c>
      <c r="H22" s="119"/>
      <c r="I22" s="172"/>
      <c r="J22" s="180"/>
      <c r="K22" s="19"/>
      <c r="L22" s="24"/>
      <c r="O22" s="19"/>
      <c r="P22" s="19"/>
      <c r="Q22" s="19"/>
      <c r="R22" s="19"/>
      <c r="S22" s="19"/>
      <c r="T22" s="24"/>
      <c r="W22" s="19"/>
      <c r="X22" s="19"/>
      <c r="Y22" s="19"/>
      <c r="Z22" s="19"/>
      <c r="AA22" s="19"/>
      <c r="AE22" s="19"/>
      <c r="AF22" s="19"/>
      <c r="AG22" s="19"/>
      <c r="AH22" s="19"/>
      <c r="AI22" s="19"/>
      <c r="AJ22" s="21"/>
      <c r="AM22" s="21"/>
      <c r="AN22" s="21"/>
      <c r="AO22" s="21"/>
      <c r="AP22" s="21"/>
      <c r="AQ22" s="19"/>
      <c r="AR22" s="19"/>
      <c r="AS22" s="19"/>
      <c r="AT22" s="19"/>
      <c r="AU22" s="21"/>
      <c r="AV22" s="21"/>
      <c r="AW22" s="21"/>
      <c r="AX22" s="21"/>
      <c r="AY22" s="19"/>
      <c r="BA22" s="26"/>
      <c r="BC22" s="19"/>
      <c r="BD22" s="19"/>
      <c r="BE22" s="19"/>
      <c r="BF22" s="19"/>
      <c r="BG22" s="26"/>
      <c r="BI22" s="19"/>
      <c r="BJ22" s="19"/>
      <c r="BK22" s="19"/>
    </row>
    <row r="23" spans="1:63" x14ac:dyDescent="0.3">
      <c r="A23" t="s">
        <v>14</v>
      </c>
      <c r="B23"/>
      <c r="C23" s="126">
        <v>-36</v>
      </c>
      <c r="D23" s="125"/>
      <c r="E23" s="126">
        <v>-35.1</v>
      </c>
      <c r="F23" s="180"/>
      <c r="G23" s="126">
        <v>-40.5</v>
      </c>
      <c r="H23" s="119"/>
      <c r="I23" s="195"/>
      <c r="J23" s="180"/>
      <c r="K23" s="19"/>
      <c r="L23" s="24"/>
      <c r="O23" s="21"/>
      <c r="P23" s="21"/>
      <c r="Q23" s="21"/>
      <c r="R23" s="21"/>
      <c r="S23" s="19"/>
      <c r="T23" s="24"/>
      <c r="W23" s="21"/>
      <c r="X23" s="21"/>
      <c r="Y23" s="21"/>
      <c r="Z23" s="21"/>
      <c r="AA23" s="19"/>
      <c r="AE23" s="21"/>
      <c r="AF23" s="21"/>
      <c r="AG23" s="21"/>
      <c r="AH23" s="21"/>
      <c r="AI23" s="19"/>
      <c r="AJ23" s="19"/>
      <c r="AM23" s="21"/>
      <c r="AN23" s="21"/>
      <c r="AO23" s="21"/>
      <c r="AP23" s="21"/>
      <c r="AQ23" s="19"/>
      <c r="AR23" s="19"/>
      <c r="AS23" s="19"/>
      <c r="AT23" s="19"/>
      <c r="AU23" s="21"/>
      <c r="AV23" s="21"/>
      <c r="AW23" s="21"/>
      <c r="AX23" s="21"/>
      <c r="AY23" s="19"/>
      <c r="BA23" s="26"/>
      <c r="BC23" s="19"/>
      <c r="BD23" s="19"/>
      <c r="BE23" s="19"/>
      <c r="BF23" s="19"/>
      <c r="BG23" s="26"/>
      <c r="BI23" s="19"/>
      <c r="BJ23" s="19"/>
      <c r="BK23" s="19"/>
    </row>
    <row r="24" spans="1:63" x14ac:dyDescent="0.3">
      <c r="A24" t="s">
        <v>15</v>
      </c>
      <c r="B24"/>
      <c r="C24" s="128">
        <v>-34.4</v>
      </c>
      <c r="D24" s="125"/>
      <c r="E24" s="126">
        <v>-37.799999999999997</v>
      </c>
      <c r="F24" s="180"/>
      <c r="G24" s="126">
        <v>-77.7</v>
      </c>
      <c r="H24" s="119"/>
      <c r="I24" s="195"/>
      <c r="J24" s="180"/>
      <c r="K24" s="19"/>
      <c r="L24" s="24"/>
      <c r="O24" s="19"/>
      <c r="P24" s="19"/>
      <c r="Q24" s="19"/>
      <c r="R24" s="19"/>
      <c r="S24" s="19"/>
      <c r="T24" s="24"/>
      <c r="W24" s="19"/>
      <c r="X24" s="19"/>
      <c r="Y24" s="19"/>
      <c r="Z24" s="19"/>
      <c r="AA24" s="19"/>
      <c r="AE24" s="19"/>
      <c r="AF24" s="19"/>
      <c r="AG24" s="19"/>
      <c r="AH24" s="19"/>
      <c r="AI24" s="19"/>
      <c r="AJ24" s="19"/>
      <c r="AM24" s="21"/>
      <c r="AN24" s="21"/>
      <c r="AO24" s="21"/>
      <c r="AP24" s="21"/>
      <c r="AQ24" s="19"/>
      <c r="AR24" s="19"/>
      <c r="AS24" s="19"/>
      <c r="AT24" s="19"/>
      <c r="AU24" s="21"/>
      <c r="AV24" s="21"/>
      <c r="AW24" s="21"/>
      <c r="AX24" s="21"/>
      <c r="AY24" s="19"/>
      <c r="BA24" s="26"/>
      <c r="BC24" s="19"/>
      <c r="BD24" s="19"/>
      <c r="BE24" s="19"/>
      <c r="BF24" s="19"/>
      <c r="BG24" s="26"/>
      <c r="BI24" s="19"/>
      <c r="BJ24" s="19"/>
      <c r="BK24" s="19"/>
    </row>
    <row r="25" spans="1:63" x14ac:dyDescent="0.3">
      <c r="A25" s="80" t="s">
        <v>16</v>
      </c>
      <c r="B25"/>
      <c r="C25" s="126">
        <v>-14.7</v>
      </c>
      <c r="D25" s="125"/>
      <c r="E25" s="126">
        <v>-14.8</v>
      </c>
      <c r="F25" s="180"/>
      <c r="G25" s="126">
        <v>-14.8</v>
      </c>
      <c r="H25" s="119"/>
      <c r="I25" s="195"/>
      <c r="J25" s="180"/>
      <c r="K25" s="19"/>
      <c r="L25" s="24"/>
      <c r="O25" s="19"/>
      <c r="P25" s="19"/>
      <c r="Q25" s="19"/>
      <c r="R25" s="19"/>
      <c r="S25" s="19"/>
      <c r="T25" s="24"/>
      <c r="W25" s="19"/>
      <c r="X25" s="19"/>
      <c r="Y25" s="19"/>
      <c r="Z25" s="19"/>
      <c r="AA25" s="19"/>
      <c r="AE25" s="19"/>
      <c r="AF25" s="19"/>
      <c r="AG25" s="19"/>
      <c r="AH25" s="19"/>
      <c r="AI25" s="19"/>
      <c r="AJ25" s="19"/>
      <c r="AM25" s="21"/>
      <c r="AN25" s="21"/>
      <c r="AO25" s="21"/>
      <c r="AP25" s="21"/>
      <c r="AQ25" s="19"/>
      <c r="AR25" s="19"/>
      <c r="AS25" s="19"/>
      <c r="AT25" s="19"/>
      <c r="AU25" s="19"/>
      <c r="AV25" s="19"/>
      <c r="AW25" s="19"/>
      <c r="AX25" s="19"/>
      <c r="AY25" s="19"/>
      <c r="BC25" s="19"/>
      <c r="BD25" s="19"/>
      <c r="BE25" s="19"/>
      <c r="BF25" s="19"/>
      <c r="BI25" s="19"/>
      <c r="BJ25" s="19"/>
      <c r="BK25" s="19"/>
    </row>
    <row r="26" spans="1:63" x14ac:dyDescent="0.3">
      <c r="A26"/>
      <c r="B26"/>
      <c r="C26" s="127"/>
      <c r="D26" s="125"/>
      <c r="E26" s="127"/>
      <c r="F26" s="180"/>
      <c r="G26" s="127"/>
      <c r="H26" s="119"/>
      <c r="I26" s="195"/>
      <c r="J26" s="180"/>
      <c r="K26" s="19"/>
      <c r="L26" s="24"/>
      <c r="O26" s="19"/>
      <c r="P26" s="19"/>
      <c r="Q26" s="19"/>
      <c r="R26" s="19"/>
      <c r="S26" s="19"/>
      <c r="T26" s="24"/>
      <c r="W26" s="19"/>
      <c r="X26" s="19"/>
      <c r="Y26" s="19"/>
      <c r="Z26" s="19"/>
      <c r="AA26" s="19"/>
      <c r="AD26" s="19"/>
      <c r="AE26" s="19"/>
      <c r="AF26" s="19"/>
      <c r="AG26" s="19"/>
      <c r="AH26" s="19"/>
      <c r="AI26" s="19"/>
      <c r="AJ26" s="21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BA26" s="26"/>
      <c r="BC26" s="19"/>
      <c r="BD26" s="19"/>
      <c r="BE26" s="19"/>
      <c r="BF26" s="19"/>
      <c r="BG26" s="26"/>
      <c r="BI26" s="19"/>
      <c r="BJ26" s="19"/>
      <c r="BK26" s="19"/>
    </row>
    <row r="27" spans="1:63" x14ac:dyDescent="0.3">
      <c r="A27" t="s">
        <v>65</v>
      </c>
      <c r="B27"/>
      <c r="C27" s="126">
        <v>214.9</v>
      </c>
      <c r="D27" s="125"/>
      <c r="E27" s="126">
        <v>244.8</v>
      </c>
      <c r="F27" s="181"/>
      <c r="G27" s="126">
        <v>158.69999999999999</v>
      </c>
      <c r="H27" s="119"/>
      <c r="I27" s="195"/>
      <c r="J27" s="181"/>
      <c r="K27" s="19"/>
      <c r="L27" s="24"/>
      <c r="O27" s="21"/>
      <c r="P27" s="21"/>
      <c r="Q27" s="21"/>
      <c r="R27" s="21"/>
      <c r="S27" s="19"/>
      <c r="T27" s="24"/>
      <c r="W27" s="21"/>
      <c r="X27" s="21"/>
      <c r="Y27" s="21"/>
      <c r="Z27" s="21"/>
      <c r="AA27" s="19"/>
      <c r="AE27" s="21"/>
      <c r="AF27" s="21"/>
      <c r="AG27" s="21"/>
      <c r="AH27" s="21"/>
      <c r="AI27" s="19"/>
      <c r="AJ27" s="19"/>
      <c r="AM27" s="21"/>
      <c r="AN27" s="21"/>
      <c r="AO27" s="21"/>
      <c r="AP27" s="21"/>
      <c r="AQ27" s="19"/>
      <c r="AR27" s="19"/>
      <c r="AS27" s="19"/>
      <c r="AU27" s="21"/>
      <c r="AV27" s="21"/>
      <c r="AW27" s="21"/>
      <c r="AX27" s="21"/>
      <c r="AY27" s="19"/>
      <c r="BA27" s="26"/>
      <c r="BC27" s="19"/>
      <c r="BD27" s="19"/>
      <c r="BE27" s="19"/>
      <c r="BF27" s="19"/>
      <c r="BG27" s="26"/>
      <c r="BI27" s="19"/>
      <c r="BJ27" s="19"/>
      <c r="BK27" s="19"/>
    </row>
    <row r="28" spans="1:63" x14ac:dyDescent="0.3">
      <c r="A28" s="80" t="s">
        <v>53</v>
      </c>
      <c r="B28"/>
      <c r="C28" s="128">
        <v>71.3</v>
      </c>
      <c r="D28" s="138"/>
      <c r="E28" s="126">
        <v>79</v>
      </c>
      <c r="F28" s="180"/>
      <c r="G28" s="126">
        <v>52.9</v>
      </c>
      <c r="H28" s="196"/>
      <c r="I28" s="195"/>
      <c r="J28" s="180"/>
      <c r="K28" s="19"/>
      <c r="L28" s="24"/>
      <c r="O28" s="19"/>
      <c r="P28" s="19"/>
      <c r="Q28" s="19"/>
      <c r="R28" s="19"/>
      <c r="S28" s="19"/>
      <c r="T28" s="24"/>
      <c r="W28" s="19"/>
      <c r="X28" s="19"/>
      <c r="Y28" s="19"/>
      <c r="Z28" s="19"/>
      <c r="AA28" s="19"/>
      <c r="AE28" s="21"/>
      <c r="AF28" s="21"/>
      <c r="AG28" s="21"/>
      <c r="AH28" s="21"/>
      <c r="AI28" s="19"/>
      <c r="AJ28" s="19"/>
      <c r="AM28" s="21"/>
      <c r="AN28" s="21"/>
      <c r="AO28" s="21"/>
      <c r="AP28" s="21"/>
      <c r="AQ28" s="19"/>
      <c r="AR28" s="19"/>
      <c r="AS28" s="19"/>
      <c r="AU28" s="19"/>
      <c r="AV28" s="19"/>
      <c r="AW28" s="19"/>
      <c r="AX28" s="19"/>
      <c r="AY28" s="19"/>
      <c r="BC28" s="19"/>
      <c r="BD28" s="19"/>
      <c r="BE28" s="19"/>
      <c r="BF28" s="19"/>
      <c r="BI28" s="19"/>
      <c r="BJ28" s="19"/>
      <c r="BK28" s="19"/>
    </row>
    <row r="29" spans="1:63" x14ac:dyDescent="0.3">
      <c r="A29"/>
      <c r="B29"/>
      <c r="C29" s="127"/>
      <c r="D29" s="125"/>
      <c r="E29" s="127"/>
      <c r="F29" s="180"/>
      <c r="G29" s="127"/>
      <c r="H29" s="119"/>
      <c r="I29" s="195"/>
      <c r="J29" s="180"/>
      <c r="K29" s="19"/>
      <c r="L29" s="24"/>
      <c r="O29" s="19"/>
      <c r="P29" s="19"/>
      <c r="Q29" s="19"/>
      <c r="R29" s="19"/>
      <c r="S29" s="19"/>
      <c r="T29" s="24"/>
      <c r="W29" s="19"/>
      <c r="X29" s="19"/>
      <c r="Y29" s="19"/>
      <c r="Z29" s="19"/>
      <c r="AA29" s="19"/>
      <c r="AE29" s="19"/>
      <c r="AF29" s="19"/>
      <c r="AG29" s="19"/>
      <c r="AH29" s="19"/>
      <c r="AI29" s="19"/>
      <c r="AJ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BA29" s="26"/>
      <c r="BC29" s="19"/>
      <c r="BD29" s="19"/>
      <c r="BE29" s="19"/>
      <c r="BF29" s="19"/>
      <c r="BG29" s="26"/>
      <c r="BI29" s="19"/>
      <c r="BJ29" s="19"/>
      <c r="BK29" s="19"/>
    </row>
    <row r="30" spans="1:63" x14ac:dyDescent="0.3">
      <c r="A30" s="80" t="s">
        <v>66</v>
      </c>
      <c r="B30"/>
      <c r="C30" s="126">
        <v>143.6</v>
      </c>
      <c r="D30" s="264" t="s">
        <v>23</v>
      </c>
      <c r="E30" s="126">
        <v>165.8</v>
      </c>
      <c r="F30" s="188"/>
      <c r="G30" s="126">
        <v>105.8</v>
      </c>
      <c r="H30" s="119"/>
      <c r="I30" s="195"/>
      <c r="J30" s="188"/>
      <c r="K30" s="19"/>
      <c r="L30" s="24"/>
      <c r="O30" s="19"/>
      <c r="P30" s="19"/>
      <c r="Q30" s="19"/>
      <c r="R30" s="19"/>
      <c r="S30" s="19"/>
      <c r="T30" s="24"/>
      <c r="W30" s="19"/>
      <c r="X30" s="19"/>
      <c r="Y30" s="19"/>
      <c r="Z30" s="19"/>
      <c r="AA30" s="19"/>
      <c r="AE30" s="19"/>
      <c r="AF30" s="19"/>
      <c r="AG30" s="19"/>
      <c r="AH30" s="19"/>
      <c r="AI30" s="19"/>
      <c r="AJ30" s="19"/>
      <c r="AM30" s="19"/>
      <c r="AN30" s="19"/>
      <c r="AO30" s="19"/>
      <c r="AP30" s="19"/>
      <c r="AQ30" s="19"/>
      <c r="AR30" s="19"/>
      <c r="AS30" s="19"/>
      <c r="AU30" s="19"/>
      <c r="AV30" s="19"/>
      <c r="AW30" s="19"/>
      <c r="AX30" s="19"/>
      <c r="AY30" s="19"/>
      <c r="BA30" s="26"/>
      <c r="BC30" s="19"/>
      <c r="BD30" s="19"/>
      <c r="BE30" s="19"/>
      <c r="BF30" s="19"/>
      <c r="BG30" s="26"/>
      <c r="BI30" s="19"/>
      <c r="BJ30" s="19"/>
      <c r="BK30" s="19"/>
    </row>
    <row r="31" spans="1:63" x14ac:dyDescent="0.3">
      <c r="A31" s="146" t="s">
        <v>67</v>
      </c>
      <c r="B31"/>
      <c r="C31" s="151">
        <v>12.2</v>
      </c>
      <c r="D31" s="125"/>
      <c r="E31" s="151">
        <v>0</v>
      </c>
      <c r="F31" s="181"/>
      <c r="G31" s="151">
        <v>0</v>
      </c>
      <c r="H31" s="119"/>
      <c r="I31" s="195"/>
      <c r="J31" s="181"/>
      <c r="K31" s="19"/>
      <c r="L31" s="24"/>
      <c r="O31" s="21"/>
      <c r="P31" s="21"/>
      <c r="Q31" s="21"/>
      <c r="R31" s="21"/>
      <c r="S31" s="19"/>
      <c r="T31" s="24"/>
      <c r="W31" s="21"/>
      <c r="X31" s="21"/>
      <c r="Y31" s="21"/>
      <c r="Z31" s="21"/>
      <c r="AA31" s="19"/>
      <c r="AE31" s="21"/>
      <c r="AF31" s="21"/>
      <c r="AG31" s="21"/>
      <c r="AH31" s="21"/>
      <c r="AI31" s="19"/>
      <c r="AJ31" s="19"/>
      <c r="AM31" s="21"/>
      <c r="AN31" s="21"/>
      <c r="AO31" s="21"/>
      <c r="AP31" s="21"/>
      <c r="AQ31" s="19"/>
      <c r="AR31" s="19"/>
      <c r="AS31" s="19"/>
      <c r="AU31" s="21"/>
      <c r="AV31" s="21"/>
      <c r="AW31" s="21"/>
      <c r="AX31" s="21"/>
      <c r="AY31" s="19"/>
      <c r="BA31" s="26"/>
      <c r="BC31" s="19"/>
      <c r="BD31" s="19"/>
      <c r="BE31" s="19"/>
      <c r="BF31" s="19"/>
      <c r="BG31" s="26"/>
      <c r="BI31" s="19"/>
      <c r="BJ31" s="19"/>
      <c r="BK31" s="19"/>
    </row>
    <row r="32" spans="1:63" ht="15.75" customHeight="1" x14ac:dyDescent="0.3">
      <c r="A32" s="146"/>
      <c r="B32"/>
      <c r="C32" s="126"/>
      <c r="D32" s="125"/>
      <c r="E32" s="126"/>
      <c r="F32" s="180"/>
      <c r="G32" s="126"/>
      <c r="H32" s="119"/>
      <c r="I32" s="195"/>
      <c r="J32" s="180"/>
      <c r="K32" s="152"/>
      <c r="R32" s="21"/>
      <c r="S32" s="19"/>
      <c r="Z32" s="21"/>
      <c r="AA32" s="19"/>
      <c r="AI32" s="19"/>
      <c r="AM32" s="21"/>
      <c r="AN32" s="21"/>
      <c r="AO32" s="21"/>
      <c r="AP32" s="21"/>
      <c r="AQ32" s="19"/>
      <c r="AR32" s="19"/>
      <c r="AS32" s="19"/>
      <c r="AU32" s="21"/>
      <c r="AV32" s="21"/>
      <c r="AW32" s="21"/>
      <c r="AX32" s="21"/>
      <c r="AY32" s="19"/>
      <c r="BA32" s="26"/>
      <c r="BC32" s="19"/>
      <c r="BD32" s="19"/>
      <c r="BE32" s="19"/>
      <c r="BF32" s="19"/>
      <c r="BG32" s="26"/>
      <c r="BI32" s="19"/>
      <c r="BJ32" s="19"/>
      <c r="BK32" s="19"/>
    </row>
    <row r="33" spans="1:74" ht="15.75" customHeight="1" x14ac:dyDescent="0.3">
      <c r="A33" s="146" t="s">
        <v>68</v>
      </c>
      <c r="B33"/>
      <c r="C33" s="126">
        <v>155.80000000000001</v>
      </c>
      <c r="D33" s="264" t="s">
        <v>23</v>
      </c>
      <c r="E33" s="126">
        <v>165.8</v>
      </c>
      <c r="F33" s="188"/>
      <c r="G33" s="126">
        <v>105.8</v>
      </c>
      <c r="H33" s="264" t="s">
        <v>37</v>
      </c>
      <c r="I33" s="195"/>
      <c r="J33" s="188"/>
      <c r="K33" s="152"/>
      <c r="O33" s="19"/>
      <c r="P33" s="19"/>
      <c r="Q33" s="19"/>
      <c r="R33" s="21"/>
      <c r="S33" s="19"/>
      <c r="T33" s="19"/>
      <c r="U33" s="19"/>
      <c r="V33" s="19"/>
      <c r="W33" s="19"/>
      <c r="X33" s="19"/>
      <c r="Y33" s="19"/>
      <c r="Z33" s="21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1"/>
      <c r="AN33" s="21"/>
      <c r="AO33" s="21"/>
      <c r="AP33" s="21"/>
      <c r="AQ33" s="19"/>
      <c r="AR33" s="19"/>
      <c r="AS33" s="19"/>
      <c r="AT33" s="19"/>
      <c r="AU33" s="21"/>
      <c r="AV33" s="21"/>
      <c r="AW33" s="21"/>
      <c r="AX33" s="21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3">
      <c r="A34" s="146"/>
      <c r="B34"/>
      <c r="C34" s="126"/>
      <c r="D34" s="125"/>
      <c r="E34" s="126"/>
      <c r="F34" s="188"/>
      <c r="G34" s="126"/>
      <c r="H34" s="264"/>
      <c r="I34" s="195"/>
      <c r="J34" s="188"/>
      <c r="K34" s="152"/>
      <c r="O34" s="19"/>
      <c r="P34" s="19"/>
      <c r="Q34" s="19"/>
      <c r="R34" s="21"/>
      <c r="S34" s="19"/>
      <c r="T34" s="19"/>
      <c r="U34" s="19"/>
      <c r="V34" s="19"/>
      <c r="W34" s="19"/>
      <c r="X34" s="19"/>
      <c r="Y34" s="19"/>
      <c r="Z34" s="21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1"/>
      <c r="AN34" s="21"/>
      <c r="AO34" s="21"/>
      <c r="AP34" s="21"/>
      <c r="AQ34" s="19"/>
      <c r="AR34" s="19"/>
      <c r="AS34" s="19"/>
      <c r="AT34" s="19"/>
      <c r="AU34" s="21"/>
      <c r="AV34" s="21"/>
      <c r="AW34" s="21"/>
      <c r="AX34" s="21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3">
      <c r="A35" s="146" t="s">
        <v>189</v>
      </c>
      <c r="B35"/>
      <c r="C35" s="126"/>
      <c r="D35" s="125"/>
      <c r="E35" s="126"/>
      <c r="F35" s="188"/>
      <c r="G35" s="126"/>
      <c r="H35" s="264"/>
      <c r="I35" s="195"/>
      <c r="J35" s="188"/>
      <c r="K35" s="152"/>
      <c r="O35" s="19"/>
      <c r="P35" s="19"/>
      <c r="Q35" s="19"/>
      <c r="R35" s="21"/>
      <c r="S35" s="19"/>
      <c r="T35" s="19"/>
      <c r="U35" s="19"/>
      <c r="V35" s="19"/>
      <c r="W35" s="19"/>
      <c r="X35" s="19"/>
      <c r="Y35" s="19"/>
      <c r="Z35" s="21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1"/>
      <c r="AN35" s="21"/>
      <c r="AO35" s="21"/>
      <c r="AP35" s="21"/>
      <c r="AQ35" s="19"/>
      <c r="AR35" s="19"/>
      <c r="AS35" s="19"/>
      <c r="AT35" s="19"/>
      <c r="AU35" s="21"/>
      <c r="AV35" s="21"/>
      <c r="AW35" s="21"/>
      <c r="AX35" s="21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3">
      <c r="A36" s="146" t="s">
        <v>190</v>
      </c>
      <c r="B36"/>
      <c r="C36" s="126">
        <v>141.5</v>
      </c>
      <c r="D36" s="125"/>
      <c r="E36" s="126">
        <v>31</v>
      </c>
      <c r="F36" s="180"/>
      <c r="G36" s="126">
        <v>0</v>
      </c>
      <c r="H36" s="119"/>
      <c r="I36" s="195"/>
      <c r="J36" s="180"/>
      <c r="K36" s="19"/>
      <c r="L36" s="24"/>
      <c r="O36" s="21"/>
      <c r="P36" s="19"/>
      <c r="Q36" s="21"/>
      <c r="R36" s="21"/>
      <c r="S36" s="19"/>
      <c r="T36" s="24"/>
      <c r="W36" s="21"/>
      <c r="X36" s="19"/>
      <c r="Y36" s="21"/>
      <c r="Z36" s="21"/>
      <c r="AA36" s="19"/>
      <c r="AE36" s="21"/>
      <c r="AF36" s="21"/>
      <c r="AG36" s="21"/>
      <c r="AH36" s="21"/>
      <c r="AI36" s="19"/>
      <c r="AJ36" s="19"/>
      <c r="AM36" s="21"/>
      <c r="AN36" s="21"/>
      <c r="AO36" s="21"/>
      <c r="AP36" s="21"/>
      <c r="AQ36" s="19"/>
      <c r="AR36" s="19"/>
      <c r="AS36" s="19"/>
      <c r="AU36" s="19"/>
      <c r="AV36" s="21"/>
      <c r="AW36" s="21"/>
      <c r="AX36" s="21"/>
      <c r="AY36" s="19"/>
      <c r="BC36" s="19"/>
      <c r="BD36" s="19"/>
      <c r="BE36" s="19"/>
      <c r="BF36" s="19"/>
      <c r="BI36" s="19"/>
      <c r="BJ36" s="19"/>
      <c r="BK36" s="19"/>
    </row>
    <row r="37" spans="1:74" x14ac:dyDescent="0.3">
      <c r="A37" s="80" t="s">
        <v>180</v>
      </c>
      <c r="B37"/>
      <c r="C37" s="126">
        <v>50.8</v>
      </c>
      <c r="D37" s="125"/>
      <c r="E37" s="126">
        <v>-44.7</v>
      </c>
      <c r="F37" s="180"/>
      <c r="G37" s="126">
        <v>-13.1</v>
      </c>
      <c r="H37" s="119"/>
      <c r="I37" s="195"/>
      <c r="J37" s="180"/>
      <c r="K37" s="19"/>
      <c r="L37" s="24"/>
      <c r="O37" s="19"/>
      <c r="P37" s="19"/>
      <c r="Q37" s="19"/>
      <c r="R37" s="19"/>
      <c r="S37" s="19"/>
      <c r="T37" s="24"/>
      <c r="W37" s="19"/>
      <c r="X37" s="19"/>
      <c r="Y37" s="19"/>
      <c r="Z37" s="19"/>
      <c r="AA37" s="19"/>
      <c r="AE37" s="19"/>
      <c r="AF37" s="19"/>
      <c r="AG37" s="19"/>
      <c r="AH37" s="19"/>
      <c r="AI37" s="19"/>
      <c r="AJ37" s="19"/>
      <c r="AM37" s="19"/>
      <c r="AN37" s="19"/>
      <c r="AO37" s="19"/>
      <c r="AP37" s="19"/>
      <c r="AQ37" s="19"/>
      <c r="AR37" s="19"/>
      <c r="AS37" s="19"/>
      <c r="AU37" s="19"/>
      <c r="AV37" s="19"/>
      <c r="AW37" s="19"/>
      <c r="AX37" s="19"/>
      <c r="AY37" s="19"/>
      <c r="BA37" s="26"/>
      <c r="BC37" s="24"/>
      <c r="BD37" s="24"/>
      <c r="BE37" s="24"/>
      <c r="BF37" s="24"/>
      <c r="BG37" s="26"/>
      <c r="BI37" s="24"/>
      <c r="BJ37" s="24"/>
      <c r="BK37" s="24"/>
      <c r="BL37" s="32"/>
    </row>
    <row r="38" spans="1:74" x14ac:dyDescent="0.3">
      <c r="A38" s="146" t="s">
        <v>193</v>
      </c>
      <c r="B38"/>
      <c r="C38" s="126">
        <v>-23.1</v>
      </c>
      <c r="D38" s="126"/>
      <c r="E38" s="126">
        <v>-19.5</v>
      </c>
      <c r="F38" s="179"/>
      <c r="G38" s="126">
        <v>0</v>
      </c>
      <c r="H38" s="195"/>
      <c r="I38" s="195"/>
      <c r="J38" s="179"/>
      <c r="K38" s="24"/>
      <c r="L38" s="24"/>
      <c r="O38" s="24"/>
      <c r="P38" s="24"/>
      <c r="Q38" s="24"/>
      <c r="R38" s="24"/>
      <c r="S38" s="24"/>
      <c r="T38" s="24"/>
      <c r="W38" s="24"/>
      <c r="X38" s="24"/>
      <c r="Y38" s="24"/>
      <c r="Z38" s="24"/>
      <c r="AA38" s="24"/>
      <c r="AE38" s="24"/>
      <c r="AF38" s="24"/>
      <c r="AG38" s="24"/>
      <c r="AH38" s="24"/>
      <c r="AI38" s="24"/>
      <c r="AJ38" s="24"/>
      <c r="AM38" s="24"/>
      <c r="AN38" s="24"/>
      <c r="AO38" s="24"/>
      <c r="AP38" s="24"/>
      <c r="AQ38" s="24"/>
      <c r="AR38" s="24"/>
      <c r="AS38" s="24"/>
      <c r="AU38" s="24"/>
      <c r="AV38" s="24"/>
      <c r="AW38" s="24"/>
      <c r="AX38" s="24"/>
      <c r="AY38" s="24"/>
      <c r="BC38" s="19"/>
      <c r="BD38" s="19"/>
      <c r="BE38" s="19"/>
      <c r="BF38" s="19"/>
      <c r="BI38" s="19"/>
      <c r="BJ38" s="19"/>
      <c r="BK38" s="19"/>
    </row>
    <row r="39" spans="1:74" x14ac:dyDescent="0.3">
      <c r="A39" s="146" t="s">
        <v>194</v>
      </c>
      <c r="B39"/>
      <c r="C39" s="128">
        <v>-33.6</v>
      </c>
      <c r="D39" s="125"/>
      <c r="E39" s="129">
        <v>1.4</v>
      </c>
      <c r="F39" s="180"/>
      <c r="G39" s="129">
        <v>-19.899999999999999</v>
      </c>
      <c r="H39" s="119"/>
      <c r="I39" s="197"/>
      <c r="J39" s="180"/>
      <c r="K39" s="19"/>
      <c r="L39" s="24"/>
      <c r="O39" s="19"/>
      <c r="P39" s="19"/>
      <c r="Q39" s="19"/>
      <c r="R39" s="19"/>
      <c r="S39" s="19"/>
      <c r="T39" s="24"/>
      <c r="W39" s="19"/>
      <c r="X39" s="19"/>
      <c r="Y39" s="19"/>
      <c r="Z39" s="19"/>
      <c r="AA39" s="19"/>
      <c r="AE39" s="19"/>
      <c r="AF39" s="19"/>
      <c r="AG39" s="19"/>
      <c r="AH39" s="19"/>
      <c r="AI39" s="19"/>
      <c r="AJ39" s="19"/>
      <c r="AM39" s="19"/>
      <c r="AN39" s="19"/>
      <c r="AO39" s="19"/>
      <c r="AP39" s="19"/>
      <c r="AQ39" s="19"/>
      <c r="AR39" s="19"/>
      <c r="AS39" s="19"/>
      <c r="AU39" s="19"/>
      <c r="AV39" s="19"/>
      <c r="AW39" s="19"/>
      <c r="AX39" s="19"/>
      <c r="AY39" s="19"/>
      <c r="BA39" s="26"/>
      <c r="BC39" s="19"/>
      <c r="BD39" s="19"/>
      <c r="BE39" s="19"/>
      <c r="BF39" s="19"/>
      <c r="BG39" s="26"/>
      <c r="BI39" s="19"/>
      <c r="BJ39" s="19"/>
      <c r="BK39" s="19"/>
    </row>
    <row r="40" spans="1:74" ht="15.75" customHeight="1" x14ac:dyDescent="0.3">
      <c r="A40" t="s">
        <v>125</v>
      </c>
      <c r="B40"/>
      <c r="C40" s="126">
        <v>-3.9</v>
      </c>
      <c r="D40" s="125"/>
      <c r="E40" s="126">
        <v>-9</v>
      </c>
      <c r="F40" s="182"/>
      <c r="G40" s="126">
        <v>-16.5</v>
      </c>
      <c r="H40" s="119"/>
      <c r="I40" s="195"/>
      <c r="J40" s="182"/>
      <c r="K40" s="19"/>
      <c r="L40" s="24"/>
      <c r="O40" s="21"/>
      <c r="P40" s="21"/>
      <c r="Q40" s="21"/>
      <c r="R40" s="21"/>
      <c r="S40" s="19"/>
      <c r="T40" s="24"/>
      <c r="W40" s="21"/>
      <c r="X40" s="21"/>
      <c r="Y40" s="21"/>
      <c r="Z40" s="21"/>
      <c r="AA40" s="19"/>
      <c r="AE40" s="21"/>
      <c r="AF40" s="21"/>
      <c r="AG40" s="21"/>
      <c r="AH40" s="21"/>
      <c r="AI40" s="19"/>
      <c r="AJ40" s="19"/>
      <c r="AM40" s="19"/>
      <c r="AN40" s="19"/>
      <c r="AO40" s="19"/>
      <c r="AP40" s="19"/>
      <c r="AQ40" s="19"/>
      <c r="AR40" s="19"/>
      <c r="AS40" s="19"/>
      <c r="AU40" s="19"/>
      <c r="AV40" s="19"/>
      <c r="AW40" s="19"/>
      <c r="AX40" s="19"/>
      <c r="AY40" s="19"/>
      <c r="BC40" s="19"/>
      <c r="BD40" s="19"/>
      <c r="BE40" s="19"/>
      <c r="BF40" s="19"/>
      <c r="BI40" s="19"/>
      <c r="BJ40" s="19"/>
      <c r="BK40" s="19"/>
    </row>
    <row r="41" spans="1:74" ht="15.75" customHeight="1" x14ac:dyDescent="0.3">
      <c r="A41" s="80" t="s">
        <v>195</v>
      </c>
      <c r="B41"/>
      <c r="C41" s="128">
        <v>6.3</v>
      </c>
      <c r="D41" s="125"/>
      <c r="E41" s="129">
        <v>-40.4</v>
      </c>
      <c r="F41" s="180"/>
      <c r="G41" s="129">
        <v>-10</v>
      </c>
      <c r="H41" s="119"/>
      <c r="I41" s="197"/>
      <c r="J41" s="180"/>
      <c r="K41" s="19"/>
      <c r="L41" s="24"/>
      <c r="O41" s="19"/>
      <c r="P41" s="19"/>
      <c r="Q41" s="19"/>
      <c r="R41" s="19"/>
      <c r="S41" s="19"/>
      <c r="T41" s="24"/>
      <c r="W41" s="19"/>
      <c r="X41" s="19"/>
      <c r="Y41" s="19"/>
      <c r="Z41" s="19"/>
      <c r="AA41" s="19"/>
      <c r="AE41" s="19"/>
      <c r="AF41" s="19"/>
      <c r="AG41" s="19"/>
      <c r="AH41" s="19"/>
      <c r="AI41" s="19"/>
      <c r="AJ41" s="19"/>
      <c r="AM41" s="19"/>
      <c r="AN41" s="19"/>
      <c r="AO41" s="19"/>
      <c r="AP41" s="19"/>
      <c r="AQ41" s="19"/>
      <c r="AR41" s="19"/>
      <c r="AS41" s="19"/>
      <c r="AU41" s="19"/>
      <c r="AV41" s="19"/>
      <c r="AW41" s="19"/>
      <c r="AX41" s="19"/>
      <c r="AY41" s="19"/>
      <c r="BA41" s="26"/>
      <c r="BB41" s="24"/>
      <c r="BC41" s="24"/>
      <c r="BD41" s="24"/>
      <c r="BE41" s="24"/>
      <c r="BF41" s="24"/>
      <c r="BG41" s="26"/>
      <c r="BH41" s="24"/>
      <c r="BI41" s="24"/>
      <c r="BJ41" s="24"/>
      <c r="BK41" s="24"/>
      <c r="BL41" s="24"/>
      <c r="BM41" s="24"/>
      <c r="BN41" s="24"/>
      <c r="BO41" s="24"/>
      <c r="BP41" s="24"/>
      <c r="BQ41" s="24"/>
    </row>
    <row r="42" spans="1:74" x14ac:dyDescent="0.3">
      <c r="A42" s="146" t="s">
        <v>61</v>
      </c>
      <c r="B42"/>
      <c r="C42" s="128"/>
      <c r="D42" s="125"/>
      <c r="E42" s="129">
        <v>0</v>
      </c>
      <c r="F42" s="179"/>
      <c r="G42" s="129">
        <v>-61.1</v>
      </c>
      <c r="H42" s="119"/>
      <c r="I42" s="197"/>
      <c r="J42" s="179"/>
      <c r="K42" s="24"/>
      <c r="L42" s="24"/>
      <c r="N42" s="24"/>
      <c r="O42" s="24"/>
      <c r="P42" s="24"/>
      <c r="Q42" s="24"/>
      <c r="R42" s="24"/>
      <c r="S42" s="24"/>
      <c r="T42" s="24"/>
      <c r="V42" s="24"/>
      <c r="W42" s="24"/>
      <c r="X42" s="24"/>
      <c r="Y42" s="24"/>
      <c r="Z42" s="24"/>
      <c r="AA42" s="24"/>
      <c r="AB42" s="24"/>
      <c r="AD42" s="24"/>
      <c r="AE42" s="24"/>
      <c r="AF42" s="24"/>
      <c r="AG42" s="24"/>
      <c r="AH42" s="24"/>
      <c r="AI42" s="24"/>
      <c r="AJ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C42" s="19"/>
      <c r="BD42" s="19"/>
      <c r="BE42" s="19"/>
      <c r="BF42" s="19"/>
      <c r="BI42" s="19"/>
      <c r="BJ42" s="19"/>
      <c r="BK42" s="19"/>
    </row>
    <row r="43" spans="1:74" ht="15.75" hidden="1" customHeight="1" x14ac:dyDescent="0.3">
      <c r="A43" t="s">
        <v>17</v>
      </c>
      <c r="B43"/>
      <c r="C43" s="126"/>
      <c r="D43" s="125"/>
      <c r="E43" s="129">
        <v>0</v>
      </c>
      <c r="F43" s="180"/>
      <c r="G43" s="129">
        <v>0</v>
      </c>
      <c r="H43" s="119"/>
      <c r="I43" s="197"/>
      <c r="J43" s="180"/>
      <c r="K43" s="19"/>
      <c r="L43" s="24"/>
      <c r="S43" s="19"/>
      <c r="T43" s="24"/>
      <c r="AA43" s="19"/>
      <c r="AG43" s="19"/>
      <c r="AH43" s="19"/>
      <c r="AI43" s="19"/>
      <c r="AJ43" s="19"/>
      <c r="AO43" s="19"/>
      <c r="AP43" s="19"/>
      <c r="AQ43" s="19"/>
      <c r="AR43" s="19"/>
      <c r="AS43" s="19"/>
      <c r="AW43" s="19"/>
      <c r="AX43" s="19"/>
      <c r="AY43" s="19"/>
      <c r="BC43" s="19"/>
      <c r="BD43" s="19"/>
      <c r="BE43" s="19"/>
      <c r="BF43" s="19"/>
      <c r="BI43" s="19"/>
      <c r="BJ43" s="19"/>
      <c r="BK43" s="19"/>
    </row>
    <row r="44" spans="1:74" ht="15.75" customHeight="1" x14ac:dyDescent="0.3">
      <c r="A44"/>
      <c r="B44"/>
      <c r="C44" s="127"/>
      <c r="D44" s="125"/>
      <c r="E44" s="130"/>
      <c r="F44" s="183"/>
      <c r="G44" s="130"/>
      <c r="H44" s="119"/>
      <c r="I44" s="198"/>
      <c r="J44" s="183"/>
      <c r="K44" s="23"/>
      <c r="L44" s="24"/>
      <c r="O44" s="23"/>
      <c r="P44" s="23"/>
      <c r="Q44" s="23"/>
      <c r="R44" s="23"/>
      <c r="S44" s="23"/>
      <c r="T44" s="24"/>
      <c r="W44" s="23"/>
      <c r="X44" s="23"/>
      <c r="Y44" s="23"/>
      <c r="Z44" s="23"/>
      <c r="AA44" s="23"/>
      <c r="AE44" s="23"/>
      <c r="AF44" s="23"/>
      <c r="AG44" s="23"/>
      <c r="AH44" s="23"/>
      <c r="AI44" s="23"/>
      <c r="AJ44" s="23"/>
      <c r="AM44" s="23"/>
      <c r="AN44" s="23"/>
      <c r="AO44" s="23"/>
      <c r="AP44" s="23"/>
      <c r="AQ44" s="23"/>
      <c r="AR44" s="19"/>
      <c r="AS44" s="19"/>
      <c r="AU44" s="23"/>
      <c r="AV44" s="23"/>
      <c r="AW44" s="23"/>
      <c r="AX44" s="23"/>
      <c r="AY44" s="23"/>
      <c r="BC44" s="19"/>
      <c r="BD44" s="19"/>
      <c r="BE44" s="19"/>
      <c r="BF44" s="19"/>
      <c r="BI44" s="19"/>
      <c r="BJ44" s="19"/>
      <c r="BK44" s="19"/>
    </row>
    <row r="45" spans="1:74" ht="15.75" customHeight="1" thickBot="1" x14ac:dyDescent="0.35">
      <c r="A45" s="80" t="s">
        <v>71</v>
      </c>
      <c r="B45"/>
      <c r="C45" s="131">
        <v>293.8</v>
      </c>
      <c r="D45" s="264" t="s">
        <v>23</v>
      </c>
      <c r="E45" s="131">
        <v>84.6</v>
      </c>
      <c r="F45" s="188"/>
      <c r="G45" s="131">
        <v>-14.8</v>
      </c>
      <c r="H45" s="264" t="s">
        <v>37</v>
      </c>
      <c r="I45" s="172"/>
      <c r="J45" s="188"/>
      <c r="K45" s="32"/>
      <c r="L45" s="24"/>
      <c r="O45" s="155"/>
      <c r="P45" s="32"/>
      <c r="Q45" s="32"/>
      <c r="R45" s="32"/>
      <c r="S45" s="32"/>
      <c r="T45" s="24"/>
      <c r="W45" s="155"/>
      <c r="X45" s="32"/>
      <c r="Y45" s="32"/>
      <c r="Z45" s="32"/>
      <c r="AA45" s="32"/>
      <c r="AE45" s="32"/>
      <c r="AF45" s="32"/>
      <c r="AG45" s="32"/>
      <c r="AH45" s="32"/>
      <c r="AI45" s="32"/>
      <c r="AJ45" s="32"/>
      <c r="AM45" s="32"/>
      <c r="AN45" s="32"/>
      <c r="AO45" s="32"/>
      <c r="AP45" s="32"/>
      <c r="AQ45" s="32"/>
      <c r="AR45" s="19"/>
      <c r="AS45" s="19"/>
      <c r="AU45" s="32"/>
      <c r="AV45" s="32"/>
      <c r="AW45" s="32"/>
      <c r="AX45" s="32"/>
      <c r="AY45" s="32"/>
      <c r="BC45" s="19"/>
      <c r="BD45" s="19"/>
      <c r="BE45" s="19"/>
      <c r="BF45" s="19"/>
      <c r="BI45" s="19"/>
      <c r="BJ45" s="19"/>
      <c r="BK45" s="19"/>
    </row>
    <row r="46" spans="1:74" ht="15.75" customHeight="1" thickTop="1" x14ac:dyDescent="0.3">
      <c r="A46"/>
      <c r="B46"/>
      <c r="C46" s="195"/>
      <c r="D46" s="125"/>
      <c r="E46" s="198"/>
      <c r="F46" s="183"/>
      <c r="G46" s="198"/>
      <c r="H46" s="119"/>
      <c r="I46" s="198"/>
      <c r="J46" s="183"/>
      <c r="K46" s="23"/>
      <c r="L46" s="24"/>
      <c r="O46" s="23"/>
      <c r="P46" s="23"/>
      <c r="Q46" s="23"/>
      <c r="R46" s="23"/>
      <c r="S46" s="23"/>
      <c r="T46" s="24"/>
      <c r="W46" s="23"/>
      <c r="X46" s="23"/>
      <c r="Y46" s="23"/>
      <c r="Z46" s="23"/>
      <c r="AA46" s="23"/>
      <c r="AE46" s="23"/>
      <c r="AF46" s="23"/>
      <c r="AG46" s="23"/>
      <c r="AH46" s="23"/>
      <c r="AI46" s="23"/>
      <c r="AJ46" s="23"/>
      <c r="AM46" s="23"/>
      <c r="AN46" s="23"/>
      <c r="AO46" s="23"/>
      <c r="AP46" s="23"/>
      <c r="AQ46" s="23"/>
      <c r="AR46" s="19"/>
      <c r="AS46" s="19"/>
      <c r="AU46" s="23"/>
      <c r="AV46" s="23"/>
      <c r="AW46" s="23"/>
      <c r="AX46" s="23"/>
      <c r="AY46" s="23"/>
      <c r="BC46" s="19"/>
      <c r="BD46" s="19"/>
      <c r="BE46" s="19"/>
      <c r="BF46" s="19"/>
      <c r="BI46" s="19"/>
      <c r="BJ46" s="19"/>
      <c r="BK46" s="19"/>
    </row>
    <row r="47" spans="1:74" ht="16.5" customHeight="1" x14ac:dyDescent="0.3">
      <c r="A47" s="146" t="s">
        <v>188</v>
      </c>
      <c r="B47"/>
      <c r="C47" s="270">
        <v>-4.0999999999999996</v>
      </c>
      <c r="D47" s="125"/>
      <c r="E47" s="271">
        <v>0</v>
      </c>
      <c r="F47" s="179"/>
      <c r="G47" s="271">
        <v>0</v>
      </c>
      <c r="H47" s="119"/>
      <c r="I47" s="197"/>
      <c r="J47" s="179"/>
      <c r="K47" s="24"/>
      <c r="L47" s="24"/>
      <c r="N47" s="24"/>
      <c r="O47" s="24"/>
      <c r="P47" s="24"/>
      <c r="Q47" s="24"/>
      <c r="R47" s="24"/>
      <c r="S47" s="24"/>
      <c r="T47" s="24"/>
      <c r="V47" s="24"/>
      <c r="W47" s="24"/>
      <c r="X47" s="24"/>
      <c r="Y47" s="24"/>
      <c r="Z47" s="24"/>
      <c r="AA47" s="24"/>
      <c r="AB47" s="24"/>
      <c r="AD47" s="24"/>
      <c r="AE47" s="24"/>
      <c r="AF47" s="24"/>
      <c r="AG47" s="24"/>
      <c r="AH47" s="24"/>
      <c r="AI47" s="24"/>
      <c r="AJ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6"/>
      <c r="BB47" s="24"/>
      <c r="BC47" s="24"/>
      <c r="BD47" s="24"/>
      <c r="BE47" s="24"/>
      <c r="BF47" s="24"/>
      <c r="BG47" s="26"/>
      <c r="BH47" s="24"/>
      <c r="BI47" s="24"/>
      <c r="BJ47" s="24"/>
      <c r="BK47" s="24"/>
      <c r="BL47" s="24"/>
      <c r="BM47" s="24"/>
      <c r="BN47" s="24"/>
    </row>
    <row r="48" spans="1:74" ht="16.5" customHeight="1" x14ac:dyDescent="0.3">
      <c r="A48" s="146"/>
      <c r="B48"/>
      <c r="C48" s="128"/>
      <c r="D48" s="125"/>
      <c r="E48" s="129"/>
      <c r="F48" s="179"/>
      <c r="G48" s="129"/>
      <c r="H48" s="119"/>
      <c r="I48" s="197"/>
      <c r="J48" s="179"/>
      <c r="K48" s="24"/>
      <c r="L48" s="24"/>
      <c r="N48" s="24"/>
      <c r="O48" s="24"/>
      <c r="P48" s="24"/>
      <c r="Q48" s="24"/>
      <c r="R48" s="24"/>
      <c r="S48" s="24"/>
      <c r="T48" s="24"/>
      <c r="V48" s="24"/>
      <c r="W48" s="24"/>
      <c r="X48" s="24"/>
      <c r="Y48" s="24"/>
      <c r="Z48" s="24"/>
      <c r="AA48" s="24"/>
      <c r="AB48" s="24"/>
      <c r="AD48" s="24"/>
      <c r="AE48" s="24"/>
      <c r="AF48" s="24"/>
      <c r="AG48" s="24"/>
      <c r="AH48" s="24"/>
      <c r="AI48" s="24"/>
      <c r="AJ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6"/>
      <c r="BB48" s="24"/>
      <c r="BC48" s="24"/>
      <c r="BD48" s="24"/>
      <c r="BE48" s="24"/>
      <c r="BF48" s="24"/>
      <c r="BG48" s="26"/>
      <c r="BH48" s="24"/>
      <c r="BI48" s="24"/>
      <c r="BJ48" s="24"/>
      <c r="BK48" s="24"/>
      <c r="BL48" s="24"/>
      <c r="BM48" s="24"/>
      <c r="BN48" s="24"/>
    </row>
    <row r="49" spans="1:63" ht="15.75" customHeight="1" thickBot="1" x14ac:dyDescent="0.35">
      <c r="A49" s="80" t="s">
        <v>97</v>
      </c>
      <c r="B49"/>
      <c r="C49" s="131">
        <v>289.7</v>
      </c>
      <c r="D49" s="125"/>
      <c r="E49" s="131">
        <v>84.6</v>
      </c>
      <c r="F49" s="188"/>
      <c r="G49" s="131">
        <v>-14.8</v>
      </c>
      <c r="H49" s="264" t="s">
        <v>37</v>
      </c>
      <c r="I49" s="172"/>
      <c r="J49" s="188"/>
      <c r="K49" s="32"/>
      <c r="L49" s="24"/>
      <c r="O49" s="155"/>
      <c r="P49" s="32"/>
      <c r="Q49" s="32"/>
      <c r="R49" s="32"/>
      <c r="S49" s="32"/>
      <c r="T49" s="24"/>
      <c r="W49" s="155"/>
      <c r="X49" s="32"/>
      <c r="Y49" s="32"/>
      <c r="Z49" s="32"/>
      <c r="AA49" s="32"/>
      <c r="AE49" s="32"/>
      <c r="AF49" s="32"/>
      <c r="AG49" s="32"/>
      <c r="AH49" s="32"/>
      <c r="AI49" s="32"/>
      <c r="AJ49" s="32"/>
      <c r="AM49" s="32"/>
      <c r="AN49" s="32"/>
      <c r="AO49" s="32"/>
      <c r="AP49" s="32"/>
      <c r="AQ49" s="32"/>
      <c r="AR49" s="19"/>
      <c r="AS49" s="19"/>
      <c r="AU49" s="32"/>
      <c r="AV49" s="32"/>
      <c r="AW49" s="32"/>
      <c r="AX49" s="32"/>
      <c r="AY49" s="32"/>
      <c r="BC49" s="19"/>
      <c r="BD49" s="19"/>
      <c r="BE49" s="19"/>
      <c r="BF49" s="19"/>
      <c r="BI49" s="19"/>
      <c r="BJ49" s="19"/>
      <c r="BK49" s="19"/>
    </row>
    <row r="50" spans="1:63" ht="15.75" customHeight="1" thickTop="1" x14ac:dyDescent="0.3">
      <c r="A50"/>
      <c r="B50"/>
      <c r="C50" s="126"/>
      <c r="D50" s="125"/>
      <c r="E50" s="132"/>
      <c r="F50" s="184"/>
      <c r="G50" s="132"/>
      <c r="H50" s="119"/>
      <c r="I50" s="198"/>
      <c r="J50" s="184"/>
      <c r="K50" s="32"/>
      <c r="L50" s="24"/>
      <c r="O50" s="32"/>
      <c r="P50" s="32"/>
      <c r="Q50" s="32"/>
      <c r="R50" s="32"/>
      <c r="S50" s="32"/>
      <c r="T50" s="24"/>
      <c r="W50" s="32"/>
      <c r="X50" s="32"/>
      <c r="Y50" s="32"/>
      <c r="Z50" s="32"/>
      <c r="AA50" s="32"/>
      <c r="AE50" s="32"/>
      <c r="AF50" s="32"/>
      <c r="AG50" s="32"/>
      <c r="AH50" s="32"/>
      <c r="AI50" s="32"/>
      <c r="AJ50" s="32"/>
      <c r="AM50" s="155"/>
      <c r="AN50" s="32"/>
      <c r="AO50" s="32"/>
      <c r="AP50" s="32"/>
      <c r="AQ50" s="32"/>
      <c r="AR50" s="19"/>
      <c r="AS50" s="19"/>
      <c r="AU50" s="32"/>
      <c r="AV50" s="32"/>
      <c r="AW50" s="32"/>
      <c r="AX50" s="32"/>
      <c r="AY50" s="32"/>
      <c r="BC50" s="19"/>
      <c r="BD50" s="19"/>
      <c r="BE50" s="19"/>
      <c r="BF50" s="19"/>
      <c r="BI50" s="19"/>
      <c r="BJ50" s="19"/>
      <c r="BK50" s="19"/>
    </row>
    <row r="51" spans="1:63" ht="15.75" hidden="1" customHeight="1" x14ac:dyDescent="0.3">
      <c r="A51"/>
      <c r="B51"/>
      <c r="C51" s="156"/>
      <c r="D51" s="125"/>
      <c r="E51" s="132"/>
      <c r="F51" s="184"/>
      <c r="G51" s="132"/>
      <c r="H51" s="119"/>
      <c r="I51" s="198"/>
      <c r="J51" s="184"/>
      <c r="K51" s="32"/>
      <c r="L51" s="24"/>
      <c r="O51" s="32"/>
      <c r="P51" s="32"/>
      <c r="Q51" s="32"/>
      <c r="R51" s="32"/>
      <c r="S51" s="32"/>
      <c r="T51" s="24"/>
      <c r="W51" s="32"/>
      <c r="X51" s="32"/>
      <c r="Y51" s="32"/>
      <c r="Z51" s="32"/>
      <c r="AA51" s="32"/>
      <c r="AE51" s="32"/>
      <c r="AF51" s="32"/>
      <c r="AG51" s="32"/>
      <c r="AH51" s="32"/>
      <c r="AI51" s="32"/>
      <c r="AJ51" s="32"/>
      <c r="AM51" s="32"/>
      <c r="AN51" s="32"/>
      <c r="AO51" s="32"/>
      <c r="AP51" s="32"/>
      <c r="AQ51" s="155"/>
      <c r="AR51" s="19"/>
      <c r="AS51" s="19"/>
      <c r="AU51" s="32"/>
      <c r="AV51" s="32"/>
      <c r="AW51" s="32"/>
      <c r="AX51" s="32"/>
      <c r="AY51" s="32"/>
      <c r="BC51" s="19"/>
      <c r="BD51" s="19"/>
      <c r="BE51" s="19"/>
      <c r="BF51" s="19"/>
      <c r="BI51" s="19"/>
      <c r="BJ51" s="19"/>
      <c r="BK51" s="19"/>
    </row>
    <row r="52" spans="1:63" ht="15.75" hidden="1" customHeight="1" x14ac:dyDescent="0.3">
      <c r="A52"/>
      <c r="B52"/>
      <c r="C52" s="132"/>
      <c r="D52" s="125"/>
      <c r="E52" s="132"/>
      <c r="F52" s="184"/>
      <c r="G52" s="132"/>
      <c r="H52" s="119"/>
      <c r="I52" s="198"/>
      <c r="J52" s="184"/>
      <c r="K52" s="32"/>
      <c r="L52" s="24"/>
      <c r="O52" s="32"/>
      <c r="P52" s="32"/>
      <c r="Q52" s="32"/>
      <c r="R52" s="32"/>
      <c r="S52" s="32"/>
      <c r="T52" s="24"/>
      <c r="W52" s="32"/>
      <c r="X52" s="32"/>
      <c r="Y52" s="32"/>
      <c r="Z52" s="32"/>
      <c r="AA52" s="32"/>
      <c r="AE52" s="32"/>
      <c r="AF52" s="32"/>
      <c r="AG52" s="32"/>
      <c r="AH52" s="32"/>
      <c r="AI52" s="32"/>
      <c r="AJ52" s="32"/>
      <c r="AM52" s="32"/>
      <c r="AN52" s="32"/>
      <c r="AO52" s="32"/>
      <c r="AP52" s="32"/>
      <c r="AQ52" s="155"/>
      <c r="AR52" s="19"/>
      <c r="AS52" s="19"/>
      <c r="AU52" s="32"/>
      <c r="AV52" s="32"/>
      <c r="AW52" s="32"/>
      <c r="AX52" s="32"/>
      <c r="AY52" s="32"/>
      <c r="BC52" s="19"/>
      <c r="BD52" s="19"/>
      <c r="BE52" s="19"/>
      <c r="BF52" s="19"/>
      <c r="BI52" s="19"/>
      <c r="BJ52" s="19"/>
      <c r="BK52" s="19"/>
    </row>
    <row r="53" spans="1:63" ht="15.75" hidden="1" customHeight="1" thickBot="1" x14ac:dyDescent="0.35">
      <c r="A53" s="80"/>
      <c r="B53"/>
      <c r="C53" s="131"/>
      <c r="D53" s="125"/>
      <c r="E53" s="131"/>
      <c r="F53" s="184"/>
      <c r="G53" s="131"/>
      <c r="H53" s="119"/>
      <c r="I53" s="172"/>
      <c r="J53" s="184"/>
      <c r="K53" s="32"/>
      <c r="L53" s="24"/>
      <c r="O53" s="32"/>
      <c r="P53" s="32"/>
      <c r="Q53" s="32"/>
      <c r="R53" s="32"/>
      <c r="S53" s="32"/>
      <c r="T53" s="24"/>
      <c r="W53" s="32"/>
      <c r="X53" s="32"/>
      <c r="Y53" s="32"/>
      <c r="Z53" s="32"/>
      <c r="AA53" s="32"/>
      <c r="AE53" s="32"/>
      <c r="AF53" s="32"/>
      <c r="AG53" s="32"/>
      <c r="AH53" s="32"/>
      <c r="AI53" s="32"/>
      <c r="AJ53" s="32"/>
      <c r="AM53" s="32"/>
      <c r="AN53" s="32"/>
      <c r="AO53" s="32"/>
      <c r="AP53" s="32"/>
      <c r="AQ53" s="32"/>
      <c r="AR53" s="19"/>
      <c r="AS53" s="19"/>
      <c r="AU53" s="32"/>
      <c r="AV53" s="32"/>
      <c r="AW53" s="32"/>
      <c r="AX53" s="32"/>
      <c r="AY53" s="32"/>
      <c r="BC53" s="19"/>
      <c r="BD53" s="19"/>
      <c r="BE53" s="19"/>
      <c r="BF53" s="19"/>
      <c r="BI53" s="19"/>
      <c r="BJ53" s="19"/>
      <c r="BK53" s="19"/>
    </row>
    <row r="54" spans="1:63" ht="15.75" hidden="1" customHeight="1" thickTop="1" x14ac:dyDescent="0.3">
      <c r="A54"/>
      <c r="B54"/>
      <c r="C54" s="124"/>
      <c r="D54" s="125"/>
      <c r="E54" s="124"/>
      <c r="F54" s="184"/>
      <c r="G54" s="124"/>
      <c r="H54" s="119"/>
      <c r="I54" s="172"/>
      <c r="J54" s="184"/>
      <c r="K54" s="32"/>
      <c r="L54" s="24"/>
      <c r="O54" s="32"/>
      <c r="P54" s="32"/>
      <c r="Q54" s="32"/>
      <c r="R54" s="32"/>
      <c r="S54" s="32"/>
      <c r="T54" s="24"/>
      <c r="W54" s="32"/>
      <c r="X54" s="32"/>
      <c r="Y54" s="32"/>
      <c r="Z54" s="32"/>
      <c r="AA54" s="32"/>
      <c r="AE54" s="32"/>
      <c r="AF54" s="32"/>
      <c r="AG54" s="32"/>
      <c r="AH54" s="32"/>
      <c r="AI54" s="32"/>
      <c r="AJ54" s="32"/>
      <c r="AM54" s="32"/>
      <c r="AN54" s="32"/>
      <c r="AO54" s="32"/>
      <c r="AP54" s="32"/>
      <c r="AQ54" s="32"/>
      <c r="AR54" s="19"/>
      <c r="AS54" s="19"/>
      <c r="AU54" s="32"/>
      <c r="AV54" s="32"/>
      <c r="AW54" s="32"/>
      <c r="AX54" s="32"/>
      <c r="AY54" s="32"/>
      <c r="BC54" s="19"/>
      <c r="BD54" s="19"/>
      <c r="BE54" s="19"/>
      <c r="BF54" s="19"/>
      <c r="BI54" s="19"/>
      <c r="BJ54" s="19"/>
      <c r="BK54" s="19"/>
    </row>
    <row r="55" spans="1:63" ht="15.75" hidden="1" customHeight="1" x14ac:dyDescent="0.3">
      <c r="A55"/>
      <c r="B55"/>
      <c r="C55" s="132"/>
      <c r="D55" s="125"/>
      <c r="E55" s="132"/>
      <c r="F55" s="180"/>
      <c r="G55" s="132"/>
      <c r="H55" s="119"/>
      <c r="I55" s="198"/>
      <c r="J55" s="180"/>
      <c r="K55" s="19"/>
      <c r="L55" s="24"/>
      <c r="O55" s="19"/>
      <c r="P55" s="19"/>
      <c r="Q55" s="19"/>
      <c r="R55" s="19"/>
      <c r="S55" s="19"/>
      <c r="T55" s="24"/>
      <c r="W55" s="19"/>
      <c r="X55" s="19"/>
      <c r="Y55" s="19"/>
      <c r="Z55" s="19"/>
      <c r="AA55" s="19"/>
      <c r="AE55" s="19"/>
      <c r="AF55" s="19"/>
      <c r="AG55" s="19"/>
      <c r="AH55" s="19"/>
      <c r="AI55" s="19"/>
      <c r="AJ55" s="32"/>
      <c r="AM55" s="19"/>
      <c r="AN55" s="19"/>
      <c r="AO55" s="19"/>
      <c r="AP55" s="19"/>
      <c r="AQ55" s="19"/>
      <c r="AR55" s="19"/>
      <c r="AS55" s="19"/>
      <c r="AU55" s="19"/>
      <c r="AV55" s="19"/>
      <c r="AW55" s="19"/>
      <c r="AX55" s="19"/>
      <c r="AY55" s="19"/>
      <c r="BC55" s="19"/>
      <c r="BD55" s="19"/>
      <c r="BE55" s="19"/>
      <c r="BF55" s="19"/>
      <c r="BI55" s="19"/>
      <c r="BJ55" s="19"/>
      <c r="BK55" s="19"/>
    </row>
    <row r="56" spans="1:63" ht="16.5" hidden="1" customHeight="1" x14ac:dyDescent="0.3">
      <c r="A56"/>
      <c r="B56" s="80"/>
      <c r="C56" s="134"/>
      <c r="D56" s="125"/>
      <c r="E56" s="133"/>
      <c r="F56" s="183"/>
      <c r="G56" s="133"/>
      <c r="H56" s="119"/>
      <c r="I56" s="200"/>
      <c r="J56" s="183"/>
      <c r="K56" s="23"/>
      <c r="L56" s="24"/>
      <c r="O56" s="23"/>
      <c r="P56" s="23"/>
      <c r="Q56" s="23"/>
      <c r="R56" s="23"/>
      <c r="S56" s="23"/>
      <c r="T56" s="24"/>
      <c r="W56" s="23"/>
      <c r="X56" s="23"/>
      <c r="Y56" s="23"/>
      <c r="Z56" s="23"/>
      <c r="AA56" s="23"/>
      <c r="AE56" s="23"/>
      <c r="AF56" s="23"/>
      <c r="AG56" s="23"/>
      <c r="AH56" s="23"/>
      <c r="AI56" s="23"/>
      <c r="AJ56" s="19"/>
      <c r="AM56" s="23"/>
      <c r="AN56" s="23"/>
      <c r="AO56" s="23"/>
      <c r="AP56" s="23"/>
      <c r="AQ56" s="23"/>
      <c r="AR56" s="19"/>
      <c r="AS56" s="19"/>
      <c r="AU56" s="23"/>
      <c r="AV56" s="23"/>
      <c r="AW56" s="23"/>
      <c r="AX56" s="23"/>
      <c r="AY56" s="23"/>
      <c r="BC56" s="19"/>
      <c r="BD56" s="19"/>
      <c r="BE56" s="19"/>
      <c r="BF56" s="19"/>
      <c r="BI56" s="19"/>
      <c r="BJ56" s="19"/>
      <c r="BK56" s="19"/>
    </row>
    <row r="57" spans="1:63" ht="16.5" hidden="1" customHeight="1" x14ac:dyDescent="0.3">
      <c r="A57"/>
      <c r="B57" s="146"/>
      <c r="C57" s="134"/>
      <c r="D57" s="125"/>
      <c r="E57" s="134"/>
      <c r="F57" s="185"/>
      <c r="G57" s="134"/>
      <c r="H57" s="119"/>
      <c r="I57" s="199"/>
      <c r="J57" s="185"/>
      <c r="K57" s="39"/>
      <c r="L57" s="24"/>
      <c r="O57" s="40"/>
      <c r="P57" s="40"/>
      <c r="Q57" s="40"/>
      <c r="R57" s="40"/>
      <c r="S57" s="40"/>
      <c r="T57" s="24"/>
      <c r="W57" s="40"/>
      <c r="X57" s="40"/>
      <c r="Y57" s="40"/>
      <c r="Z57" s="40"/>
      <c r="AA57" s="40"/>
      <c r="AE57" s="40"/>
      <c r="AF57" s="40"/>
      <c r="AG57" s="40"/>
      <c r="AH57" s="40"/>
      <c r="AI57" s="40"/>
      <c r="AJ57" s="32"/>
      <c r="AM57" s="39"/>
      <c r="AN57" s="39"/>
      <c r="AO57" s="39"/>
      <c r="AP57" s="39"/>
      <c r="AQ57" s="39"/>
      <c r="AR57" s="19"/>
      <c r="AS57" s="19"/>
      <c r="AU57" s="39"/>
      <c r="AV57" s="39"/>
      <c r="AW57" s="39"/>
      <c r="AX57" s="39"/>
      <c r="AY57" s="39"/>
      <c r="BC57" s="19"/>
      <c r="BD57" s="19"/>
      <c r="BE57" s="19"/>
      <c r="BF57" s="19"/>
      <c r="BI57" s="19"/>
      <c r="BJ57" s="19"/>
      <c r="BK57" s="19"/>
    </row>
    <row r="58" spans="1:63" ht="15.75" hidden="1" customHeight="1" x14ac:dyDescent="0.3">
      <c r="A58"/>
      <c r="B58" s="146"/>
      <c r="C58" s="134"/>
      <c r="D58" s="125"/>
      <c r="E58" s="134"/>
      <c r="F58" s="177"/>
      <c r="G58" s="134"/>
      <c r="H58" s="119"/>
      <c r="I58" s="199"/>
      <c r="J58" s="177"/>
      <c r="L58" s="24"/>
      <c r="O58" s="40"/>
      <c r="P58" s="40"/>
      <c r="Q58" s="40"/>
      <c r="R58" s="40"/>
      <c r="S58" s="40"/>
      <c r="T58" s="24"/>
      <c r="W58" s="40"/>
      <c r="X58" s="40"/>
      <c r="Y58" s="40"/>
      <c r="Z58" s="40"/>
      <c r="AA58" s="40"/>
      <c r="AE58" s="40"/>
      <c r="AF58" s="40"/>
      <c r="AG58" s="40"/>
      <c r="AH58" s="40"/>
      <c r="AI58" s="40"/>
      <c r="AJ58" s="39"/>
      <c r="AO58" s="19"/>
      <c r="AP58" s="19"/>
      <c r="AQ58" s="19"/>
      <c r="AR58" s="19"/>
      <c r="AS58" s="19"/>
      <c r="AW58" s="19"/>
      <c r="AX58" s="19"/>
      <c r="AY58" s="19"/>
      <c r="BC58" s="19"/>
      <c r="BD58" s="19"/>
      <c r="BE58" s="19"/>
      <c r="BF58" s="19"/>
      <c r="BI58" s="19"/>
      <c r="BJ58" s="19"/>
      <c r="BK58" s="19"/>
    </row>
    <row r="59" spans="1:63" hidden="1" x14ac:dyDescent="0.3">
      <c r="A59"/>
      <c r="B59" s="146"/>
      <c r="C59" s="134"/>
      <c r="D59" s="125"/>
      <c r="E59" s="134"/>
      <c r="F59" s="180"/>
      <c r="G59" s="134"/>
      <c r="H59" s="119"/>
      <c r="I59" s="199"/>
      <c r="J59" s="180"/>
      <c r="K59" s="19"/>
      <c r="L59" s="24"/>
      <c r="S59" s="19"/>
      <c r="T59" s="24"/>
      <c r="AA59" s="19"/>
      <c r="AG59" s="19"/>
      <c r="AH59" s="19"/>
      <c r="AI59" s="19"/>
      <c r="AJ59" s="19"/>
      <c r="AO59" s="19"/>
      <c r="AP59" s="19"/>
      <c r="AQ59" s="19"/>
      <c r="AR59" s="19"/>
      <c r="AS59" s="19"/>
      <c r="AW59" s="19"/>
      <c r="AX59" s="19"/>
      <c r="AY59" s="19"/>
      <c r="BA59" s="26"/>
      <c r="BC59" s="19"/>
      <c r="BD59" s="19"/>
      <c r="BE59" s="19"/>
      <c r="BF59" s="19"/>
      <c r="BG59" s="26"/>
      <c r="BI59" s="19"/>
      <c r="BJ59" s="19"/>
      <c r="BK59" s="19"/>
    </row>
    <row r="60" spans="1:63" hidden="1" x14ac:dyDescent="0.3">
      <c r="A60"/>
      <c r="B60"/>
      <c r="C60" s="134"/>
      <c r="D60" s="125"/>
      <c r="E60" s="134"/>
      <c r="F60" s="183"/>
      <c r="G60" s="134"/>
      <c r="H60" s="119"/>
      <c r="I60" s="199"/>
      <c r="J60" s="183"/>
      <c r="K60" s="23"/>
      <c r="L60" s="24"/>
      <c r="O60" s="23"/>
      <c r="P60" s="23"/>
      <c r="Q60" s="23"/>
      <c r="R60" s="23"/>
      <c r="S60" s="23"/>
      <c r="T60" s="24"/>
      <c r="W60" s="23"/>
      <c r="X60" s="23"/>
      <c r="Y60" s="23"/>
      <c r="Z60" s="23"/>
      <c r="AA60" s="23"/>
      <c r="AE60" s="23"/>
      <c r="AF60" s="23"/>
      <c r="AG60" s="159"/>
      <c r="AH60" s="159"/>
      <c r="AI60" s="159"/>
      <c r="AJ60" s="19"/>
      <c r="AM60" s="159"/>
      <c r="AN60" s="23"/>
      <c r="AO60" s="23"/>
      <c r="AP60" s="23"/>
      <c r="AQ60" s="23"/>
      <c r="AR60" s="159"/>
      <c r="AS60" s="23"/>
      <c r="AT60" s="23"/>
      <c r="AU60" s="23"/>
      <c r="AV60" s="23"/>
      <c r="AW60" s="23"/>
      <c r="AX60" s="23"/>
      <c r="AY60" s="23"/>
      <c r="BB60" s="26"/>
      <c r="BC60" s="23"/>
      <c r="BD60" s="23"/>
      <c r="BE60" s="23"/>
      <c r="BF60" s="23"/>
      <c r="BH60" s="26"/>
      <c r="BI60" s="23"/>
      <c r="BJ60" s="23"/>
      <c r="BK60" s="23"/>
    </row>
    <row r="61" spans="1:63" hidden="1" x14ac:dyDescent="0.3">
      <c r="A61"/>
      <c r="B61" s="80"/>
      <c r="C61" s="134"/>
      <c r="D61" s="125"/>
      <c r="E61" s="134"/>
      <c r="F61" s="184"/>
      <c r="G61" s="134"/>
      <c r="H61" s="119"/>
      <c r="I61" s="199"/>
      <c r="J61" s="184"/>
      <c r="K61" s="32"/>
      <c r="L61" s="24"/>
      <c r="O61" s="32"/>
      <c r="P61" s="32"/>
      <c r="Q61" s="32"/>
      <c r="R61" s="32"/>
      <c r="S61" s="32"/>
      <c r="T61" s="24"/>
      <c r="W61" s="32"/>
      <c r="X61" s="32"/>
      <c r="Y61" s="32"/>
      <c r="Z61" s="32"/>
      <c r="AA61" s="32"/>
      <c r="AE61" s="32"/>
      <c r="AF61" s="32"/>
      <c r="AG61" s="32"/>
      <c r="AH61" s="32"/>
      <c r="AI61" s="32"/>
      <c r="AJ61" s="159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BB61" s="26"/>
      <c r="BC61" s="32"/>
      <c r="BD61" s="32"/>
      <c r="BE61" s="32"/>
      <c r="BF61" s="32"/>
      <c r="BH61" s="26"/>
      <c r="BI61" s="32"/>
      <c r="BJ61" s="32"/>
      <c r="BK61" s="32"/>
    </row>
    <row r="62" spans="1:63" hidden="1" x14ac:dyDescent="0.3">
      <c r="A62"/>
      <c r="B62"/>
      <c r="C62" s="134"/>
      <c r="D62" s="125"/>
      <c r="E62" s="134"/>
      <c r="F62" s="184"/>
      <c r="G62" s="134"/>
      <c r="H62" s="119"/>
      <c r="I62" s="199"/>
      <c r="J62" s="184"/>
      <c r="K62" s="32"/>
      <c r="L62" s="24"/>
      <c r="O62" s="32"/>
      <c r="P62" s="32"/>
      <c r="Q62" s="32"/>
      <c r="R62" s="32"/>
      <c r="S62" s="32"/>
      <c r="T62" s="24"/>
      <c r="W62" s="32"/>
      <c r="X62" s="32"/>
      <c r="Y62" s="32"/>
      <c r="Z62" s="32"/>
      <c r="AA62" s="32"/>
      <c r="AE62" s="32"/>
      <c r="AF62" s="32"/>
      <c r="AG62" s="32"/>
      <c r="AH62" s="32"/>
      <c r="AI62" s="32"/>
      <c r="AJ62" s="32"/>
      <c r="AM62" s="155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BB62" s="26"/>
      <c r="BC62" s="32"/>
      <c r="BD62" s="32"/>
      <c r="BE62" s="32"/>
      <c r="BF62" s="32"/>
      <c r="BH62" s="26"/>
      <c r="BI62" s="32"/>
      <c r="BJ62" s="32"/>
      <c r="BK62" s="32"/>
    </row>
    <row r="63" spans="1:63" ht="15.75" hidden="1" customHeight="1" x14ac:dyDescent="0.3">
      <c r="A63"/>
      <c r="B63" s="146"/>
      <c r="C63" s="134"/>
      <c r="D63" s="125"/>
      <c r="E63" s="134"/>
      <c r="F63" s="184"/>
      <c r="G63" s="134"/>
      <c r="H63" s="119"/>
      <c r="I63" s="199"/>
      <c r="J63" s="184"/>
      <c r="K63" s="32"/>
      <c r="O63" s="32"/>
      <c r="P63" s="32"/>
      <c r="Q63" s="32"/>
      <c r="R63" s="32"/>
      <c r="S63" s="32"/>
      <c r="W63" s="32"/>
      <c r="X63" s="32"/>
      <c r="Y63" s="32"/>
      <c r="Z63" s="32"/>
      <c r="AA63" s="32"/>
      <c r="AE63" s="32"/>
      <c r="AF63" s="32"/>
      <c r="AG63" s="32"/>
      <c r="AH63" s="32"/>
      <c r="AI63" s="32"/>
      <c r="AM63" s="32"/>
      <c r="AN63" s="32"/>
      <c r="AO63" s="32"/>
      <c r="AP63" s="32"/>
      <c r="AQ63" s="32"/>
      <c r="AR63" s="32"/>
      <c r="AS63" s="32"/>
      <c r="AT63" s="155"/>
      <c r="AU63" s="32"/>
      <c r="AV63" s="32"/>
      <c r="AW63" s="32"/>
      <c r="AX63" s="32"/>
      <c r="AY63" s="32"/>
      <c r="BB63" s="26"/>
      <c r="BC63" s="32"/>
      <c r="BD63" s="32"/>
      <c r="BE63" s="32"/>
      <c r="BF63" s="32"/>
      <c r="BH63" s="26"/>
      <c r="BI63" s="32"/>
      <c r="BJ63" s="32"/>
      <c r="BK63" s="32"/>
    </row>
    <row r="64" spans="1:63" ht="15.75" hidden="1" customHeight="1" x14ac:dyDescent="0.3">
      <c r="A64"/>
      <c r="B64" s="80"/>
      <c r="C64" s="134"/>
      <c r="D64" s="125"/>
      <c r="E64" s="134"/>
      <c r="F64" s="184"/>
      <c r="G64" s="134"/>
      <c r="H64" s="119"/>
      <c r="I64" s="199"/>
      <c r="J64" s="184"/>
      <c r="K64" s="32"/>
      <c r="O64" s="32"/>
      <c r="P64" s="32"/>
      <c r="Q64" s="32"/>
      <c r="R64" s="32"/>
      <c r="S64" s="32"/>
      <c r="W64" s="32"/>
      <c r="X64" s="32"/>
      <c r="Y64" s="32"/>
      <c r="Z64" s="32"/>
      <c r="AA64" s="32"/>
      <c r="AE64" s="32"/>
      <c r="AF64" s="32"/>
      <c r="AG64" s="32"/>
      <c r="AH64" s="32"/>
      <c r="AI64" s="32"/>
      <c r="AM64" s="32"/>
      <c r="AN64" s="32"/>
      <c r="AO64" s="32"/>
      <c r="AP64" s="32"/>
      <c r="AQ64" s="32"/>
      <c r="AR64" s="32"/>
      <c r="AS64" s="32"/>
      <c r="AT64" s="155"/>
      <c r="AU64" s="32"/>
      <c r="AV64" s="32"/>
      <c r="AW64" s="32"/>
      <c r="AX64" s="32"/>
      <c r="AY64" s="32"/>
      <c r="BB64" s="26"/>
      <c r="BC64" s="32"/>
      <c r="BD64" s="32"/>
      <c r="BE64" s="32"/>
      <c r="BF64" s="32"/>
      <c r="BH64" s="26"/>
      <c r="BI64" s="32"/>
      <c r="BJ64" s="32"/>
      <c r="BK64" s="32"/>
    </row>
    <row r="65" spans="1:63" ht="15.75" hidden="1" customHeight="1" x14ac:dyDescent="0.3">
      <c r="A65"/>
      <c r="B65"/>
      <c r="C65" s="134"/>
      <c r="D65" s="125"/>
      <c r="E65" s="134"/>
      <c r="F65" s="184"/>
      <c r="G65" s="134"/>
      <c r="H65" s="119"/>
      <c r="I65" s="199"/>
      <c r="J65" s="184"/>
      <c r="K65" s="32"/>
      <c r="L65" s="24"/>
      <c r="O65" s="32"/>
      <c r="P65" s="32"/>
      <c r="Q65" s="32"/>
      <c r="R65" s="32"/>
      <c r="S65" s="32"/>
      <c r="T65" s="24"/>
      <c r="W65" s="32"/>
      <c r="X65" s="32"/>
      <c r="Y65" s="32"/>
      <c r="Z65" s="32"/>
      <c r="AA65" s="32"/>
      <c r="AE65" s="32"/>
      <c r="AF65" s="32"/>
      <c r="AG65" s="32"/>
      <c r="AH65" s="32"/>
      <c r="AI65" s="32"/>
      <c r="AJ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BB65" s="26"/>
      <c r="BC65" s="32"/>
      <c r="BD65" s="32"/>
      <c r="BE65" s="32"/>
      <c r="BF65" s="32"/>
      <c r="BH65" s="26"/>
      <c r="BI65" s="32"/>
      <c r="BJ65" s="32"/>
      <c r="BK65" s="32"/>
    </row>
    <row r="66" spans="1:63" ht="15.75" hidden="1" customHeight="1" x14ac:dyDescent="0.3">
      <c r="A66"/>
      <c r="B66"/>
      <c r="C66" s="160"/>
      <c r="D66" s="125"/>
      <c r="E66" s="160"/>
      <c r="F66" s="184"/>
      <c r="G66" s="160"/>
      <c r="H66" s="119"/>
      <c r="I66" s="201"/>
      <c r="J66" s="184"/>
      <c r="K66" s="32"/>
      <c r="L66" s="24"/>
      <c r="O66" s="32"/>
      <c r="P66" s="32"/>
      <c r="Q66" s="32"/>
      <c r="R66" s="32"/>
      <c r="S66" s="32"/>
      <c r="T66" s="24"/>
      <c r="W66" s="32"/>
      <c r="X66" s="32"/>
      <c r="Y66" s="32"/>
      <c r="Z66" s="32"/>
      <c r="AA66" s="32"/>
      <c r="AE66" s="32"/>
      <c r="AF66" s="32"/>
      <c r="AG66" s="32"/>
      <c r="AH66" s="32"/>
      <c r="AI66" s="32"/>
      <c r="AJ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BC66" s="19"/>
      <c r="BD66" s="19"/>
      <c r="BE66" s="19"/>
      <c r="BF66" s="19"/>
      <c r="BI66" s="19"/>
      <c r="BJ66" s="19"/>
      <c r="BK66" s="19"/>
    </row>
    <row r="67" spans="1:63" hidden="1" x14ac:dyDescent="0.3">
      <c r="A67"/>
      <c r="B67"/>
      <c r="C67" s="130"/>
      <c r="D67" s="125"/>
      <c r="E67" s="130"/>
      <c r="F67" s="180"/>
      <c r="G67" s="130"/>
      <c r="H67" s="119"/>
      <c r="I67" s="198"/>
      <c r="J67" s="180"/>
      <c r="K67" s="19"/>
      <c r="L67" s="24"/>
      <c r="O67" s="19"/>
      <c r="P67" s="19"/>
      <c r="Q67" s="19"/>
      <c r="R67" s="19"/>
      <c r="S67" s="19"/>
      <c r="T67" s="24"/>
      <c r="W67" s="19"/>
      <c r="X67" s="19"/>
      <c r="Y67" s="19"/>
      <c r="Z67" s="19"/>
      <c r="AA67" s="19"/>
      <c r="AE67" s="19"/>
      <c r="AF67" s="19"/>
      <c r="AG67" s="19"/>
      <c r="AH67" s="19"/>
      <c r="AI67" s="19"/>
      <c r="AJ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BB67" s="26"/>
      <c r="BC67" s="23"/>
      <c r="BD67" s="23"/>
      <c r="BE67" s="23"/>
      <c r="BF67" s="23"/>
      <c r="BH67" s="26"/>
      <c r="BI67" s="23"/>
      <c r="BJ67" s="23"/>
      <c r="BK67" s="23"/>
    </row>
    <row r="68" spans="1:63" ht="16.2" hidden="1" thickBot="1" x14ac:dyDescent="0.35">
      <c r="A68"/>
      <c r="B68"/>
      <c r="C68" s="135"/>
      <c r="D68" s="125"/>
      <c r="E68" s="135"/>
      <c r="F68" s="183"/>
      <c r="G68" s="135"/>
      <c r="H68" s="119"/>
      <c r="I68" s="200"/>
      <c r="J68" s="183"/>
      <c r="K68" s="23"/>
      <c r="L68" s="24"/>
      <c r="O68" s="23"/>
      <c r="P68" s="23"/>
      <c r="Q68" s="23"/>
      <c r="R68" s="23"/>
      <c r="S68" s="23"/>
      <c r="T68" s="24"/>
      <c r="W68" s="23"/>
      <c r="X68" s="23"/>
      <c r="Y68" s="23"/>
      <c r="Z68" s="23"/>
      <c r="AA68" s="23"/>
      <c r="AE68" s="23"/>
      <c r="AF68" s="23"/>
      <c r="AG68" s="23"/>
      <c r="AH68" s="23"/>
      <c r="AI68" s="23"/>
      <c r="AJ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BC68" s="19"/>
      <c r="BD68" s="19"/>
      <c r="BE68" s="19"/>
      <c r="BF68" s="19"/>
      <c r="BI68" s="19"/>
      <c r="BJ68" s="19"/>
      <c r="BK68" s="19"/>
    </row>
    <row r="69" spans="1:63" hidden="1" x14ac:dyDescent="0.3">
      <c r="A69"/>
      <c r="B69"/>
      <c r="C69" s="136"/>
      <c r="D69" s="125"/>
      <c r="E69" s="136"/>
      <c r="F69" s="186"/>
      <c r="G69" s="136"/>
      <c r="H69" s="119"/>
      <c r="I69" s="202"/>
      <c r="J69" s="186"/>
      <c r="K69" s="39"/>
      <c r="L69" s="24"/>
      <c r="O69" s="40"/>
      <c r="P69" s="40"/>
      <c r="Q69" s="40"/>
      <c r="R69" s="40"/>
      <c r="S69" s="40"/>
      <c r="T69" s="24"/>
      <c r="W69" s="40"/>
      <c r="X69" s="40"/>
      <c r="Y69" s="40"/>
      <c r="Z69" s="40"/>
      <c r="AA69" s="40"/>
      <c r="AE69" s="40"/>
      <c r="AF69" s="40"/>
      <c r="AG69" s="40"/>
      <c r="AH69" s="40"/>
      <c r="AI69" s="40"/>
      <c r="AJ69" s="40"/>
      <c r="AM69" s="39"/>
      <c r="AN69" s="39"/>
      <c r="AO69" s="39"/>
      <c r="AP69" s="39"/>
      <c r="AQ69" s="39"/>
      <c r="AR69" s="39"/>
      <c r="AS69" s="39"/>
      <c r="AT69" s="40"/>
      <c r="AU69" s="39"/>
      <c r="AV69" s="39"/>
      <c r="AW69" s="39"/>
      <c r="AX69" s="39"/>
      <c r="AY69" s="39"/>
      <c r="AZ69" s="40"/>
      <c r="BA69" s="26"/>
      <c r="BC69" s="40"/>
      <c r="BD69" s="40"/>
      <c r="BE69" s="40"/>
      <c r="BF69" s="40"/>
      <c r="BG69" s="26"/>
      <c r="BI69" s="40"/>
      <c r="BJ69" s="40"/>
      <c r="BK69" s="40"/>
    </row>
    <row r="70" spans="1:63" x14ac:dyDescent="0.3">
      <c r="A70"/>
      <c r="B70"/>
      <c r="C70" s="125"/>
      <c r="D70" s="125"/>
      <c r="E70" s="125"/>
      <c r="F70" s="180"/>
      <c r="G70" s="125"/>
      <c r="H70" s="119"/>
      <c r="I70" s="119"/>
      <c r="J70" s="180"/>
      <c r="K70" s="24"/>
      <c r="N70" s="19"/>
      <c r="O70" s="19"/>
      <c r="P70" s="19"/>
      <c r="Q70" s="19"/>
      <c r="R70" s="19"/>
      <c r="S70" s="24"/>
      <c r="V70" s="19"/>
      <c r="W70" s="19"/>
      <c r="X70" s="19"/>
      <c r="Y70" s="19"/>
      <c r="Z70" s="19"/>
      <c r="AD70" s="40"/>
      <c r="AE70" s="40"/>
      <c r="AF70" s="40"/>
      <c r="AG70" s="40"/>
      <c r="AH70" s="40"/>
      <c r="AI70" s="19"/>
      <c r="AL70" s="19"/>
      <c r="AM70" s="19"/>
      <c r="AN70" s="19"/>
      <c r="AO70" s="19"/>
      <c r="AP70" s="19"/>
      <c r="AQ70" s="19"/>
      <c r="AR70" s="19"/>
      <c r="AT70" s="19"/>
      <c r="AU70" s="19"/>
      <c r="AV70" s="19"/>
      <c r="AW70" s="19"/>
      <c r="AX70" s="19"/>
      <c r="BB70" s="19"/>
      <c r="BC70" s="19"/>
      <c r="BD70" s="19"/>
      <c r="BE70" s="26"/>
      <c r="BF70" s="26"/>
      <c r="BH70" s="19"/>
      <c r="BI70" s="19"/>
      <c r="BJ70" s="19"/>
    </row>
    <row r="71" spans="1:63" ht="15.75" customHeight="1" x14ac:dyDescent="0.3">
      <c r="A71" t="s">
        <v>179</v>
      </c>
      <c r="B71"/>
      <c r="C71" s="132"/>
      <c r="D71" s="125"/>
      <c r="E71" s="132"/>
      <c r="F71" s="187"/>
      <c r="G71" s="132"/>
      <c r="H71" s="119"/>
      <c r="I71" s="198"/>
      <c r="J71" s="187"/>
      <c r="K71" s="24"/>
      <c r="N71" s="16"/>
      <c r="O71" s="16"/>
      <c r="P71" s="16"/>
      <c r="Q71" s="16"/>
      <c r="R71" s="16"/>
      <c r="S71" s="24"/>
      <c r="V71" s="16"/>
      <c r="W71" s="16"/>
      <c r="X71" s="16"/>
      <c r="Y71" s="16"/>
      <c r="Z71" s="16"/>
      <c r="AD71" s="16"/>
      <c r="AE71" s="16"/>
      <c r="AF71" s="16"/>
      <c r="AG71" s="16"/>
      <c r="AH71" s="16"/>
      <c r="AI71" s="16"/>
      <c r="AL71" s="16"/>
      <c r="AM71" s="16"/>
      <c r="AN71" s="16"/>
      <c r="AO71" s="16"/>
      <c r="AP71" s="16"/>
      <c r="AQ71" s="19"/>
      <c r="AR71" s="19"/>
      <c r="AS71" s="16"/>
      <c r="AT71" s="19"/>
      <c r="AU71" s="19"/>
      <c r="AV71" s="19"/>
      <c r="AW71" s="19"/>
      <c r="AX71" s="19"/>
      <c r="AZ71" s="26"/>
      <c r="BB71" s="16"/>
      <c r="BC71" s="16"/>
      <c r="BD71" s="16"/>
      <c r="BE71" s="16"/>
      <c r="BF71" s="26"/>
      <c r="BH71" s="16"/>
      <c r="BI71" s="16"/>
      <c r="BJ71" s="16"/>
    </row>
    <row r="72" spans="1:63" x14ac:dyDescent="0.3">
      <c r="A72"/>
      <c r="B72" s="80" t="s">
        <v>72</v>
      </c>
      <c r="C72" s="133">
        <v>2.2200000000000002</v>
      </c>
      <c r="D72" s="125"/>
      <c r="E72" s="133">
        <v>2.4</v>
      </c>
      <c r="F72" s="188"/>
      <c r="G72" s="133">
        <v>1.55</v>
      </c>
      <c r="H72" s="264" t="s">
        <v>37</v>
      </c>
      <c r="I72" s="200"/>
      <c r="J72" s="188"/>
      <c r="K72" s="24"/>
      <c r="N72" s="39"/>
      <c r="O72" s="39"/>
      <c r="P72" s="39"/>
      <c r="Q72" s="39"/>
      <c r="R72" s="39"/>
      <c r="S72" s="24"/>
      <c r="V72" s="39"/>
      <c r="W72" s="39"/>
      <c r="X72" s="39"/>
      <c r="Y72" s="39"/>
      <c r="Z72" s="39"/>
      <c r="AD72" s="39"/>
      <c r="AE72" s="39"/>
      <c r="AF72" s="39"/>
      <c r="AG72" s="39"/>
      <c r="AH72" s="39"/>
      <c r="AI72" s="39"/>
      <c r="AL72" s="19"/>
      <c r="AM72" s="19"/>
      <c r="AN72" s="19"/>
      <c r="AO72" s="19"/>
      <c r="AP72" s="19"/>
      <c r="AQ72" s="19"/>
      <c r="AR72" s="19"/>
      <c r="AT72" s="19"/>
      <c r="AU72" s="19"/>
      <c r="AV72" s="19"/>
      <c r="AW72" s="19"/>
      <c r="AX72" s="19"/>
      <c r="BB72" s="19"/>
      <c r="BC72" s="19"/>
      <c r="BD72" s="19"/>
      <c r="BE72" s="26"/>
      <c r="BH72" s="19"/>
      <c r="BI72" s="19"/>
      <c r="BJ72" s="19"/>
    </row>
    <row r="73" spans="1:63" x14ac:dyDescent="0.3">
      <c r="A73"/>
      <c r="B73" s="146" t="s">
        <v>190</v>
      </c>
      <c r="C73" s="134">
        <v>2.0099999999999998</v>
      </c>
      <c r="D73" s="134"/>
      <c r="E73" s="134">
        <v>0.44</v>
      </c>
      <c r="F73" s="177"/>
      <c r="G73" s="134">
        <v>0</v>
      </c>
      <c r="H73" s="199"/>
      <c r="I73" s="199"/>
      <c r="J73" s="177"/>
      <c r="K73" s="24"/>
      <c r="S73" s="24"/>
      <c r="T73" s="41"/>
      <c r="U73" s="41"/>
    </row>
    <row r="74" spans="1:63" x14ac:dyDescent="0.3">
      <c r="A74"/>
      <c r="B74" s="80" t="s">
        <v>180</v>
      </c>
      <c r="C74" s="134">
        <v>0.73</v>
      </c>
      <c r="D74" s="125"/>
      <c r="E74" s="134">
        <v>-0.64</v>
      </c>
      <c r="F74" s="180"/>
      <c r="G74" s="134">
        <v>-0.19</v>
      </c>
      <c r="H74" s="119"/>
      <c r="I74" s="199"/>
      <c r="J74" s="180"/>
      <c r="K74" s="24"/>
      <c r="S74" s="24"/>
      <c r="T74" s="41"/>
      <c r="U74" s="41"/>
      <c r="AZ74" s="26"/>
      <c r="BA74" s="26"/>
      <c r="BB74" s="19"/>
      <c r="BC74" s="19"/>
      <c r="BD74" s="26"/>
      <c r="BE74" s="26"/>
      <c r="BF74" s="26"/>
      <c r="BG74" s="26"/>
      <c r="BH74" s="19"/>
      <c r="BI74" s="19"/>
      <c r="BJ74" s="26"/>
    </row>
    <row r="75" spans="1:63" x14ac:dyDescent="0.3">
      <c r="A75"/>
      <c r="B75" s="146" t="s">
        <v>193</v>
      </c>
      <c r="C75" s="134">
        <v>-0.33</v>
      </c>
      <c r="D75" s="125"/>
      <c r="E75" s="134">
        <v>-0.28000000000000003</v>
      </c>
      <c r="F75" s="180"/>
      <c r="G75" s="134">
        <v>0</v>
      </c>
      <c r="H75" s="119"/>
      <c r="I75" s="199"/>
      <c r="J75" s="180"/>
      <c r="K75" s="24"/>
      <c r="S75" s="24"/>
      <c r="T75" s="41"/>
      <c r="U75" s="41"/>
      <c r="AZ75" s="26"/>
      <c r="BA75" s="26"/>
      <c r="BB75" s="19"/>
      <c r="BC75" s="19"/>
      <c r="BD75" s="26"/>
      <c r="BE75" s="26"/>
      <c r="BF75" s="26"/>
      <c r="BG75" s="26"/>
      <c r="BH75" s="19"/>
      <c r="BI75" s="19"/>
      <c r="BJ75" s="26"/>
    </row>
    <row r="76" spans="1:63" x14ac:dyDescent="0.3">
      <c r="A76"/>
      <c r="B76" s="146" t="s">
        <v>194</v>
      </c>
      <c r="C76" s="134">
        <v>-0.48</v>
      </c>
      <c r="D76" s="125"/>
      <c r="E76" s="134">
        <v>0.02</v>
      </c>
      <c r="F76" s="177"/>
      <c r="G76" s="134">
        <v>-0.28999999999999998</v>
      </c>
      <c r="H76" s="119"/>
      <c r="I76" s="199"/>
      <c r="J76" s="177"/>
      <c r="K76" s="24"/>
      <c r="S76" s="24"/>
      <c r="U76" s="41"/>
      <c r="BA76" s="26"/>
      <c r="BG76" s="26"/>
    </row>
    <row r="77" spans="1:63" x14ac:dyDescent="0.3">
      <c r="A77"/>
      <c r="B77" s="146" t="s">
        <v>125</v>
      </c>
      <c r="C77" s="134">
        <v>-0.12</v>
      </c>
      <c r="D77" s="125"/>
      <c r="E77" s="134">
        <v>-0.13</v>
      </c>
      <c r="F77" s="177"/>
      <c r="G77" s="134">
        <v>-0.24</v>
      </c>
      <c r="H77" s="119"/>
      <c r="I77" s="199"/>
      <c r="J77" s="177"/>
      <c r="K77" s="24"/>
      <c r="S77" s="24"/>
    </row>
    <row r="78" spans="1:63" x14ac:dyDescent="0.3">
      <c r="A78"/>
      <c r="B78" s="80" t="s">
        <v>195</v>
      </c>
      <c r="C78" s="134">
        <v>0.09</v>
      </c>
      <c r="D78" s="125"/>
      <c r="E78" s="134">
        <v>-0.59</v>
      </c>
      <c r="F78" s="177"/>
      <c r="G78" s="134">
        <v>-0.15</v>
      </c>
      <c r="H78" s="119"/>
      <c r="I78" s="199"/>
      <c r="J78" s="177"/>
      <c r="K78" s="24"/>
      <c r="S78" s="24"/>
    </row>
    <row r="79" spans="1:63" x14ac:dyDescent="0.3">
      <c r="A79"/>
      <c r="B79" s="146" t="s">
        <v>61</v>
      </c>
      <c r="C79" s="134">
        <v>0</v>
      </c>
      <c r="D79" s="125"/>
      <c r="E79" s="134">
        <v>0</v>
      </c>
      <c r="F79" s="177"/>
      <c r="G79" s="134">
        <v>-0.9</v>
      </c>
      <c r="H79" s="119"/>
      <c r="I79" s="199"/>
      <c r="J79" s="177"/>
      <c r="K79" s="24"/>
      <c r="S79" s="24"/>
    </row>
    <row r="80" spans="1:63" hidden="1" x14ac:dyDescent="0.3">
      <c r="A80"/>
      <c r="B80" s="146"/>
      <c r="C80" s="134"/>
      <c r="D80" s="125"/>
      <c r="E80" s="134"/>
      <c r="F80" s="177"/>
      <c r="G80" s="134"/>
      <c r="H80" s="119"/>
      <c r="I80" s="199"/>
      <c r="J80" s="177"/>
      <c r="K80" s="24"/>
      <c r="S80" s="24"/>
    </row>
    <row r="81" spans="1:62" hidden="1" x14ac:dyDescent="0.3">
      <c r="A81"/>
      <c r="B81" t="s">
        <v>20</v>
      </c>
      <c r="C81" s="134"/>
      <c r="D81" s="125"/>
      <c r="E81" s="134">
        <v>0</v>
      </c>
      <c r="F81" s="177"/>
      <c r="G81" s="134">
        <v>0</v>
      </c>
      <c r="H81" s="119"/>
      <c r="I81" s="199"/>
      <c r="J81" s="177"/>
      <c r="K81" s="24"/>
      <c r="S81" s="24"/>
    </row>
    <row r="82" spans="1:62" hidden="1" x14ac:dyDescent="0.3">
      <c r="A82"/>
      <c r="B82" t="s">
        <v>73</v>
      </c>
      <c r="C82" s="160"/>
      <c r="D82" s="125"/>
      <c r="E82" s="160">
        <v>0</v>
      </c>
      <c r="F82" s="177"/>
      <c r="G82" s="160">
        <v>0</v>
      </c>
      <c r="H82" s="119"/>
      <c r="I82" s="201"/>
      <c r="J82" s="177"/>
      <c r="K82" s="24"/>
      <c r="S82" s="24"/>
    </row>
    <row r="83" spans="1:62" x14ac:dyDescent="0.3">
      <c r="A83"/>
      <c r="B83"/>
      <c r="C83" s="130"/>
      <c r="D83" s="125"/>
      <c r="E83" s="130"/>
      <c r="F83" s="177"/>
      <c r="G83" s="130"/>
      <c r="H83" s="119"/>
      <c r="I83" s="198"/>
      <c r="J83" s="177"/>
      <c r="K83" s="24"/>
      <c r="S83" s="24"/>
    </row>
    <row r="84" spans="1:62" ht="16.2" thickBot="1" x14ac:dyDescent="0.35">
      <c r="A84"/>
      <c r="B84" s="80" t="s">
        <v>97</v>
      </c>
      <c r="C84" s="135">
        <v>4.12</v>
      </c>
      <c r="D84" s="125"/>
      <c r="E84" s="135">
        <v>1.22</v>
      </c>
      <c r="F84" s="188"/>
      <c r="G84" s="135">
        <v>-0.22</v>
      </c>
      <c r="H84" s="264" t="s">
        <v>37</v>
      </c>
      <c r="I84" s="200"/>
      <c r="J84" s="188"/>
      <c r="K84" s="24"/>
      <c r="N84" s="24"/>
      <c r="O84" s="24"/>
      <c r="P84" s="24"/>
      <c r="Q84" s="24"/>
      <c r="R84" s="24"/>
      <c r="S84" s="24"/>
      <c r="V84" s="24"/>
      <c r="W84" s="24"/>
      <c r="X84" s="24"/>
      <c r="Y84" s="24"/>
      <c r="Z84" s="24"/>
      <c r="AD84" s="24"/>
      <c r="AE84" s="24"/>
      <c r="AF84" s="24"/>
      <c r="AG84" s="24"/>
      <c r="AH84" s="24"/>
      <c r="AI84" s="24"/>
      <c r="AL84" s="21"/>
      <c r="AM84" s="21"/>
      <c r="AN84" s="21"/>
      <c r="AO84" s="21"/>
      <c r="AP84" s="19"/>
      <c r="AQ84" s="19"/>
      <c r="AR84" s="19"/>
      <c r="AT84" s="21"/>
      <c r="AU84" s="21"/>
      <c r="AV84" s="21"/>
      <c r="AW84" s="21"/>
      <c r="AX84" s="19"/>
      <c r="BB84" s="24"/>
      <c r="BC84" s="24"/>
      <c r="BD84" s="24"/>
      <c r="BE84" s="24"/>
      <c r="BH84" s="24"/>
      <c r="BI84" s="24"/>
      <c r="BJ84" s="24"/>
    </row>
    <row r="85" spans="1:62" ht="7.5" customHeight="1" thickTop="1" x14ac:dyDescent="0.3">
      <c r="A85"/>
      <c r="B85"/>
      <c r="C85" s="200"/>
      <c r="D85" s="125"/>
      <c r="E85" s="200"/>
      <c r="F85" s="188"/>
      <c r="G85" s="200"/>
      <c r="H85" s="264"/>
      <c r="I85" s="200"/>
      <c r="J85" s="188"/>
      <c r="K85" s="24"/>
      <c r="N85" s="24"/>
      <c r="O85" s="24"/>
      <c r="P85" s="24"/>
      <c r="Q85" s="24"/>
      <c r="R85" s="24"/>
      <c r="S85" s="24"/>
      <c r="V85" s="24"/>
      <c r="W85" s="24"/>
      <c r="X85" s="24"/>
      <c r="Y85" s="24"/>
      <c r="Z85" s="24"/>
      <c r="AD85" s="24"/>
      <c r="AE85" s="24"/>
      <c r="AF85" s="24"/>
      <c r="AG85" s="24"/>
      <c r="AH85" s="24"/>
      <c r="AI85" s="24"/>
      <c r="AL85" s="21"/>
      <c r="AM85" s="21"/>
      <c r="AN85" s="21"/>
      <c r="AO85" s="21"/>
      <c r="AP85" s="19"/>
      <c r="AQ85" s="19"/>
      <c r="AR85" s="19"/>
      <c r="AT85" s="21"/>
      <c r="AU85" s="21"/>
      <c r="AV85" s="21"/>
      <c r="AW85" s="21"/>
      <c r="AX85" s="19"/>
      <c r="BB85" s="24"/>
      <c r="BC85" s="24"/>
      <c r="BD85" s="24"/>
      <c r="BE85" s="24"/>
      <c r="BH85" s="24"/>
      <c r="BI85" s="24"/>
      <c r="BJ85" s="24"/>
    </row>
    <row r="86" spans="1:62" x14ac:dyDescent="0.3">
      <c r="A86" t="s">
        <v>21</v>
      </c>
      <c r="B86"/>
      <c r="C86" s="136">
        <v>70.272000000000006</v>
      </c>
      <c r="D86" s="125"/>
      <c r="E86" s="136">
        <v>69.203000000000003</v>
      </c>
      <c r="F86" s="180"/>
      <c r="G86" s="136">
        <v>68.367999999999995</v>
      </c>
      <c r="H86" s="119"/>
      <c r="I86" s="202"/>
      <c r="J86" s="180"/>
      <c r="K86" s="24"/>
      <c r="N86" s="19"/>
      <c r="O86" s="19"/>
      <c r="P86" s="19"/>
      <c r="Q86" s="19"/>
      <c r="R86" s="19"/>
      <c r="S86" s="24"/>
      <c r="V86" s="19"/>
      <c r="W86" s="19"/>
      <c r="X86" s="19"/>
      <c r="Y86" s="19"/>
      <c r="Z86" s="19"/>
      <c r="AD86" s="19"/>
      <c r="AE86" s="19"/>
      <c r="AF86" s="19"/>
      <c r="AG86" s="19"/>
      <c r="AH86" s="19"/>
      <c r="AI86" s="19"/>
      <c r="AL86" s="21"/>
      <c r="AM86" s="21"/>
      <c r="AN86" s="21"/>
      <c r="AO86" s="21"/>
      <c r="AP86" s="19"/>
      <c r="AQ86" s="19"/>
      <c r="AR86" s="19"/>
      <c r="AT86" s="21"/>
      <c r="AU86" s="21"/>
      <c r="AV86" s="21"/>
      <c r="AW86" s="21"/>
      <c r="AX86" s="19"/>
      <c r="BB86" s="19"/>
      <c r="BC86" s="19"/>
      <c r="BD86" s="19"/>
      <c r="BE86" s="19"/>
      <c r="BH86" s="19"/>
      <c r="BI86" s="19"/>
      <c r="BJ86" s="19"/>
    </row>
    <row r="87" spans="1:62" x14ac:dyDescent="0.3">
      <c r="A87"/>
      <c r="B87"/>
      <c r="C87" s="132"/>
      <c r="D87" s="132"/>
      <c r="E87" s="132"/>
      <c r="F87" s="180"/>
      <c r="G87" s="132"/>
      <c r="H87" s="198"/>
      <c r="I87" s="198"/>
      <c r="J87" s="180"/>
      <c r="K87" s="24"/>
      <c r="N87" s="19"/>
      <c r="O87" s="19"/>
      <c r="P87" s="19"/>
      <c r="Q87" s="19"/>
      <c r="R87" s="19"/>
      <c r="S87" s="24"/>
      <c r="V87" s="19"/>
      <c r="W87" s="21"/>
      <c r="X87" s="19"/>
      <c r="Y87" s="19"/>
      <c r="Z87" s="19"/>
      <c r="AD87" s="19"/>
      <c r="AE87" s="19"/>
      <c r="AF87" s="19"/>
      <c r="AG87" s="19"/>
      <c r="AH87" s="19"/>
      <c r="AI87" s="19"/>
      <c r="AL87" s="21"/>
      <c r="AM87" s="21"/>
      <c r="AN87" s="21"/>
      <c r="AO87" s="21"/>
      <c r="AP87" s="19"/>
      <c r="AQ87" s="19"/>
      <c r="AR87" s="19"/>
      <c r="AT87" s="21"/>
      <c r="AU87" s="21"/>
      <c r="AV87" s="21"/>
      <c r="AW87" s="21"/>
      <c r="AX87" s="19"/>
      <c r="BB87" s="19"/>
      <c r="BC87" s="19"/>
      <c r="BD87" s="19"/>
      <c r="BE87" s="19"/>
      <c r="BH87" s="19"/>
      <c r="BI87" s="19"/>
      <c r="BJ87" s="19"/>
    </row>
    <row r="88" spans="1:62" x14ac:dyDescent="0.3">
      <c r="A88"/>
      <c r="B88" t="s">
        <v>78</v>
      </c>
      <c r="C88" s="200">
        <v>0.5</v>
      </c>
      <c r="D88" s="133"/>
      <c r="E88" s="200">
        <v>0.5</v>
      </c>
      <c r="F88" s="180"/>
      <c r="G88" s="200">
        <v>1</v>
      </c>
      <c r="H88" s="198"/>
      <c r="I88" s="171"/>
      <c r="J88" s="180"/>
      <c r="K88" s="24"/>
      <c r="N88" s="19"/>
      <c r="O88" s="19"/>
      <c r="P88" s="19"/>
      <c r="Q88" s="19"/>
      <c r="R88" s="19"/>
      <c r="S88" s="24"/>
      <c r="V88" s="19"/>
      <c r="W88" s="21"/>
      <c r="X88" s="19"/>
      <c r="Y88" s="19"/>
      <c r="Z88" s="19"/>
      <c r="AD88" s="19"/>
      <c r="AE88" s="19"/>
      <c r="AF88" s="19"/>
      <c r="AG88" s="19"/>
      <c r="AH88" s="19"/>
      <c r="AI88" s="19"/>
      <c r="AL88" s="21"/>
      <c r="AM88" s="21"/>
      <c r="AN88" s="21"/>
      <c r="AO88" s="21"/>
      <c r="AP88" s="19"/>
      <c r="AQ88" s="19"/>
      <c r="AR88" s="19"/>
      <c r="AT88" s="21"/>
      <c r="AU88" s="21"/>
      <c r="AV88" s="21"/>
      <c r="AW88" s="21"/>
      <c r="AX88" s="19"/>
      <c r="BB88" s="19"/>
      <c r="BC88" s="19"/>
      <c r="BD88" s="19"/>
      <c r="BE88" s="19"/>
      <c r="BH88" s="19"/>
      <c r="BI88" s="19"/>
      <c r="BJ88" s="19"/>
    </row>
    <row r="89" spans="1:62" x14ac:dyDescent="0.3">
      <c r="A89"/>
      <c r="B89"/>
      <c r="C89" s="171"/>
      <c r="D89" s="132"/>
      <c r="E89" s="171"/>
      <c r="F89" s="21"/>
      <c r="G89" s="171"/>
      <c r="H89" s="132"/>
      <c r="I89" s="171"/>
      <c r="J89" s="180"/>
      <c r="K89" s="24"/>
      <c r="N89" s="19"/>
      <c r="O89" s="19"/>
      <c r="P89" s="19"/>
      <c r="Q89" s="19"/>
      <c r="R89" s="19"/>
      <c r="S89" s="24"/>
      <c r="V89" s="19"/>
      <c r="W89" s="21"/>
      <c r="X89" s="19"/>
      <c r="Y89" s="19"/>
      <c r="Z89" s="19"/>
      <c r="AD89" s="19"/>
      <c r="AE89" s="19"/>
      <c r="AF89" s="19"/>
      <c r="AG89" s="19"/>
      <c r="AH89" s="19"/>
      <c r="AI89" s="19"/>
      <c r="AL89" s="21"/>
      <c r="AM89" s="21"/>
      <c r="AN89" s="21"/>
      <c r="AO89" s="21"/>
      <c r="AP89" s="19"/>
      <c r="AQ89" s="19"/>
      <c r="AR89" s="19"/>
      <c r="AT89" s="21"/>
      <c r="AU89" s="21"/>
      <c r="AV89" s="21"/>
      <c r="AW89" s="21"/>
      <c r="AX89" s="19"/>
      <c r="BB89" s="19"/>
      <c r="BC89" s="19"/>
      <c r="BD89" s="19"/>
      <c r="BE89" s="19"/>
      <c r="BH89" s="19"/>
      <c r="BI89" s="19"/>
      <c r="BJ89" s="19"/>
    </row>
    <row r="90" spans="1:62" x14ac:dyDescent="0.3">
      <c r="A90" s="80" t="s">
        <v>22</v>
      </c>
      <c r="B90" s="206" t="s">
        <v>165</v>
      </c>
      <c r="C90" s="125"/>
      <c r="D90" s="162"/>
      <c r="E90" s="162"/>
      <c r="F90" s="18"/>
      <c r="J90" s="177"/>
      <c r="K90" s="24"/>
      <c r="S90" s="24"/>
    </row>
    <row r="91" spans="1:62" x14ac:dyDescent="0.3">
      <c r="A91" s="80" t="s">
        <v>23</v>
      </c>
      <c r="B91" s="206" t="s">
        <v>191</v>
      </c>
      <c r="C91" s="132"/>
      <c r="D91" s="132"/>
      <c r="E91" s="132"/>
      <c r="F91" s="24"/>
      <c r="G91" s="24"/>
      <c r="H91" s="24"/>
      <c r="I91" s="24"/>
      <c r="J91" s="179"/>
      <c r="K91" s="24"/>
      <c r="L91" s="19"/>
      <c r="N91" s="24"/>
      <c r="O91" s="24"/>
      <c r="P91" s="24"/>
      <c r="Q91" s="24"/>
      <c r="R91" s="24"/>
      <c r="S91" s="24"/>
      <c r="T91" s="19"/>
      <c r="V91" s="24"/>
      <c r="W91" s="24"/>
      <c r="X91" s="24"/>
      <c r="Y91" s="24"/>
      <c r="Z91" s="24"/>
      <c r="AB91" s="19"/>
      <c r="AD91" s="24"/>
      <c r="AE91" s="24"/>
      <c r="AF91" s="24"/>
      <c r="AG91" s="24"/>
      <c r="AH91" s="24"/>
      <c r="AI91" s="24"/>
      <c r="AJ91" s="19"/>
      <c r="AL91" s="24"/>
      <c r="AM91" s="24"/>
      <c r="AN91" s="24"/>
      <c r="AO91" s="24"/>
      <c r="AP91" s="24"/>
      <c r="AQ91" s="24"/>
      <c r="AR91" s="24"/>
      <c r="AS91" s="19"/>
      <c r="AT91" s="24"/>
      <c r="AU91" s="24"/>
      <c r="AV91" s="24"/>
      <c r="AW91" s="24"/>
      <c r="AX91" s="24"/>
      <c r="BB91" s="24"/>
      <c r="BC91" s="24"/>
      <c r="BD91" s="24"/>
      <c r="BE91" s="24"/>
      <c r="BH91" s="24"/>
      <c r="BI91" s="24"/>
      <c r="BJ91" s="24"/>
    </row>
    <row r="92" spans="1:62" x14ac:dyDescent="0.3">
      <c r="B92" s="207" t="s">
        <v>192</v>
      </c>
      <c r="C92" s="132"/>
      <c r="D92" s="132"/>
      <c r="E92" s="132"/>
      <c r="F92" s="24"/>
      <c r="G92" s="24"/>
      <c r="H92" s="24"/>
      <c r="I92" s="24"/>
      <c r="J92" s="179"/>
      <c r="K92" s="24"/>
      <c r="L92" s="19"/>
      <c r="N92" s="24"/>
      <c r="O92" s="24"/>
      <c r="P92" s="24"/>
      <c r="Q92" s="24"/>
      <c r="R92" s="24"/>
      <c r="S92" s="24"/>
      <c r="T92" s="19"/>
      <c r="V92" s="24"/>
      <c r="W92" s="24"/>
      <c r="X92" s="24"/>
      <c r="Y92" s="24"/>
      <c r="Z92" s="24"/>
      <c r="AB92" s="19"/>
      <c r="AD92" s="24"/>
      <c r="AE92" s="24"/>
      <c r="AF92" s="24"/>
      <c r="AG92" s="24"/>
      <c r="AH92" s="24"/>
      <c r="AI92" s="24"/>
      <c r="AJ92" s="19"/>
      <c r="AL92" s="24"/>
      <c r="AM92" s="24"/>
      <c r="AN92" s="24"/>
      <c r="AO92" s="24"/>
      <c r="AP92" s="24"/>
      <c r="AQ92" s="24"/>
      <c r="AR92" s="24"/>
      <c r="AS92" s="19"/>
      <c r="AT92" s="24"/>
      <c r="AU92" s="24"/>
      <c r="AV92" s="24"/>
      <c r="AW92" s="24"/>
      <c r="AX92" s="24"/>
      <c r="BB92" s="24"/>
      <c r="BC92" s="24"/>
      <c r="BD92" s="24"/>
      <c r="BE92" s="24"/>
      <c r="BH92" s="24"/>
      <c r="BI92" s="24"/>
      <c r="BJ92" s="24"/>
    </row>
    <row r="93" spans="1:62" x14ac:dyDescent="0.3">
      <c r="A93" s="80" t="s">
        <v>37</v>
      </c>
      <c r="B93" s="206" t="s">
        <v>147</v>
      </c>
      <c r="C93" s="125"/>
      <c r="D93" s="125"/>
      <c r="E93" s="125"/>
      <c r="F93" s="18"/>
      <c r="J93" s="177"/>
      <c r="K93" s="24"/>
      <c r="S93" s="24"/>
    </row>
    <row r="94" spans="1:62" x14ac:dyDescent="0.3">
      <c r="A94" s="272" t="s">
        <v>52</v>
      </c>
      <c r="B94" s="206" t="s">
        <v>196</v>
      </c>
      <c r="C94" s="125"/>
      <c r="D94" s="125"/>
      <c r="E94" s="125"/>
      <c r="F94" s="18"/>
      <c r="J94" s="177"/>
      <c r="K94" s="24"/>
      <c r="S94" s="24"/>
    </row>
    <row r="95" spans="1:62" x14ac:dyDescent="0.3">
      <c r="B95" s="206" t="s">
        <v>197</v>
      </c>
      <c r="C95" s="125"/>
      <c r="D95" s="125"/>
      <c r="E95" s="125"/>
      <c r="F95" s="18"/>
      <c r="J95" s="177"/>
      <c r="K95" s="24"/>
      <c r="S95" s="24"/>
    </row>
    <row r="96" spans="1:62" x14ac:dyDescent="0.3">
      <c r="A96" s="273" t="s">
        <v>108</v>
      </c>
      <c r="B96" s="206" t="s">
        <v>198</v>
      </c>
      <c r="C96" s="125"/>
      <c r="D96" s="125"/>
      <c r="E96" s="125"/>
      <c r="F96" s="18"/>
      <c r="J96" s="177"/>
      <c r="K96" s="24"/>
      <c r="S96" s="24"/>
    </row>
    <row r="97" spans="1:62" x14ac:dyDescent="0.3">
      <c r="A97" s="80" t="s">
        <v>199</v>
      </c>
      <c r="B97" s="206" t="s">
        <v>201</v>
      </c>
      <c r="C97" s="125"/>
      <c r="D97" s="125"/>
      <c r="E97" s="125"/>
      <c r="F97" s="18"/>
      <c r="J97" s="177"/>
      <c r="K97" s="24"/>
      <c r="S97" s="24"/>
    </row>
    <row r="98" spans="1:62" x14ac:dyDescent="0.3">
      <c r="B98" s="206" t="s">
        <v>202</v>
      </c>
      <c r="C98" s="125"/>
      <c r="D98" s="125"/>
      <c r="E98" s="125"/>
      <c r="F98" s="18"/>
      <c r="J98" s="177"/>
      <c r="K98" s="24"/>
      <c r="S98" s="24"/>
    </row>
    <row r="99" spans="1:62" x14ac:dyDescent="0.3">
      <c r="A99" s="80" t="s">
        <v>200</v>
      </c>
      <c r="B99" s="206" t="s">
        <v>203</v>
      </c>
      <c r="C99" s="125"/>
      <c r="D99" s="125"/>
      <c r="E99" s="125"/>
      <c r="F99" s="18"/>
      <c r="J99" s="177"/>
      <c r="K99" s="24"/>
      <c r="S99" s="24"/>
    </row>
    <row r="100" spans="1:62" x14ac:dyDescent="0.3">
      <c r="A100" s="80"/>
      <c r="B100" s="206" t="s">
        <v>205</v>
      </c>
      <c r="C100" s="125"/>
      <c r="D100" s="125"/>
      <c r="E100" s="125"/>
      <c r="F100" s="18"/>
      <c r="J100" s="177"/>
      <c r="K100" s="24"/>
      <c r="S100" s="24"/>
    </row>
    <row r="101" spans="1:62" x14ac:dyDescent="0.3">
      <c r="B101" s="206" t="s">
        <v>204</v>
      </c>
      <c r="C101" s="125"/>
      <c r="D101" s="125"/>
      <c r="E101" s="125"/>
      <c r="F101" s="24"/>
      <c r="G101" s="24"/>
      <c r="H101" s="24"/>
      <c r="I101" s="24"/>
      <c r="J101" s="179"/>
      <c r="K101" s="24"/>
      <c r="N101" s="24"/>
      <c r="O101" s="24"/>
      <c r="P101" s="24"/>
      <c r="Q101" s="24"/>
      <c r="R101" s="24"/>
      <c r="S101" s="24"/>
      <c r="V101" s="24"/>
      <c r="W101" s="24"/>
      <c r="X101" s="24"/>
      <c r="Y101" s="24"/>
      <c r="Z101" s="24"/>
      <c r="AD101" s="24"/>
      <c r="AE101" s="24"/>
      <c r="AF101" s="24"/>
      <c r="AG101" s="24"/>
      <c r="AH101" s="24"/>
      <c r="AI101" s="24"/>
      <c r="AL101" s="21"/>
      <c r="AM101" s="21"/>
      <c r="AN101" s="21"/>
      <c r="AO101" s="21"/>
      <c r="AP101" s="19"/>
      <c r="AQ101" s="19"/>
      <c r="AR101" s="19"/>
      <c r="BB101" s="24"/>
      <c r="BC101" s="24"/>
      <c r="BD101" s="24"/>
      <c r="BE101" s="24"/>
      <c r="BH101" s="24"/>
      <c r="BI101" s="24"/>
      <c r="BJ101" s="24"/>
    </row>
    <row r="102" spans="1:62" x14ac:dyDescent="0.3">
      <c r="C102" s="125"/>
      <c r="D102" s="125"/>
      <c r="E102" s="125"/>
      <c r="F102" s="24"/>
      <c r="G102" s="24"/>
      <c r="H102" s="24"/>
      <c r="I102" s="24"/>
      <c r="J102" s="179"/>
      <c r="K102" s="24"/>
      <c r="N102" s="24"/>
      <c r="O102" s="24"/>
      <c r="P102" s="24"/>
      <c r="Q102" s="24"/>
      <c r="R102" s="24"/>
      <c r="S102" s="24"/>
      <c r="V102" s="24"/>
      <c r="W102" s="24"/>
      <c r="X102" s="24"/>
      <c r="Y102" s="24"/>
      <c r="Z102" s="24"/>
      <c r="AD102" s="24"/>
      <c r="AE102" s="24"/>
      <c r="AF102" s="24"/>
      <c r="AG102" s="24"/>
      <c r="AH102" s="24"/>
      <c r="AI102" s="24"/>
      <c r="AL102" s="21"/>
      <c r="AM102" s="21"/>
      <c r="AN102" s="21"/>
      <c r="AO102" s="21"/>
      <c r="AP102" s="19"/>
      <c r="AQ102" s="19"/>
      <c r="AR102" s="19"/>
      <c r="BB102" s="24"/>
      <c r="BC102" s="24"/>
      <c r="BD102" s="24"/>
      <c r="BE102" s="24"/>
      <c r="BH102" s="24"/>
      <c r="BI102" s="24"/>
      <c r="BJ102" s="24"/>
    </row>
    <row r="103" spans="1:62" x14ac:dyDescent="0.3">
      <c r="C103" s="125"/>
      <c r="D103" s="125"/>
      <c r="E103" s="125"/>
      <c r="F103" s="24"/>
      <c r="G103" s="24"/>
      <c r="H103" s="24"/>
      <c r="I103" s="24"/>
      <c r="J103" s="179"/>
      <c r="K103" s="24"/>
      <c r="N103" s="24"/>
      <c r="O103" s="24"/>
      <c r="P103" s="24"/>
      <c r="Q103" s="24"/>
      <c r="R103" s="24"/>
      <c r="S103" s="24"/>
      <c r="V103" s="24"/>
      <c r="W103" s="24"/>
      <c r="X103" s="24"/>
      <c r="Y103" s="24"/>
      <c r="Z103" s="24"/>
      <c r="AD103" s="24"/>
      <c r="AE103" s="24"/>
      <c r="AF103" s="24"/>
      <c r="AG103" s="24"/>
      <c r="AH103" s="24"/>
      <c r="AI103" s="24"/>
      <c r="AL103" s="21"/>
      <c r="AM103" s="21"/>
      <c r="AN103" s="21"/>
      <c r="AO103" s="21"/>
      <c r="AP103" s="19"/>
      <c r="AQ103" s="19"/>
      <c r="AR103" s="19"/>
      <c r="BB103" s="24"/>
      <c r="BC103" s="24"/>
      <c r="BD103" s="24"/>
      <c r="BE103" s="24"/>
      <c r="BH103" s="24"/>
      <c r="BI103" s="24"/>
      <c r="BJ103" s="24"/>
    </row>
    <row r="104" spans="1:62" x14ac:dyDescent="0.3">
      <c r="C104" s="125"/>
      <c r="D104" s="125"/>
      <c r="E104" s="125"/>
      <c r="F104" s="24"/>
      <c r="G104" s="24"/>
      <c r="H104" s="24"/>
      <c r="I104" s="24"/>
      <c r="J104" s="179"/>
      <c r="K104" s="24"/>
      <c r="N104" s="24"/>
      <c r="O104" s="24"/>
      <c r="P104" s="24"/>
      <c r="Q104" s="24"/>
      <c r="R104" s="24"/>
      <c r="S104" s="24"/>
      <c r="V104" s="24"/>
      <c r="W104" s="24"/>
      <c r="X104" s="24"/>
      <c r="Y104" s="24"/>
      <c r="Z104" s="24"/>
      <c r="AD104" s="24"/>
      <c r="AE104" s="24"/>
      <c r="AF104" s="24"/>
      <c r="AG104" s="24"/>
      <c r="AH104" s="24"/>
      <c r="AI104" s="24"/>
      <c r="AL104" s="21"/>
      <c r="AM104" s="21"/>
      <c r="AN104" s="21"/>
      <c r="AO104" s="21"/>
      <c r="AP104" s="19"/>
      <c r="AQ104" s="19"/>
      <c r="AR104" s="19"/>
      <c r="BB104" s="24"/>
      <c r="BC104" s="24"/>
      <c r="BD104" s="24"/>
      <c r="BE104" s="24"/>
      <c r="BH104" s="24"/>
      <c r="BI104" s="24"/>
      <c r="BJ104" s="24"/>
    </row>
    <row r="105" spans="1:62" x14ac:dyDescent="0.3">
      <c r="A105" s="272"/>
      <c r="B105" s="206"/>
      <c r="C105" s="125"/>
      <c r="D105" s="125"/>
      <c r="E105" s="125"/>
      <c r="F105" s="24"/>
      <c r="G105" s="24"/>
      <c r="H105" s="24"/>
      <c r="I105" s="24"/>
      <c r="J105" s="179"/>
      <c r="K105" s="24"/>
      <c r="N105" s="24"/>
      <c r="O105" s="24"/>
      <c r="P105" s="24"/>
      <c r="Q105" s="24"/>
      <c r="R105" s="24"/>
      <c r="S105" s="24"/>
      <c r="V105" s="24"/>
      <c r="W105" s="24"/>
      <c r="X105" s="24"/>
      <c r="Y105" s="24"/>
      <c r="Z105" s="24"/>
      <c r="AD105" s="24"/>
      <c r="AE105" s="24"/>
      <c r="AF105" s="24"/>
      <c r="AG105" s="24"/>
      <c r="AH105" s="24"/>
      <c r="AI105" s="24"/>
      <c r="AL105" s="21"/>
      <c r="AM105" s="21"/>
      <c r="AN105" s="21"/>
      <c r="AO105" s="21"/>
      <c r="AP105" s="19"/>
      <c r="AQ105" s="19"/>
      <c r="AR105" s="19"/>
      <c r="BB105" s="24"/>
      <c r="BC105" s="24"/>
      <c r="BD105" s="24"/>
      <c r="BE105" s="24"/>
      <c r="BH105" s="24"/>
      <c r="BI105" s="24"/>
      <c r="BJ105" s="24"/>
    </row>
    <row r="106" spans="1:62" x14ac:dyDescent="0.3">
      <c r="A106" s="272"/>
      <c r="B106" s="206"/>
      <c r="C106" s="125"/>
      <c r="D106" s="125"/>
      <c r="E106" s="125"/>
      <c r="F106" s="24"/>
      <c r="G106" s="24"/>
      <c r="H106" s="24"/>
      <c r="I106" s="24"/>
      <c r="J106" s="179"/>
      <c r="K106" s="24"/>
      <c r="N106" s="24"/>
      <c r="O106" s="24"/>
      <c r="P106" s="24"/>
      <c r="Q106" s="24"/>
      <c r="R106" s="24"/>
      <c r="S106" s="24"/>
      <c r="V106" s="24"/>
      <c r="W106" s="24"/>
      <c r="X106" s="24"/>
      <c r="Y106" s="24"/>
      <c r="Z106" s="24"/>
      <c r="AD106" s="24"/>
      <c r="AE106" s="24"/>
      <c r="AF106" s="24"/>
      <c r="AG106" s="24"/>
      <c r="AH106" s="24"/>
      <c r="AI106" s="24"/>
      <c r="AL106" s="21"/>
      <c r="AM106" s="21"/>
      <c r="AN106" s="21"/>
      <c r="AO106" s="21"/>
      <c r="AP106" s="19"/>
      <c r="AQ106" s="19"/>
      <c r="AR106" s="19"/>
      <c r="BB106" s="24"/>
      <c r="BC106" s="24"/>
      <c r="BD106" s="24"/>
      <c r="BE106" s="24"/>
      <c r="BH106" s="24"/>
      <c r="BI106" s="24"/>
      <c r="BJ106" s="24"/>
    </row>
    <row r="107" spans="1:62" x14ac:dyDescent="0.3">
      <c r="A107" s="272"/>
      <c r="B107" s="206"/>
      <c r="C107" s="125"/>
      <c r="D107" s="125"/>
      <c r="E107" s="125"/>
      <c r="F107" s="24"/>
      <c r="G107" s="24"/>
      <c r="H107" s="24"/>
      <c r="I107" s="24"/>
      <c r="J107" s="179"/>
      <c r="K107" s="24"/>
      <c r="N107" s="24"/>
      <c r="O107" s="24"/>
      <c r="P107" s="24"/>
      <c r="Q107" s="24"/>
      <c r="R107" s="24"/>
      <c r="S107" s="24"/>
      <c r="V107" s="24"/>
      <c r="W107" s="24"/>
      <c r="X107" s="24"/>
      <c r="Y107" s="24"/>
      <c r="Z107" s="24"/>
      <c r="AD107" s="24"/>
      <c r="AE107" s="24"/>
      <c r="AF107" s="24"/>
      <c r="AG107" s="24"/>
      <c r="AH107" s="24"/>
      <c r="AI107" s="24"/>
      <c r="AL107" s="21"/>
      <c r="AM107" s="21"/>
      <c r="AN107" s="21"/>
      <c r="AO107" s="21"/>
      <c r="AP107" s="19"/>
      <c r="AQ107" s="19"/>
      <c r="AR107" s="19"/>
      <c r="BB107" s="24"/>
      <c r="BC107" s="24"/>
      <c r="BD107" s="24"/>
      <c r="BE107" s="24"/>
      <c r="BH107" s="24"/>
      <c r="BI107" s="24"/>
      <c r="BJ107" s="24"/>
    </row>
    <row r="108" spans="1:62" x14ac:dyDescent="0.3">
      <c r="J108" s="177"/>
    </row>
  </sheetData>
  <phoneticPr fontId="0" type="noConversion"/>
  <pageMargins left="0.5" right="0.5" top="0.5" bottom="0.5" header="0.5" footer="0.5"/>
  <pageSetup scale="62"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utton 1">
              <controlPr defaultSize="0" print="0" autoFill="0" autoLine="0" autoPict="0" macro="[0]!Macro7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175260</xdr:colOff>
                    <xdr:row>3</xdr:row>
                    <xdr:rowOff>68580</xdr:rowOff>
                  </from>
                  <to>
                    <xdr:col>1</xdr:col>
                    <xdr:colOff>899160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Button 3">
              <controlPr defaultSize="0" print="0" autoFill="0" autoLine="0" autoPict="0" macro="[0]!Macro7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Button 4">
              <controlPr defaultSize="0" print="0" autoFill="0" autoLine="0" autoPict="0" macro="[0]!Macro28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Button 5">
              <controlPr defaultSize="0" print="0" autoFill="0" autoLine="0" autoPict="0" macro="[0]!Macro14">
                <anchor moveWithCells="1" sizeWithCells="1">
                  <from>
                    <xdr:col>0</xdr:col>
                    <xdr:colOff>175260</xdr:colOff>
                    <xdr:row>3</xdr:row>
                    <xdr:rowOff>68580</xdr:rowOff>
                  </from>
                  <to>
                    <xdr:col>1</xdr:col>
                    <xdr:colOff>899160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4">
    <pageSetUpPr fitToPage="1"/>
  </sheetPr>
  <dimension ref="A1:AG190"/>
  <sheetViews>
    <sheetView topLeftCell="A16" zoomScale="75" workbookViewId="0">
      <selection activeCell="B54" sqref="B54:B55"/>
    </sheetView>
  </sheetViews>
  <sheetFormatPr defaultColWidth="9.81640625" defaultRowHeight="15.6" x14ac:dyDescent="0.3"/>
  <cols>
    <col min="1" max="2" width="2.90625" style="18" customWidth="1"/>
    <col min="3" max="3" width="23.453125" style="18" customWidth="1"/>
    <col min="4" max="4" width="10.81640625" style="18" customWidth="1"/>
    <col min="5" max="5" width="4.81640625" style="18" customWidth="1"/>
    <col min="6" max="6" width="10.81640625" style="18" customWidth="1"/>
    <col min="7" max="7" width="4.81640625" style="18" customWidth="1"/>
    <col min="8" max="8" width="10.81640625" style="18" customWidth="1"/>
    <col min="9" max="9" width="4.08984375" style="18" customWidth="1"/>
    <col min="10" max="10" width="10.81640625" style="18" customWidth="1"/>
    <col min="11" max="11" width="4.81640625" style="18" customWidth="1"/>
    <col min="12" max="12" width="10.81640625" style="18" customWidth="1"/>
    <col min="13" max="13" width="4.81640625" style="18" customWidth="1"/>
    <col min="14" max="14" width="10.81640625" style="18" customWidth="1"/>
    <col min="15" max="16384" width="9.81640625" style="18"/>
  </cols>
  <sheetData>
    <row r="1" spans="1:33" x14ac:dyDescent="0.3">
      <c r="A1" s="83" t="s">
        <v>54</v>
      </c>
      <c r="B1" s="83"/>
      <c r="C1" s="83"/>
      <c r="D1" s="83"/>
      <c r="E1" s="85"/>
      <c r="F1" s="85"/>
      <c r="G1" s="85"/>
      <c r="H1" s="85"/>
      <c r="I1" s="17"/>
      <c r="J1" s="17"/>
      <c r="K1" s="17"/>
      <c r="L1" s="17"/>
      <c r="M1" s="17"/>
      <c r="N1" s="17"/>
      <c r="O1" s="113"/>
      <c r="P1" s="113"/>
      <c r="Q1" s="113"/>
    </row>
    <row r="2" spans="1:33" x14ac:dyDescent="0.3">
      <c r="A2" s="83" t="s">
        <v>89</v>
      </c>
      <c r="B2" s="83"/>
      <c r="C2" s="83"/>
      <c r="D2" s="83"/>
      <c r="E2" s="85"/>
      <c r="F2" s="85"/>
      <c r="G2" s="85"/>
      <c r="H2" s="85"/>
      <c r="I2" s="17"/>
      <c r="J2" s="17"/>
      <c r="K2" s="17"/>
      <c r="L2" s="17"/>
      <c r="M2" s="17"/>
      <c r="N2" s="17"/>
      <c r="O2" s="113"/>
      <c r="P2" s="113"/>
      <c r="Q2" s="113"/>
    </row>
    <row r="3" spans="1:33" x14ac:dyDescent="0.3">
      <c r="A3" s="105" t="s">
        <v>24</v>
      </c>
      <c r="B3" s="83"/>
      <c r="C3" s="83"/>
      <c r="D3" s="83"/>
      <c r="E3" s="85"/>
      <c r="F3" s="85"/>
      <c r="G3" s="85"/>
      <c r="H3" s="85"/>
      <c r="I3" s="17"/>
      <c r="J3" s="17"/>
      <c r="K3" s="17"/>
      <c r="L3" s="17"/>
      <c r="M3" s="17"/>
      <c r="N3" s="17"/>
      <c r="O3" s="113"/>
      <c r="P3" s="113"/>
      <c r="Q3" s="113"/>
    </row>
    <row r="4" spans="1:33" x14ac:dyDescent="0.3">
      <c r="A4" s="83"/>
      <c r="B4" s="83"/>
      <c r="C4" s="83"/>
      <c r="D4" s="83"/>
      <c r="E4" s="83"/>
      <c r="F4" s="106"/>
      <c r="G4" s="83"/>
      <c r="H4" s="106"/>
      <c r="I4" s="17"/>
      <c r="J4" s="17"/>
      <c r="K4" s="17"/>
      <c r="L4" s="114"/>
      <c r="M4" s="17"/>
      <c r="N4" s="114"/>
      <c r="O4" s="114"/>
      <c r="P4" s="114"/>
      <c r="Q4" s="114"/>
    </row>
    <row r="5" spans="1:33" x14ac:dyDescent="0.3">
      <c r="A5" s="35"/>
      <c r="B5" s="35"/>
      <c r="C5" s="35"/>
      <c r="D5" s="75" t="s">
        <v>115</v>
      </c>
      <c r="E5" s="86"/>
      <c r="F5" s="218" t="s">
        <v>115</v>
      </c>
      <c r="G5" s="86"/>
      <c r="H5" s="55"/>
      <c r="I5" s="110"/>
      <c r="J5" s="243" t="s">
        <v>86</v>
      </c>
      <c r="K5" s="244"/>
      <c r="L5" s="245"/>
      <c r="M5" s="244"/>
      <c r="N5" s="246"/>
    </row>
    <row r="6" spans="1:33" x14ac:dyDescent="0.3">
      <c r="A6" s="35"/>
      <c r="B6" s="35"/>
      <c r="C6" s="35"/>
      <c r="D6" s="56" t="s">
        <v>25</v>
      </c>
      <c r="E6" s="84"/>
      <c r="F6" s="57" t="s">
        <v>25</v>
      </c>
      <c r="G6" s="84"/>
      <c r="H6" s="58"/>
      <c r="I6" s="84"/>
      <c r="J6" s="247" t="s">
        <v>7</v>
      </c>
      <c r="K6" s="137"/>
      <c r="L6" s="248"/>
      <c r="M6" s="137"/>
      <c r="N6" s="249"/>
    </row>
    <row r="7" spans="1:33" x14ac:dyDescent="0.3">
      <c r="A7" s="77"/>
      <c r="B7" s="77"/>
      <c r="C7" s="77"/>
      <c r="D7" s="53">
        <v>2003</v>
      </c>
      <c r="E7" s="59"/>
      <c r="F7" s="59">
        <v>2002</v>
      </c>
      <c r="G7" s="59"/>
      <c r="H7" s="49" t="s">
        <v>26</v>
      </c>
      <c r="I7" s="73"/>
      <c r="J7" s="78">
        <v>2003</v>
      </c>
      <c r="K7" s="250"/>
      <c r="L7" s="250">
        <v>2002</v>
      </c>
      <c r="M7" s="250"/>
      <c r="N7" s="251" t="s">
        <v>26</v>
      </c>
    </row>
    <row r="8" spans="1:33" x14ac:dyDescent="0.3">
      <c r="A8" s="77"/>
      <c r="B8" s="77"/>
      <c r="C8" s="77"/>
      <c r="D8" s="48"/>
      <c r="E8" s="48"/>
      <c r="F8" s="48"/>
      <c r="G8" s="48"/>
      <c r="H8" s="48"/>
      <c r="I8" s="63"/>
      <c r="J8" s="48"/>
      <c r="K8" s="48"/>
      <c r="L8" s="48"/>
      <c r="M8" s="48"/>
      <c r="N8" s="48"/>
    </row>
    <row r="9" spans="1:33" x14ac:dyDescent="0.3">
      <c r="A9" s="77" t="s">
        <v>104</v>
      </c>
      <c r="B9" s="77"/>
      <c r="C9" s="77"/>
      <c r="D9" s="48"/>
      <c r="E9" s="48"/>
      <c r="F9" s="48"/>
      <c r="G9" s="48"/>
      <c r="H9" s="48"/>
      <c r="I9" s="63"/>
      <c r="J9" s="48"/>
      <c r="K9" s="48"/>
      <c r="L9" s="48"/>
      <c r="M9" s="48"/>
      <c r="N9" s="48"/>
    </row>
    <row r="10" spans="1:33" x14ac:dyDescent="0.3">
      <c r="A10" s="77"/>
      <c r="B10" s="77"/>
      <c r="C10" s="77"/>
      <c r="D10" s="48"/>
      <c r="E10" s="48"/>
      <c r="F10" s="48"/>
      <c r="G10" s="48"/>
      <c r="H10" s="48"/>
      <c r="I10" s="63"/>
      <c r="J10" s="48"/>
      <c r="K10" s="48"/>
      <c r="L10" s="48"/>
      <c r="M10" s="48"/>
      <c r="N10" s="48"/>
    </row>
    <row r="11" spans="1:33" x14ac:dyDescent="0.3">
      <c r="A11" s="77"/>
      <c r="B11" s="80" t="s">
        <v>62</v>
      </c>
      <c r="C11" s="13"/>
      <c r="D11" s="51">
        <v>806</v>
      </c>
      <c r="E11" s="71"/>
      <c r="F11" s="51">
        <v>927</v>
      </c>
      <c r="G11" s="71"/>
      <c r="H11" s="51">
        <v>-121</v>
      </c>
      <c r="I11" s="111"/>
      <c r="J11" s="51">
        <v>3574.8</v>
      </c>
      <c r="K11" s="71"/>
      <c r="L11" s="51">
        <v>3934.7</v>
      </c>
      <c r="M11" s="71"/>
      <c r="N11" s="51">
        <v>-359.9</v>
      </c>
    </row>
    <row r="12" spans="1:33" hidden="1" x14ac:dyDescent="0.3">
      <c r="A12" s="77"/>
      <c r="B12"/>
      <c r="C12" s="13"/>
      <c r="D12" s="54"/>
      <c r="E12" s="54"/>
      <c r="F12" s="54">
        <v>0.33500000000000002</v>
      </c>
      <c r="G12" s="54"/>
      <c r="H12" s="50"/>
      <c r="I12" s="63"/>
      <c r="J12" s="54"/>
      <c r="K12" s="54"/>
      <c r="L12" s="54">
        <v>0.33500000000000002</v>
      </c>
      <c r="M12" s="54"/>
      <c r="N12" s="50"/>
    </row>
    <row r="13" spans="1:33" x14ac:dyDescent="0.3">
      <c r="A13" s="77"/>
      <c r="B13" s="77"/>
      <c r="C13" s="77"/>
      <c r="D13" s="48"/>
      <c r="E13" s="48"/>
      <c r="F13" s="48"/>
      <c r="G13" s="48"/>
      <c r="H13" s="48"/>
      <c r="I13" s="111"/>
      <c r="J13" s="48"/>
      <c r="K13" s="48"/>
      <c r="L13" s="48"/>
      <c r="M13" s="48"/>
      <c r="N13" s="48"/>
      <c r="Z13" s="24"/>
      <c r="AA13" s="24"/>
      <c r="AB13" s="24"/>
      <c r="AC13" s="24"/>
      <c r="AD13" s="24"/>
      <c r="AE13" s="24"/>
      <c r="AF13" s="24"/>
      <c r="AG13" s="24"/>
    </row>
    <row r="14" spans="1:33" x14ac:dyDescent="0.3">
      <c r="A14" s="77"/>
      <c r="B14" s="80" t="s">
        <v>27</v>
      </c>
      <c r="C14" s="35"/>
      <c r="D14" s="51">
        <v>449.7</v>
      </c>
      <c r="E14" s="71"/>
      <c r="F14" s="51">
        <v>506.6</v>
      </c>
      <c r="G14" s="71"/>
      <c r="H14" s="51">
        <v>-56.9</v>
      </c>
      <c r="I14" s="112"/>
      <c r="J14" s="51">
        <v>2011.6</v>
      </c>
      <c r="K14" s="71"/>
      <c r="L14" s="51">
        <v>2413.8000000000002</v>
      </c>
      <c r="M14" s="71"/>
      <c r="N14" s="51">
        <v>-402.2</v>
      </c>
      <c r="Z14" s="24"/>
      <c r="AA14" s="24"/>
      <c r="AB14" s="24"/>
      <c r="AC14" s="24"/>
      <c r="AD14" s="24"/>
      <c r="AE14" s="24"/>
      <c r="AF14" s="24"/>
      <c r="AG14" s="24"/>
    </row>
    <row r="15" spans="1:33" x14ac:dyDescent="0.3">
      <c r="A15" s="77"/>
      <c r="B15" t="s">
        <v>28</v>
      </c>
      <c r="C15" s="35"/>
      <c r="D15" s="54">
        <v>-0.112</v>
      </c>
      <c r="E15" s="54"/>
      <c r="F15" s="54">
        <v>-0.158</v>
      </c>
      <c r="G15" s="54"/>
      <c r="H15" s="50"/>
      <c r="I15" s="63"/>
      <c r="J15" s="54">
        <v>-0.16700000000000001</v>
      </c>
      <c r="K15" s="54"/>
      <c r="L15" s="54">
        <v>-6.5000000000000002E-2</v>
      </c>
      <c r="M15" s="54"/>
      <c r="N15" s="50"/>
      <c r="Z15" s="24"/>
      <c r="AA15" s="24"/>
      <c r="AB15" s="24"/>
      <c r="AC15" s="24"/>
      <c r="AD15" s="24"/>
      <c r="AE15" s="24"/>
      <c r="AF15" s="24"/>
      <c r="AG15" s="24"/>
    </row>
    <row r="16" spans="1:33" x14ac:dyDescent="0.3">
      <c r="A16" s="77"/>
      <c r="B16"/>
      <c r="C16" s="35"/>
      <c r="D16" s="48"/>
      <c r="E16" s="48"/>
      <c r="F16" s="48"/>
      <c r="G16" s="48"/>
      <c r="H16" s="48"/>
      <c r="I16" s="64"/>
      <c r="J16" s="48"/>
      <c r="K16" s="48"/>
      <c r="L16" s="48"/>
      <c r="M16" s="48"/>
      <c r="N16" s="48"/>
      <c r="Z16" s="24"/>
      <c r="AA16" s="24"/>
      <c r="AB16" s="24"/>
      <c r="AC16" s="24"/>
      <c r="AD16" s="24"/>
      <c r="AE16" s="24"/>
      <c r="AF16" s="24"/>
      <c r="AG16" s="24"/>
    </row>
    <row r="17" spans="1:33" x14ac:dyDescent="0.3">
      <c r="A17" s="77"/>
      <c r="B17" t="s">
        <v>29</v>
      </c>
      <c r="C17" s="35"/>
      <c r="D17" s="51">
        <v>475.9</v>
      </c>
      <c r="E17" s="51"/>
      <c r="F17" s="51">
        <v>574.70000000000005</v>
      </c>
      <c r="G17" s="51"/>
      <c r="H17" s="51">
        <v>-98.8</v>
      </c>
      <c r="I17" s="63"/>
      <c r="J17" s="51">
        <v>1909.2</v>
      </c>
      <c r="K17" s="51"/>
      <c r="L17" s="51">
        <v>2402.6</v>
      </c>
      <c r="M17" s="51"/>
      <c r="N17" s="51">
        <v>-493.4</v>
      </c>
      <c r="Z17" s="24"/>
      <c r="AA17" s="24"/>
      <c r="AB17" s="24"/>
      <c r="AC17" s="24"/>
      <c r="AD17" s="24"/>
      <c r="AE17" s="24"/>
      <c r="AF17" s="24"/>
      <c r="AG17" s="24"/>
    </row>
    <row r="18" spans="1:33" x14ac:dyDescent="0.3">
      <c r="A18" s="77"/>
      <c r="B18"/>
      <c r="C18" s="35"/>
      <c r="D18" s="48"/>
      <c r="E18" s="48"/>
      <c r="F18" s="48"/>
      <c r="G18" s="48"/>
      <c r="H18" s="48"/>
      <c r="I18" s="74"/>
      <c r="J18" s="48"/>
      <c r="K18" s="48"/>
      <c r="L18" s="48"/>
      <c r="M18" s="48"/>
      <c r="N18" s="48"/>
      <c r="Z18" s="24"/>
      <c r="AA18" s="24"/>
      <c r="AB18" s="24"/>
      <c r="AC18" s="24"/>
      <c r="AD18" s="24"/>
      <c r="AE18" s="24"/>
      <c r="AF18" s="24"/>
      <c r="AG18" s="24"/>
    </row>
    <row r="19" spans="1:33" x14ac:dyDescent="0.3">
      <c r="A19" s="77"/>
      <c r="B19" t="s">
        <v>30</v>
      </c>
      <c r="C19" s="35"/>
      <c r="D19" s="52">
        <v>340.4</v>
      </c>
      <c r="E19" s="205"/>
      <c r="F19" s="52">
        <v>438.7</v>
      </c>
      <c r="G19" s="266" t="s">
        <v>23</v>
      </c>
      <c r="H19" s="52">
        <v>-98.3</v>
      </c>
      <c r="I19" s="74"/>
      <c r="J19" s="52">
        <v>1353.2</v>
      </c>
      <c r="K19" s="205" t="s">
        <v>37</v>
      </c>
      <c r="L19" s="52">
        <v>1782.5</v>
      </c>
      <c r="M19" s="266" t="s">
        <v>23</v>
      </c>
      <c r="N19" s="52">
        <v>-429.3</v>
      </c>
      <c r="Z19" s="24"/>
      <c r="AA19" s="24"/>
      <c r="AB19" s="24"/>
      <c r="AC19" s="24"/>
      <c r="AD19" s="24"/>
      <c r="AE19" s="24"/>
      <c r="AF19" s="24"/>
      <c r="AG19" s="24"/>
    </row>
    <row r="20" spans="1:33" x14ac:dyDescent="0.3">
      <c r="A20" s="77"/>
      <c r="B20" t="s">
        <v>31</v>
      </c>
      <c r="C20" s="35"/>
      <c r="D20" s="52">
        <v>121.3</v>
      </c>
      <c r="E20" s="52"/>
      <c r="F20" s="52">
        <v>116.2</v>
      </c>
      <c r="G20" s="52"/>
      <c r="H20" s="52">
        <v>5.0999999999999996</v>
      </c>
      <c r="I20" s="74"/>
      <c r="J20" s="52">
        <v>531.9</v>
      </c>
      <c r="K20" s="52"/>
      <c r="L20" s="52">
        <v>606.6</v>
      </c>
      <c r="M20" s="52"/>
      <c r="N20" s="52">
        <v>-74.7</v>
      </c>
      <c r="Z20" s="24"/>
      <c r="AA20" s="24"/>
      <c r="AB20" s="24"/>
      <c r="AC20" s="24"/>
      <c r="AD20" s="24"/>
      <c r="AE20" s="24"/>
      <c r="AF20" s="24"/>
      <c r="AG20" s="24"/>
    </row>
    <row r="21" spans="1:33" x14ac:dyDescent="0.3">
      <c r="A21" s="77"/>
      <c r="B21" t="s">
        <v>32</v>
      </c>
      <c r="C21" s="35"/>
      <c r="D21" s="52">
        <v>-0.2</v>
      </c>
      <c r="E21" s="52"/>
      <c r="F21" s="52">
        <v>2.2000000000000002</v>
      </c>
      <c r="G21" s="52"/>
      <c r="H21" s="52">
        <v>-2.4</v>
      </c>
      <c r="I21" s="63"/>
      <c r="J21" s="52">
        <v>2.2000000000000002</v>
      </c>
      <c r="K21" s="52"/>
      <c r="L21" s="52">
        <v>7.5</v>
      </c>
      <c r="M21" s="52"/>
      <c r="N21" s="52">
        <v>-5.3</v>
      </c>
      <c r="Z21" s="24"/>
      <c r="AA21" s="24"/>
      <c r="AB21" s="24"/>
      <c r="AC21" s="24"/>
      <c r="AD21" s="24"/>
      <c r="AE21" s="24"/>
      <c r="AF21" s="24"/>
      <c r="AG21" s="24"/>
    </row>
    <row r="22" spans="1:33" x14ac:dyDescent="0.3">
      <c r="A22" s="77"/>
      <c r="B22"/>
      <c r="C22" s="35"/>
      <c r="D22" s="60"/>
      <c r="E22" s="60"/>
      <c r="F22" s="60"/>
      <c r="G22" s="60"/>
      <c r="H22" s="60"/>
      <c r="I22" s="111"/>
      <c r="J22" s="60"/>
      <c r="K22" s="60"/>
      <c r="L22" s="60"/>
      <c r="M22" s="60"/>
      <c r="N22" s="60"/>
      <c r="Z22" s="24"/>
      <c r="AA22" s="24"/>
      <c r="AB22" s="24"/>
      <c r="AC22" s="24"/>
      <c r="AD22" s="24"/>
      <c r="AE22" s="24"/>
      <c r="AF22" s="24"/>
      <c r="AG22" s="24"/>
    </row>
    <row r="23" spans="1:33" ht="16.2" thickBot="1" x14ac:dyDescent="0.35">
      <c r="A23" s="77"/>
      <c r="B23" s="80" t="s">
        <v>38</v>
      </c>
      <c r="C23" s="35"/>
      <c r="D23" s="51">
        <v>14.4</v>
      </c>
      <c r="E23" s="71"/>
      <c r="F23" s="51">
        <v>17.600000000000001</v>
      </c>
      <c r="G23" s="71"/>
      <c r="H23" s="51">
        <v>-3.2</v>
      </c>
      <c r="I23" s="63"/>
      <c r="J23" s="51">
        <v>21.9</v>
      </c>
      <c r="K23" s="71"/>
      <c r="L23" s="51">
        <v>6</v>
      </c>
      <c r="M23" s="71"/>
      <c r="N23" s="51">
        <v>15.9</v>
      </c>
      <c r="Z23" s="24"/>
      <c r="AA23" s="24"/>
      <c r="AB23" s="24"/>
      <c r="AC23" s="24"/>
      <c r="AD23" s="24"/>
      <c r="AE23" s="24"/>
      <c r="AF23" s="24"/>
      <c r="AG23" s="24"/>
    </row>
    <row r="24" spans="1:33" ht="16.2" thickTop="1" x14ac:dyDescent="0.3">
      <c r="A24" s="77"/>
      <c r="B24"/>
      <c r="C24" s="35"/>
      <c r="D24" s="61"/>
      <c r="E24" s="61"/>
      <c r="F24" s="61"/>
      <c r="G24" s="61"/>
      <c r="H24" s="61"/>
      <c r="I24" s="63"/>
      <c r="J24" s="61"/>
      <c r="K24" s="61"/>
      <c r="L24" s="61"/>
      <c r="M24" s="61"/>
      <c r="N24" s="61"/>
      <c r="Z24" s="24"/>
      <c r="AA24" s="24"/>
      <c r="AB24" s="24"/>
      <c r="AC24" s="24"/>
      <c r="AD24" s="24"/>
      <c r="AE24" s="24"/>
      <c r="AF24" s="24"/>
      <c r="AG24" s="24"/>
    </row>
    <row r="25" spans="1:33" x14ac:dyDescent="0.3">
      <c r="A25" s="77"/>
      <c r="B25" t="s">
        <v>33</v>
      </c>
      <c r="C25" s="35"/>
      <c r="D25" s="48"/>
      <c r="E25" s="48"/>
      <c r="F25" s="48"/>
      <c r="G25" s="48"/>
      <c r="H25" s="48"/>
      <c r="I25" s="112"/>
      <c r="J25" s="48"/>
      <c r="K25" s="48"/>
      <c r="L25" s="48"/>
      <c r="M25" s="48"/>
      <c r="N25" s="48"/>
      <c r="Z25" s="24"/>
      <c r="AA25" s="24"/>
      <c r="AB25" s="24"/>
      <c r="AC25" s="24"/>
      <c r="AD25" s="24"/>
      <c r="AE25" s="24"/>
      <c r="AF25" s="24"/>
      <c r="AG25" s="24"/>
    </row>
    <row r="26" spans="1:33" x14ac:dyDescent="0.3">
      <c r="A26" s="77"/>
      <c r="B26"/>
      <c r="C26" s="35" t="s">
        <v>34</v>
      </c>
      <c r="D26" s="54">
        <v>0.71499999999999997</v>
      </c>
      <c r="E26" s="205"/>
      <c r="F26" s="54">
        <v>0.76300000000000001</v>
      </c>
      <c r="G26" s="266" t="s">
        <v>23</v>
      </c>
      <c r="H26" s="54">
        <v>-4.8000000000000001E-2</v>
      </c>
      <c r="I26" s="112"/>
      <c r="J26" s="54">
        <v>0.70899999999999996</v>
      </c>
      <c r="K26" s="205" t="s">
        <v>37</v>
      </c>
      <c r="L26" s="54">
        <v>0.74199999999999999</v>
      </c>
      <c r="M26" s="266" t="s">
        <v>23</v>
      </c>
      <c r="N26" s="54">
        <v>-3.3000000000000002E-2</v>
      </c>
      <c r="Z26" s="24"/>
      <c r="AA26" s="24"/>
      <c r="AB26" s="24"/>
      <c r="AC26" s="24"/>
      <c r="AD26" s="24"/>
      <c r="AE26" s="24"/>
      <c r="AF26" s="24"/>
      <c r="AG26" s="24"/>
    </row>
    <row r="27" spans="1:33" x14ac:dyDescent="0.3">
      <c r="A27" s="77"/>
      <c r="B27"/>
      <c r="C27" s="35" t="s">
        <v>35</v>
      </c>
      <c r="D27" s="54">
        <v>0.255</v>
      </c>
      <c r="E27" s="54"/>
      <c r="F27" s="54">
        <v>0.20200000000000001</v>
      </c>
      <c r="G27" s="54"/>
      <c r="H27" s="54">
        <v>5.2999999999999999E-2</v>
      </c>
      <c r="I27" s="112"/>
      <c r="J27" s="54">
        <v>0.27900000000000003</v>
      </c>
      <c r="K27" s="54"/>
      <c r="L27" s="54">
        <v>0.253</v>
      </c>
      <c r="M27" s="54"/>
      <c r="N27" s="54">
        <v>2.5999999999999999E-2</v>
      </c>
      <c r="Z27" s="24"/>
      <c r="AA27" s="24"/>
      <c r="AB27" s="24"/>
      <c r="AC27" s="24"/>
      <c r="AD27" s="24"/>
      <c r="AE27" s="24"/>
      <c r="AF27" s="24"/>
      <c r="AG27" s="24"/>
    </row>
    <row r="28" spans="1:33" x14ac:dyDescent="0.3">
      <c r="A28" s="77"/>
      <c r="B28"/>
      <c r="C28" s="35" t="s">
        <v>36</v>
      </c>
      <c r="D28" s="54">
        <v>0</v>
      </c>
      <c r="E28" s="54"/>
      <c r="F28" s="54">
        <v>4.0000000000000001E-3</v>
      </c>
      <c r="G28" s="54"/>
      <c r="H28" s="54">
        <v>-4.0000000000000001E-3</v>
      </c>
      <c r="I28" s="63"/>
      <c r="J28" s="54">
        <v>1E-3</v>
      </c>
      <c r="K28" s="54"/>
      <c r="L28" s="54">
        <v>3.0000000000000001E-3</v>
      </c>
      <c r="M28" s="54"/>
      <c r="N28" s="54">
        <v>-2E-3</v>
      </c>
      <c r="Z28" s="24"/>
      <c r="AA28" s="24"/>
      <c r="AB28" s="24"/>
      <c r="AC28" s="24"/>
      <c r="AD28" s="24"/>
      <c r="AE28" s="24"/>
      <c r="AF28" s="24"/>
      <c r="AG28" s="24"/>
    </row>
    <row r="29" spans="1:33" x14ac:dyDescent="0.3">
      <c r="A29" s="77"/>
      <c r="B29"/>
      <c r="C29" s="35"/>
      <c r="D29" s="107"/>
      <c r="E29" s="60"/>
      <c r="F29" s="60"/>
      <c r="G29" s="60"/>
      <c r="H29" s="60"/>
      <c r="I29" s="111"/>
      <c r="J29" s="107"/>
      <c r="K29" s="60"/>
      <c r="L29" s="60"/>
      <c r="M29" s="60"/>
      <c r="N29" s="60"/>
      <c r="Z29" s="24"/>
      <c r="AA29" s="24"/>
      <c r="AB29" s="24"/>
      <c r="AC29" s="24"/>
      <c r="AD29" s="24"/>
      <c r="AE29" s="24"/>
      <c r="AF29" s="24"/>
      <c r="AG29" s="24"/>
    </row>
    <row r="30" spans="1:33" ht="16.2" thickBot="1" x14ac:dyDescent="0.35">
      <c r="A30" s="77"/>
      <c r="B30" s="77"/>
      <c r="C30" s="22" t="s">
        <v>39</v>
      </c>
      <c r="D30" s="54">
        <v>0.97</v>
      </c>
      <c r="E30" s="71"/>
      <c r="F30" s="54">
        <v>0.96899999999999997</v>
      </c>
      <c r="G30" s="71"/>
      <c r="H30" s="54">
        <v>1E-3</v>
      </c>
      <c r="I30" s="112"/>
      <c r="J30" s="54">
        <v>0.98899999999999999</v>
      </c>
      <c r="K30" s="71"/>
      <c r="L30" s="54">
        <v>0.998</v>
      </c>
      <c r="M30" s="71"/>
      <c r="N30" s="54">
        <v>-8.9999999999999993E-3</v>
      </c>
      <c r="Z30" s="24"/>
      <c r="AA30" s="24"/>
      <c r="AB30" s="24"/>
      <c r="AC30" s="24"/>
      <c r="AD30" s="24"/>
      <c r="AE30" s="24"/>
      <c r="AF30" s="24"/>
      <c r="AG30" s="24"/>
    </row>
    <row r="31" spans="1:33" ht="16.2" thickTop="1" x14ac:dyDescent="0.3">
      <c r="A31" s="77"/>
      <c r="B31" s="77"/>
      <c r="C31" s="35"/>
      <c r="D31" s="62"/>
      <c r="E31" s="62"/>
      <c r="F31" s="62"/>
      <c r="G31" s="62"/>
      <c r="H31" s="62"/>
      <c r="I31" s="63"/>
      <c r="J31" s="62"/>
      <c r="K31" s="62"/>
      <c r="L31" s="62"/>
      <c r="M31" s="62"/>
      <c r="N31" s="62"/>
      <c r="Z31" s="24"/>
      <c r="AA31" s="24"/>
      <c r="AB31" s="24"/>
      <c r="AC31" s="24"/>
      <c r="AD31" s="24"/>
      <c r="AE31" s="24"/>
      <c r="AF31" s="24"/>
      <c r="AG31" s="24"/>
    </row>
    <row r="32" spans="1:33" x14ac:dyDescent="0.3">
      <c r="A32" s="108" t="s">
        <v>40</v>
      </c>
      <c r="B32" s="77"/>
      <c r="C32" s="77"/>
      <c r="D32" s="48"/>
      <c r="E32" s="48"/>
      <c r="F32" s="48"/>
      <c r="G32" s="48"/>
      <c r="H32" s="48"/>
      <c r="I32" s="63"/>
      <c r="J32" s="48"/>
      <c r="K32" s="48"/>
      <c r="L32" s="48"/>
      <c r="M32" s="48"/>
      <c r="N32" s="48"/>
      <c r="Z32" s="24"/>
      <c r="AA32" s="24"/>
      <c r="AB32" s="24"/>
      <c r="AC32" s="24"/>
      <c r="AD32" s="24"/>
      <c r="AE32" s="24"/>
      <c r="AF32" s="24"/>
      <c r="AG32" s="24"/>
    </row>
    <row r="33" spans="1:33" x14ac:dyDescent="0.3">
      <c r="A33" s="77"/>
      <c r="B33" s="77"/>
      <c r="C33" s="77"/>
      <c r="D33" s="48"/>
      <c r="E33" s="48"/>
      <c r="F33" s="48"/>
      <c r="G33" s="48"/>
      <c r="H33" s="48"/>
      <c r="I33" s="111"/>
      <c r="J33" s="48"/>
      <c r="K33" s="48"/>
      <c r="L33" s="48"/>
      <c r="M33" s="48"/>
      <c r="N33" s="48"/>
      <c r="Z33" s="24"/>
      <c r="AA33" s="24"/>
      <c r="AB33" s="24"/>
      <c r="AC33" s="24"/>
      <c r="AD33" s="24"/>
      <c r="AE33" s="24"/>
      <c r="AF33" s="24"/>
      <c r="AG33" s="24"/>
    </row>
    <row r="34" spans="1:33" x14ac:dyDescent="0.3">
      <c r="A34" s="77"/>
      <c r="B34" s="80" t="s">
        <v>62</v>
      </c>
      <c r="C34" s="13"/>
      <c r="D34" s="51">
        <v>764.3</v>
      </c>
      <c r="E34" s="51"/>
      <c r="F34" s="51">
        <v>662.1</v>
      </c>
      <c r="G34" s="51"/>
      <c r="H34" s="51">
        <v>102.2</v>
      </c>
      <c r="I34" s="63"/>
      <c r="J34" s="51">
        <v>3243.3</v>
      </c>
      <c r="K34" s="51"/>
      <c r="L34" s="51">
        <v>2712.9</v>
      </c>
      <c r="M34" s="51"/>
      <c r="N34" s="51">
        <v>530.4</v>
      </c>
      <c r="Z34" s="24"/>
      <c r="AA34" s="24"/>
      <c r="AB34" s="24"/>
      <c r="AC34" s="24"/>
      <c r="AD34" s="24"/>
      <c r="AE34" s="24"/>
      <c r="AF34" s="24"/>
      <c r="AG34" s="24"/>
    </row>
    <row r="35" spans="1:33" x14ac:dyDescent="0.3">
      <c r="A35" s="77"/>
      <c r="B35" s="77"/>
      <c r="C35" s="77"/>
      <c r="D35" s="48"/>
      <c r="E35" s="48"/>
      <c r="F35" s="48"/>
      <c r="G35" s="48"/>
      <c r="H35" s="48"/>
      <c r="I35" s="111"/>
      <c r="J35" s="48"/>
      <c r="K35" s="48"/>
      <c r="L35" s="48"/>
      <c r="M35" s="48"/>
      <c r="N35" s="48"/>
      <c r="Z35" s="24"/>
      <c r="AA35" s="24"/>
      <c r="AB35" s="24"/>
      <c r="AC35" s="24"/>
      <c r="AD35" s="24"/>
      <c r="AE35" s="24"/>
      <c r="AF35" s="24"/>
      <c r="AG35" s="24"/>
    </row>
    <row r="36" spans="1:33" x14ac:dyDescent="0.3">
      <c r="A36" s="77"/>
      <c r="B36" t="s">
        <v>27</v>
      </c>
      <c r="C36" s="35"/>
      <c r="D36" s="51">
        <v>441</v>
      </c>
      <c r="E36" s="71"/>
      <c r="F36" s="51">
        <v>322.7</v>
      </c>
      <c r="G36" s="71"/>
      <c r="H36" s="51">
        <v>118.3</v>
      </c>
      <c r="I36" s="112"/>
      <c r="J36" s="51">
        <v>1853.9</v>
      </c>
      <c r="K36" s="71"/>
      <c r="L36" s="51">
        <v>1577.4</v>
      </c>
      <c r="M36" s="71"/>
      <c r="N36" s="51">
        <v>276.5</v>
      </c>
      <c r="Z36" s="24"/>
      <c r="AA36" s="24"/>
      <c r="AB36" s="24"/>
      <c r="AC36" s="24"/>
      <c r="AD36" s="24"/>
      <c r="AE36" s="24"/>
      <c r="AF36" s="24"/>
      <c r="AG36" s="24"/>
    </row>
    <row r="37" spans="1:33" x14ac:dyDescent="0.3">
      <c r="A37" s="77"/>
      <c r="B37" t="s">
        <v>28</v>
      </c>
      <c r="C37" s="35"/>
      <c r="D37" s="54">
        <v>0.36699999999999999</v>
      </c>
      <c r="E37" s="54"/>
      <c r="F37" s="54">
        <v>-0.13800000000000001</v>
      </c>
      <c r="G37" s="54"/>
      <c r="H37" s="50"/>
      <c r="I37" s="63"/>
      <c r="J37" s="54">
        <v>0.17499999999999999</v>
      </c>
      <c r="K37" s="54"/>
      <c r="L37" s="54">
        <v>2.3E-2</v>
      </c>
      <c r="M37" s="54"/>
      <c r="N37" s="50"/>
      <c r="Z37" s="24"/>
      <c r="AA37" s="24"/>
      <c r="AB37" s="24"/>
      <c r="AC37" s="24"/>
      <c r="AD37" s="24"/>
      <c r="AE37" s="24"/>
      <c r="AF37" s="24"/>
      <c r="AG37" s="24"/>
    </row>
    <row r="38" spans="1:33" x14ac:dyDescent="0.3">
      <c r="A38" s="77"/>
      <c r="B38"/>
      <c r="C38" s="35"/>
      <c r="D38" s="48"/>
      <c r="E38" s="48"/>
      <c r="F38" s="48"/>
      <c r="G38" s="48"/>
      <c r="H38" s="48"/>
      <c r="I38" s="64"/>
      <c r="J38" s="48"/>
      <c r="K38" s="48"/>
      <c r="L38" s="48"/>
      <c r="M38" s="48"/>
      <c r="N38" s="48"/>
      <c r="Z38" s="24"/>
      <c r="AA38" s="24"/>
      <c r="AB38" s="24"/>
      <c r="AC38" s="24"/>
      <c r="AD38" s="24"/>
      <c r="AE38" s="24"/>
      <c r="AF38" s="24"/>
      <c r="AG38" s="24"/>
    </row>
    <row r="39" spans="1:33" x14ac:dyDescent="0.3">
      <c r="A39" s="77"/>
      <c r="B39" t="s">
        <v>29</v>
      </c>
      <c r="C39" s="35"/>
      <c r="D39" s="51">
        <v>463.5</v>
      </c>
      <c r="E39" s="51"/>
      <c r="F39" s="51">
        <v>366.6</v>
      </c>
      <c r="G39" s="51"/>
      <c r="H39" s="51">
        <v>96.9</v>
      </c>
      <c r="I39" s="63"/>
      <c r="J39" s="51">
        <v>1745.6</v>
      </c>
      <c r="K39" s="51"/>
      <c r="L39" s="51">
        <v>1497.1</v>
      </c>
      <c r="M39" s="51"/>
      <c r="N39" s="51">
        <v>248.5</v>
      </c>
      <c r="Z39" s="24"/>
      <c r="AA39" s="24"/>
      <c r="AB39" s="24"/>
      <c r="AC39" s="24"/>
      <c r="AD39" s="24"/>
      <c r="AE39" s="24"/>
      <c r="AF39" s="24"/>
      <c r="AG39" s="24"/>
    </row>
    <row r="40" spans="1:33" x14ac:dyDescent="0.3">
      <c r="A40" s="77"/>
      <c r="B40"/>
      <c r="C40" s="35"/>
      <c r="D40" s="48"/>
      <c r="E40" s="48"/>
      <c r="F40" s="48"/>
      <c r="G40" s="48"/>
      <c r="H40" s="48"/>
      <c r="I40" s="74"/>
      <c r="J40" s="48"/>
      <c r="K40" s="48"/>
      <c r="L40" s="48"/>
      <c r="M40" s="48"/>
      <c r="N40" s="48"/>
      <c r="Z40" s="24"/>
      <c r="AA40" s="24"/>
      <c r="AB40" s="24"/>
      <c r="AC40" s="24"/>
      <c r="AD40" s="24"/>
      <c r="AE40" s="24"/>
      <c r="AF40" s="24"/>
      <c r="AG40" s="24"/>
    </row>
    <row r="41" spans="1:33" x14ac:dyDescent="0.3">
      <c r="A41" s="77"/>
      <c r="B41" t="s">
        <v>30</v>
      </c>
      <c r="C41" s="35"/>
      <c r="D41" s="52">
        <v>330</v>
      </c>
      <c r="E41" s="205"/>
      <c r="F41" s="52">
        <v>252.8</v>
      </c>
      <c r="G41" s="52"/>
      <c r="H41" s="52">
        <v>77.2</v>
      </c>
      <c r="I41" s="74"/>
      <c r="J41" s="52">
        <v>1176.0999999999999</v>
      </c>
      <c r="K41" s="205" t="s">
        <v>52</v>
      </c>
      <c r="L41" s="52">
        <v>1009.8</v>
      </c>
      <c r="M41" s="52"/>
      <c r="N41" s="52">
        <v>166.3</v>
      </c>
      <c r="Z41" s="24"/>
      <c r="AA41" s="24"/>
      <c r="AB41" s="24"/>
      <c r="AC41" s="24"/>
      <c r="AD41" s="24"/>
      <c r="AE41" s="24"/>
      <c r="AF41" s="24"/>
      <c r="AG41" s="24"/>
    </row>
    <row r="42" spans="1:33" x14ac:dyDescent="0.3">
      <c r="A42" s="77"/>
      <c r="B42" t="s">
        <v>31</v>
      </c>
      <c r="C42" s="35"/>
      <c r="D42" s="52">
        <v>115.2</v>
      </c>
      <c r="E42" s="52"/>
      <c r="F42" s="52">
        <v>104.4</v>
      </c>
      <c r="G42" s="52"/>
      <c r="H42" s="52">
        <v>10.8</v>
      </c>
      <c r="I42" s="74"/>
      <c r="J42" s="52">
        <v>498.2</v>
      </c>
      <c r="K42" s="52"/>
      <c r="L42" s="52">
        <v>455.3</v>
      </c>
      <c r="M42" s="52"/>
      <c r="N42" s="52">
        <v>42.9</v>
      </c>
      <c r="Z42" s="24"/>
      <c r="AA42" s="24"/>
      <c r="AB42" s="24"/>
      <c r="AC42" s="24"/>
      <c r="AD42" s="24"/>
      <c r="AE42" s="24"/>
      <c r="AF42" s="24"/>
      <c r="AG42" s="24"/>
    </row>
    <row r="43" spans="1:33" x14ac:dyDescent="0.3">
      <c r="A43" s="77"/>
      <c r="B43" t="s">
        <v>32</v>
      </c>
      <c r="C43" s="35"/>
      <c r="D43" s="52">
        <v>-0.2</v>
      </c>
      <c r="E43" s="52"/>
      <c r="F43" s="52">
        <v>2.2000000000000002</v>
      </c>
      <c r="G43" s="52"/>
      <c r="H43" s="52">
        <v>-2.4</v>
      </c>
      <c r="I43" s="63"/>
      <c r="J43" s="52">
        <v>2.2000000000000002</v>
      </c>
      <c r="K43" s="52"/>
      <c r="L43" s="52">
        <v>7.5</v>
      </c>
      <c r="M43" s="52"/>
      <c r="N43" s="52">
        <v>-5.3</v>
      </c>
      <c r="Z43" s="24"/>
      <c r="AA43" s="24"/>
      <c r="AB43" s="24"/>
      <c r="AC43" s="24"/>
      <c r="AD43" s="24"/>
      <c r="AE43" s="24"/>
      <c r="AF43" s="24"/>
      <c r="AG43" s="24"/>
    </row>
    <row r="44" spans="1:33" x14ac:dyDescent="0.3">
      <c r="A44" s="77"/>
      <c r="B44"/>
      <c r="C44" s="35"/>
      <c r="D44" s="60"/>
      <c r="E44" s="60"/>
      <c r="F44" s="60"/>
      <c r="G44" s="60"/>
      <c r="H44" s="60"/>
      <c r="I44" s="64"/>
      <c r="J44" s="60"/>
      <c r="K44" s="60"/>
      <c r="L44" s="60"/>
      <c r="M44" s="60"/>
      <c r="N44" s="60"/>
      <c r="Z44" s="24"/>
      <c r="AA44" s="24"/>
      <c r="AB44" s="24"/>
      <c r="AC44" s="24"/>
      <c r="AD44" s="24"/>
      <c r="AE44" s="24"/>
      <c r="AF44" s="24"/>
      <c r="AG44" s="24"/>
    </row>
    <row r="45" spans="1:33" ht="16.2" thickBot="1" x14ac:dyDescent="0.35">
      <c r="A45" s="77"/>
      <c r="B45" t="s">
        <v>38</v>
      </c>
      <c r="C45" s="35"/>
      <c r="D45" s="51">
        <v>18.399999999999999</v>
      </c>
      <c r="E45" s="51"/>
      <c r="F45" s="51">
        <v>7.2</v>
      </c>
      <c r="G45" s="51"/>
      <c r="H45" s="51">
        <v>11.2</v>
      </c>
      <c r="I45" s="63"/>
      <c r="J45" s="51">
        <v>69.099999999999994</v>
      </c>
      <c r="K45" s="51"/>
      <c r="L45" s="51">
        <v>24.5</v>
      </c>
      <c r="M45" s="51"/>
      <c r="N45" s="51">
        <v>44.6</v>
      </c>
      <c r="Z45" s="24"/>
      <c r="AA45" s="24"/>
      <c r="AB45" s="24"/>
      <c r="AC45" s="24"/>
      <c r="AD45" s="24"/>
      <c r="AE45" s="24"/>
      <c r="AF45" s="24"/>
      <c r="AG45" s="24"/>
    </row>
    <row r="46" spans="1:33" ht="16.2" thickTop="1" x14ac:dyDescent="0.3">
      <c r="A46" s="77"/>
      <c r="B46"/>
      <c r="C46" s="35"/>
      <c r="D46" s="61"/>
      <c r="E46" s="61"/>
      <c r="F46" s="61"/>
      <c r="G46" s="61"/>
      <c r="H46" s="61"/>
      <c r="I46" s="63"/>
      <c r="J46" s="61"/>
      <c r="K46" s="61"/>
      <c r="L46" s="61"/>
      <c r="M46" s="61"/>
      <c r="N46" s="61"/>
      <c r="Z46" s="24"/>
      <c r="AA46" s="24"/>
      <c r="AB46" s="24"/>
      <c r="AC46" s="24"/>
      <c r="AD46" s="24"/>
      <c r="AE46" s="24"/>
      <c r="AF46" s="24"/>
      <c r="AG46" s="24"/>
    </row>
    <row r="47" spans="1:33" x14ac:dyDescent="0.3">
      <c r="A47" s="77"/>
      <c r="B47" t="s">
        <v>33</v>
      </c>
      <c r="C47" s="35"/>
      <c r="D47" s="48"/>
      <c r="E47" s="48"/>
      <c r="F47" s="48"/>
      <c r="G47" s="48"/>
      <c r="H47" s="48"/>
      <c r="I47" s="112"/>
      <c r="J47" s="48"/>
      <c r="K47" s="48"/>
      <c r="L47" s="48"/>
      <c r="M47" s="48"/>
      <c r="N47" s="48"/>
      <c r="Z47" s="24"/>
      <c r="AA47" s="24"/>
      <c r="AB47" s="24"/>
      <c r="AC47" s="24"/>
      <c r="AD47" s="24"/>
      <c r="AE47" s="24"/>
      <c r="AF47" s="24"/>
      <c r="AG47" s="24"/>
    </row>
    <row r="48" spans="1:33" x14ac:dyDescent="0.3">
      <c r="A48" s="77"/>
      <c r="B48"/>
      <c r="C48" s="35" t="s">
        <v>34</v>
      </c>
      <c r="D48" s="54">
        <v>0.71199999999999997</v>
      </c>
      <c r="E48" s="205"/>
      <c r="F48" s="54">
        <v>0.69</v>
      </c>
      <c r="G48" s="54"/>
      <c r="H48" s="54">
        <v>2.1999999999999999E-2</v>
      </c>
      <c r="I48" s="112"/>
      <c r="J48" s="54">
        <v>0.67400000000000004</v>
      </c>
      <c r="K48" s="205" t="s">
        <v>52</v>
      </c>
      <c r="L48" s="54">
        <v>0.67500000000000004</v>
      </c>
      <c r="M48" s="54"/>
      <c r="N48" s="54">
        <v>-1E-3</v>
      </c>
      <c r="Z48" s="24"/>
      <c r="AA48" s="24"/>
      <c r="AB48" s="24"/>
      <c r="AC48" s="24"/>
      <c r="AD48" s="24"/>
      <c r="AE48" s="24"/>
      <c r="AF48" s="24"/>
      <c r="AG48" s="24"/>
    </row>
    <row r="49" spans="1:33" x14ac:dyDescent="0.3">
      <c r="A49" s="77"/>
      <c r="B49"/>
      <c r="C49" s="35" t="s">
        <v>35</v>
      </c>
      <c r="D49" s="54">
        <v>0.249</v>
      </c>
      <c r="E49" s="54"/>
      <c r="F49" s="54">
        <v>0.28499999999999998</v>
      </c>
      <c r="G49" s="54"/>
      <c r="H49" s="54">
        <v>-3.5999999999999997E-2</v>
      </c>
      <c r="I49" s="112"/>
      <c r="J49" s="54">
        <v>0.28499999999999998</v>
      </c>
      <c r="K49" s="54"/>
      <c r="L49" s="54">
        <v>0.30399999999999999</v>
      </c>
      <c r="M49" s="54"/>
      <c r="N49" s="54">
        <v>-1.9E-2</v>
      </c>
      <c r="Z49" s="24"/>
      <c r="AA49" s="24"/>
      <c r="AB49" s="24"/>
      <c r="AC49" s="24"/>
      <c r="AD49" s="24"/>
      <c r="AE49" s="24"/>
      <c r="AF49" s="24"/>
      <c r="AG49" s="24"/>
    </row>
    <row r="50" spans="1:33" x14ac:dyDescent="0.3">
      <c r="A50" s="77"/>
      <c r="B50"/>
      <c r="C50" s="35" t="s">
        <v>36</v>
      </c>
      <c r="D50" s="54">
        <v>0</v>
      </c>
      <c r="E50" s="54"/>
      <c r="F50" s="54">
        <v>6.0000000000000001E-3</v>
      </c>
      <c r="G50" s="54"/>
      <c r="H50" s="54">
        <v>-6.0000000000000001E-3</v>
      </c>
      <c r="I50" s="63"/>
      <c r="J50" s="54">
        <v>1E-3</v>
      </c>
      <c r="K50" s="54"/>
      <c r="L50" s="54">
        <v>5.0000000000000001E-3</v>
      </c>
      <c r="M50" s="54"/>
      <c r="N50" s="54">
        <v>-4.0000000000000001E-3</v>
      </c>
      <c r="Z50" s="24"/>
      <c r="AA50" s="24"/>
      <c r="AB50" s="24"/>
      <c r="AC50" s="24"/>
      <c r="AD50" s="24"/>
      <c r="AE50" s="24"/>
      <c r="AF50" s="24"/>
      <c r="AG50" s="24"/>
    </row>
    <row r="51" spans="1:33" x14ac:dyDescent="0.3">
      <c r="A51" s="77"/>
      <c r="B51"/>
      <c r="C51" s="35"/>
      <c r="D51" s="60"/>
      <c r="E51" s="60"/>
      <c r="F51" s="60"/>
      <c r="G51" s="60"/>
      <c r="H51" s="60"/>
      <c r="I51" s="112"/>
      <c r="J51" s="60"/>
      <c r="K51" s="60"/>
      <c r="L51" s="60"/>
      <c r="M51" s="60"/>
      <c r="N51" s="60"/>
      <c r="Z51" s="24"/>
      <c r="AA51" s="24"/>
      <c r="AB51" s="24"/>
      <c r="AC51" s="24"/>
      <c r="AD51" s="24"/>
      <c r="AE51" s="24"/>
      <c r="AF51" s="24"/>
      <c r="AG51" s="24"/>
    </row>
    <row r="52" spans="1:33" ht="16.2" thickBot="1" x14ac:dyDescent="0.35">
      <c r="A52" s="77"/>
      <c r="B52" s="77"/>
      <c r="C52" s="35" t="s">
        <v>39</v>
      </c>
      <c r="D52" s="54">
        <v>0.96099999999999997</v>
      </c>
      <c r="E52" s="54"/>
      <c r="F52" s="54">
        <v>0.98099999999999998</v>
      </c>
      <c r="G52" s="54"/>
      <c r="H52" s="54">
        <v>-0.02</v>
      </c>
      <c r="I52" s="63"/>
      <c r="J52" s="204">
        <v>0.96</v>
      </c>
      <c r="K52" s="204"/>
      <c r="L52" s="204">
        <v>0.98399999999999999</v>
      </c>
      <c r="M52" s="204"/>
      <c r="N52" s="204">
        <v>-2.4E-2</v>
      </c>
      <c r="Z52" s="24"/>
      <c r="AA52" s="24"/>
      <c r="AB52" s="24"/>
      <c r="AC52" s="24"/>
      <c r="AD52" s="24"/>
      <c r="AE52" s="24"/>
      <c r="AF52" s="24"/>
      <c r="AG52" s="24"/>
    </row>
    <row r="53" spans="1:33" ht="16.2" thickTop="1" x14ac:dyDescent="0.3">
      <c r="A53"/>
      <c r="B53"/>
      <c r="C53" s="35"/>
      <c r="D53" s="61"/>
      <c r="E53" s="61"/>
      <c r="F53" s="61"/>
      <c r="G53" s="61"/>
      <c r="H53" s="61"/>
      <c r="I53" s="77"/>
      <c r="J53" s="15"/>
      <c r="K53" s="15"/>
      <c r="L53" s="15"/>
      <c r="M53" s="15"/>
      <c r="N53" s="15"/>
      <c r="Z53" s="24"/>
      <c r="AA53" s="24"/>
      <c r="AB53" s="24"/>
      <c r="AC53" s="24"/>
      <c r="AD53" s="24"/>
      <c r="AE53" s="24"/>
      <c r="AF53" s="24"/>
      <c r="AG53" s="24"/>
    </row>
    <row r="54" spans="1:33" ht="16.2" x14ac:dyDescent="0.35">
      <c r="A54" s="238" t="s">
        <v>84</v>
      </c>
      <c r="B54" s="239" t="s">
        <v>206</v>
      </c>
      <c r="C54" s="22"/>
      <c r="D54" s="15"/>
      <c r="E54" s="15"/>
      <c r="F54" s="15"/>
      <c r="G54" s="15"/>
      <c r="H54" s="77"/>
      <c r="I54" s="77"/>
      <c r="J54" s="15"/>
      <c r="K54" s="15"/>
      <c r="L54" s="15"/>
      <c r="M54" s="15"/>
      <c r="N54" s="15"/>
      <c r="Z54" s="24"/>
      <c r="AA54" s="24"/>
      <c r="AB54" s="24"/>
      <c r="AC54" s="24"/>
      <c r="AD54" s="24"/>
      <c r="AE54" s="24"/>
      <c r="AF54" s="24"/>
      <c r="AG54" s="24"/>
    </row>
    <row r="55" spans="1:33" ht="16.2" x14ac:dyDescent="0.35">
      <c r="A55" s="240"/>
      <c r="B55" s="239" t="s">
        <v>207</v>
      </c>
      <c r="C55" s="13"/>
      <c r="D55" s="15"/>
      <c r="E55" s="15"/>
      <c r="F55" s="15"/>
      <c r="G55" s="15"/>
      <c r="H55" s="77"/>
      <c r="I55" s="77"/>
      <c r="J55" s="15"/>
      <c r="K55" s="15"/>
      <c r="L55" s="15"/>
      <c r="M55" s="15"/>
      <c r="N55" s="15"/>
      <c r="Z55" s="24"/>
      <c r="AA55" s="24"/>
      <c r="AB55" s="24"/>
      <c r="AC55" s="24"/>
      <c r="AD55" s="24"/>
      <c r="AE55" s="24"/>
      <c r="AF55" s="24"/>
      <c r="AG55" s="24"/>
    </row>
    <row r="56" spans="1:33" ht="16.2" x14ac:dyDescent="0.35">
      <c r="A56" s="238" t="s">
        <v>23</v>
      </c>
      <c r="B56" s="239" t="s">
        <v>153</v>
      </c>
      <c r="C56" s="13"/>
      <c r="D56" s="15"/>
      <c r="E56" s="15"/>
      <c r="F56" s="15"/>
      <c r="G56" s="15"/>
      <c r="H56" s="77"/>
      <c r="I56" s="77"/>
      <c r="J56" s="15"/>
      <c r="K56" s="15"/>
      <c r="L56" s="15"/>
      <c r="M56" s="15"/>
      <c r="N56" s="15"/>
      <c r="Z56" s="24"/>
      <c r="AA56" s="24"/>
      <c r="AB56" s="24"/>
      <c r="AC56" s="24"/>
      <c r="AD56" s="24"/>
      <c r="AE56" s="24"/>
      <c r="AF56" s="24"/>
      <c r="AG56" s="24"/>
    </row>
    <row r="57" spans="1:33" ht="16.2" x14ac:dyDescent="0.35">
      <c r="B57" s="241" t="s">
        <v>152</v>
      </c>
      <c r="C57" s="13"/>
      <c r="D57" s="15"/>
      <c r="E57" s="15"/>
      <c r="F57" s="15"/>
      <c r="G57" s="15"/>
      <c r="H57" s="77"/>
      <c r="I57" s="77"/>
      <c r="J57" s="15"/>
      <c r="K57" s="15"/>
      <c r="L57" s="15"/>
      <c r="M57" s="15"/>
      <c r="N57" s="15"/>
      <c r="Z57" s="24"/>
      <c r="AA57" s="24"/>
      <c r="AB57" s="24"/>
      <c r="AC57" s="24"/>
      <c r="AD57" s="24"/>
      <c r="AE57" s="24"/>
      <c r="AF57" s="24"/>
      <c r="AG57" s="24"/>
    </row>
    <row r="58" spans="1:33" ht="16.2" x14ac:dyDescent="0.35">
      <c r="A58" s="238" t="s">
        <v>37</v>
      </c>
      <c r="B58" s="241" t="s">
        <v>148</v>
      </c>
      <c r="C58" s="26"/>
      <c r="D58" s="15"/>
      <c r="E58" s="15"/>
      <c r="F58" s="15"/>
      <c r="G58" s="15"/>
      <c r="H58" s="15"/>
      <c r="I58" s="77"/>
      <c r="J58" s="15"/>
      <c r="K58" s="15"/>
      <c r="L58" s="15"/>
      <c r="M58" s="15"/>
      <c r="N58" s="15"/>
      <c r="Z58" s="24"/>
      <c r="AA58" s="24"/>
      <c r="AB58" s="24"/>
      <c r="AC58" s="24"/>
      <c r="AD58" s="24"/>
      <c r="AE58" s="24"/>
      <c r="AF58" s="24"/>
      <c r="AG58" s="24"/>
    </row>
    <row r="59" spans="1:33" ht="16.2" x14ac:dyDescent="0.35">
      <c r="A59" s="238" t="s">
        <v>52</v>
      </c>
      <c r="B59" s="239" t="s">
        <v>149</v>
      </c>
      <c r="C59" s="63"/>
      <c r="D59" s="63"/>
      <c r="E59" s="63"/>
      <c r="F59" s="63"/>
      <c r="G59" s="63"/>
      <c r="H59" s="63"/>
      <c r="I59" s="63"/>
      <c r="J59" s="15"/>
      <c r="K59" s="15"/>
      <c r="L59" s="15"/>
      <c r="M59" s="15"/>
      <c r="N59" s="15"/>
      <c r="Z59" s="24"/>
      <c r="AA59" s="24"/>
      <c r="AB59" s="24"/>
      <c r="AC59" s="24"/>
      <c r="AD59" s="24"/>
      <c r="AE59" s="24"/>
      <c r="AF59" s="24"/>
      <c r="AG59" s="24"/>
    </row>
    <row r="60" spans="1:33" ht="16.2" x14ac:dyDescent="0.35">
      <c r="A60" s="242"/>
      <c r="B60" s="239"/>
      <c r="C60" s="35"/>
      <c r="D60" s="48"/>
      <c r="E60" s="48"/>
      <c r="F60" s="48"/>
      <c r="G60" s="48"/>
      <c r="H60" s="48"/>
      <c r="I60" s="63"/>
      <c r="J60" s="15"/>
      <c r="K60" s="15"/>
      <c r="L60" s="15"/>
      <c r="M60" s="15"/>
      <c r="N60" s="15"/>
      <c r="Z60" s="24"/>
      <c r="AA60" s="24"/>
      <c r="AB60" s="24"/>
      <c r="AC60" s="24"/>
      <c r="AD60" s="24"/>
      <c r="AE60" s="24"/>
      <c r="AF60" s="24"/>
      <c r="AG60" s="24"/>
    </row>
    <row r="61" spans="1:33" x14ac:dyDescent="0.3">
      <c r="A61" s="22"/>
      <c r="B61" s="109"/>
      <c r="C61"/>
      <c r="D61" s="15"/>
      <c r="E61" s="15"/>
      <c r="F61" s="15"/>
      <c r="G61" s="15"/>
      <c r="H61" s="15"/>
      <c r="I61" s="77"/>
      <c r="J61" s="15"/>
      <c r="K61" s="15"/>
      <c r="L61" s="15"/>
      <c r="M61" s="15"/>
      <c r="N61" s="15"/>
      <c r="Z61" s="24"/>
      <c r="AA61" s="24"/>
      <c r="AB61" s="24"/>
      <c r="AC61" s="24"/>
      <c r="AD61" s="24"/>
      <c r="AE61" s="24"/>
      <c r="AF61" s="24"/>
      <c r="AG61" s="24"/>
    </row>
    <row r="62" spans="1:33" x14ac:dyDescent="0.3">
      <c r="C62"/>
      <c r="D62" s="15"/>
      <c r="E62" s="15"/>
      <c r="F62" s="15"/>
      <c r="G62" s="15"/>
      <c r="H62" s="77"/>
      <c r="I62" s="15"/>
      <c r="J62" s="15"/>
      <c r="K62" s="15"/>
      <c r="L62" s="15"/>
      <c r="M62" s="15"/>
      <c r="N62" s="15"/>
      <c r="Z62" s="24"/>
      <c r="AA62" s="24"/>
      <c r="AB62" s="24"/>
      <c r="AC62" s="24"/>
      <c r="AD62" s="24"/>
      <c r="AE62" s="24"/>
      <c r="AF62" s="24"/>
      <c r="AG62" s="24"/>
    </row>
    <row r="63" spans="1:33" x14ac:dyDescent="0.3">
      <c r="C63"/>
      <c r="D63" s="15"/>
      <c r="E63" s="15"/>
      <c r="F63" s="15"/>
      <c r="G63" s="15"/>
      <c r="H63" s="77"/>
      <c r="I63" s="63"/>
      <c r="J63" s="63"/>
      <c r="K63" s="15"/>
      <c r="L63" s="63"/>
      <c r="M63" s="15"/>
      <c r="N63" s="63"/>
      <c r="Z63" s="24"/>
      <c r="AA63" s="24"/>
      <c r="AB63" s="24"/>
      <c r="AC63" s="24"/>
      <c r="AD63" s="24"/>
      <c r="AE63" s="24"/>
      <c r="AF63" s="24"/>
      <c r="AG63" s="24"/>
    </row>
    <row r="64" spans="1:33" x14ac:dyDescent="0.3">
      <c r="C64"/>
      <c r="D64" s="15"/>
      <c r="E64" s="15"/>
      <c r="F64" s="15"/>
      <c r="G64" s="15"/>
      <c r="H64" s="77"/>
      <c r="I64" s="63"/>
      <c r="J64" s="63"/>
      <c r="K64" s="15"/>
      <c r="L64" s="63"/>
      <c r="M64" s="15"/>
      <c r="N64" s="63"/>
      <c r="Z64" s="24"/>
      <c r="AA64" s="24"/>
      <c r="AB64" s="24"/>
      <c r="AC64" s="24"/>
      <c r="AD64" s="24"/>
      <c r="AE64" s="24"/>
      <c r="AF64" s="24"/>
      <c r="AG64" s="24"/>
    </row>
    <row r="65" spans="1:33" x14ac:dyDescent="0.3">
      <c r="A65" s="41"/>
      <c r="B65" s="72"/>
      <c r="C65" s="22"/>
      <c r="D65" s="63"/>
      <c r="E65" s="15"/>
      <c r="F65" s="63"/>
      <c r="G65" s="15"/>
      <c r="H65" s="63"/>
      <c r="I65" s="63"/>
      <c r="J65" s="63"/>
      <c r="K65" s="15"/>
      <c r="L65" s="63"/>
      <c r="M65" s="15"/>
      <c r="N65" s="63"/>
      <c r="Z65" s="24"/>
      <c r="AA65" s="24"/>
      <c r="AB65" s="24"/>
      <c r="AC65" s="24"/>
      <c r="AD65" s="24"/>
      <c r="AE65" s="24"/>
      <c r="AF65" s="24"/>
      <c r="AG65" s="24"/>
    </row>
    <row r="66" spans="1:33" x14ac:dyDescent="0.3">
      <c r="A66" s="87"/>
      <c r="B66" s="70"/>
      <c r="C66" s="42"/>
      <c r="D66" s="63"/>
      <c r="E66" s="15"/>
      <c r="F66" s="63"/>
      <c r="G66" s="15"/>
      <c r="H66" s="63"/>
      <c r="I66" s="63"/>
      <c r="J66" s="63"/>
      <c r="K66" s="15"/>
      <c r="L66" s="63"/>
      <c r="M66" s="15"/>
      <c r="N66" s="63"/>
      <c r="Z66" s="24"/>
      <c r="AA66" s="24"/>
      <c r="AB66" s="24"/>
      <c r="AC66" s="24"/>
      <c r="AD66" s="24"/>
      <c r="AE66" s="24"/>
      <c r="AF66" s="24"/>
      <c r="AG66" s="24"/>
    </row>
    <row r="67" spans="1:33" x14ac:dyDescent="0.3">
      <c r="A67" s="15"/>
      <c r="B67" s="15"/>
      <c r="C67" s="15"/>
      <c r="D67" s="63"/>
      <c r="E67" s="15"/>
      <c r="F67" s="63"/>
      <c r="G67" s="15"/>
      <c r="H67" s="63"/>
      <c r="I67" s="63"/>
      <c r="J67" s="63"/>
      <c r="K67" s="15"/>
      <c r="L67" s="63"/>
      <c r="M67" s="15"/>
      <c r="N67" s="63"/>
      <c r="Z67" s="24"/>
      <c r="AA67" s="24"/>
      <c r="AB67" s="24"/>
      <c r="AC67" s="24"/>
      <c r="AD67" s="24"/>
      <c r="AE67" s="24"/>
      <c r="AF67" s="24"/>
      <c r="AG67" s="24"/>
    </row>
    <row r="68" spans="1:33" x14ac:dyDescent="0.3">
      <c r="A68" s="15"/>
      <c r="B68" s="15"/>
      <c r="C68" s="15"/>
      <c r="D68" s="63"/>
      <c r="E68" s="15"/>
      <c r="F68" s="63"/>
      <c r="G68" s="15"/>
      <c r="H68" s="63"/>
      <c r="I68" s="63"/>
      <c r="J68" s="63"/>
      <c r="K68" s="15"/>
      <c r="L68" s="63"/>
      <c r="M68" s="15"/>
      <c r="N68" s="63"/>
      <c r="Z68" s="24"/>
      <c r="AA68" s="24"/>
      <c r="AB68" s="24"/>
      <c r="AC68" s="24"/>
      <c r="AD68" s="24"/>
      <c r="AE68" s="24"/>
      <c r="AF68" s="24"/>
      <c r="AG68" s="24"/>
    </row>
    <row r="69" spans="1:33" x14ac:dyDescent="0.3">
      <c r="A69" s="15"/>
      <c r="D69" s="63"/>
      <c r="E69" s="24"/>
      <c r="F69" s="63"/>
      <c r="G69" s="24"/>
      <c r="H69" s="63"/>
      <c r="I69" s="63"/>
      <c r="J69" s="63"/>
      <c r="K69" s="24"/>
      <c r="L69" s="63"/>
      <c r="M69" s="24"/>
      <c r="N69" s="63"/>
      <c r="Z69" s="24"/>
      <c r="AA69" s="24"/>
      <c r="AB69" s="24"/>
      <c r="AC69" s="24"/>
      <c r="AD69" s="24"/>
      <c r="AE69" s="24"/>
      <c r="AF69" s="24"/>
      <c r="AG69" s="24"/>
    </row>
    <row r="70" spans="1:33" x14ac:dyDescent="0.3">
      <c r="A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Z70" s="24"/>
      <c r="AA70" s="24"/>
      <c r="AB70" s="24"/>
      <c r="AC70" s="24"/>
      <c r="AD70" s="24"/>
      <c r="AE70" s="24"/>
      <c r="AF70" s="24"/>
      <c r="AG70" s="24"/>
    </row>
    <row r="71" spans="1:33" x14ac:dyDescent="0.3">
      <c r="A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Z71" s="24"/>
      <c r="AA71" s="24"/>
      <c r="AB71" s="24"/>
      <c r="AC71" s="24"/>
      <c r="AD71" s="24"/>
      <c r="AE71" s="24"/>
      <c r="AF71" s="24"/>
      <c r="AG71" s="24"/>
    </row>
    <row r="72" spans="1:33" x14ac:dyDescent="0.3">
      <c r="A72" s="15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Z72" s="24"/>
      <c r="AA72" s="24"/>
      <c r="AB72" s="24"/>
      <c r="AC72" s="24"/>
      <c r="AD72" s="24"/>
      <c r="AE72" s="24"/>
      <c r="AF72" s="24"/>
      <c r="AG72" s="24"/>
    </row>
    <row r="73" spans="1:33" x14ac:dyDescent="0.3">
      <c r="A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Z73" s="24"/>
      <c r="AA73" s="24"/>
      <c r="AB73" s="24"/>
      <c r="AC73" s="24"/>
      <c r="AD73" s="24"/>
      <c r="AE73" s="24"/>
      <c r="AF73" s="24"/>
      <c r="AG73" s="24"/>
    </row>
    <row r="74" spans="1:33" x14ac:dyDescent="0.3">
      <c r="A74" s="15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Z74" s="24"/>
      <c r="AA74" s="24"/>
      <c r="AB74" s="24"/>
      <c r="AC74" s="24"/>
      <c r="AD74" s="24"/>
      <c r="AE74" s="24"/>
      <c r="AF74" s="24"/>
      <c r="AG74" s="24"/>
    </row>
    <row r="75" spans="1:33" x14ac:dyDescent="0.3">
      <c r="A75" s="15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Z75" s="24"/>
      <c r="AA75" s="24"/>
      <c r="AB75" s="24"/>
      <c r="AC75" s="24"/>
      <c r="AD75" s="24"/>
      <c r="AE75" s="24"/>
      <c r="AF75" s="24"/>
      <c r="AG75" s="24"/>
    </row>
    <row r="76" spans="1:33" x14ac:dyDescent="0.3">
      <c r="A76" s="15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Z76" s="24"/>
      <c r="AA76" s="24"/>
      <c r="AB76" s="24"/>
      <c r="AC76" s="24"/>
      <c r="AD76" s="24"/>
      <c r="AE76" s="24"/>
      <c r="AF76" s="24"/>
      <c r="AG76" s="24"/>
    </row>
    <row r="77" spans="1:33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Z77" s="24"/>
      <c r="AA77" s="24"/>
      <c r="AB77" s="24"/>
      <c r="AC77" s="24"/>
      <c r="AD77" s="24"/>
      <c r="AE77" s="24"/>
      <c r="AF77" s="24"/>
      <c r="AG77" s="24"/>
    </row>
    <row r="78" spans="1:33" x14ac:dyDescent="0.3">
      <c r="A78" s="15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Z78" s="24"/>
      <c r="AA78" s="24"/>
      <c r="AB78" s="24"/>
      <c r="AC78" s="24"/>
      <c r="AD78" s="24"/>
      <c r="AE78" s="24"/>
      <c r="AF78" s="24"/>
      <c r="AG78" s="24"/>
    </row>
    <row r="79" spans="1:33" x14ac:dyDescent="0.3">
      <c r="A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Z79" s="24"/>
      <c r="AA79" s="24"/>
      <c r="AB79" s="24"/>
      <c r="AC79" s="24"/>
      <c r="AD79" s="24"/>
      <c r="AE79" s="24"/>
      <c r="AF79" s="24"/>
      <c r="AG79" s="24"/>
    </row>
    <row r="80" spans="1:33" x14ac:dyDescent="0.3">
      <c r="A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Z80" s="24"/>
      <c r="AA80" s="24"/>
      <c r="AB80" s="24"/>
      <c r="AC80" s="24"/>
      <c r="AD80" s="24"/>
      <c r="AE80" s="24"/>
      <c r="AF80" s="24"/>
      <c r="AG80" s="24"/>
    </row>
    <row r="81" spans="1:33" x14ac:dyDescent="0.3">
      <c r="A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Z81" s="24"/>
      <c r="AA81" s="24"/>
      <c r="AB81" s="24"/>
      <c r="AC81" s="24"/>
      <c r="AD81" s="24"/>
      <c r="AE81" s="24"/>
      <c r="AF81" s="24"/>
      <c r="AG81" s="24"/>
    </row>
    <row r="82" spans="1:33" x14ac:dyDescent="0.3">
      <c r="A82" s="1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Z82" s="24"/>
      <c r="AA82" s="24"/>
      <c r="AB82" s="24"/>
      <c r="AC82" s="24"/>
      <c r="AD82" s="24"/>
      <c r="AE82" s="24"/>
      <c r="AF82" s="24"/>
      <c r="AG82" s="24"/>
    </row>
    <row r="83" spans="1:33" x14ac:dyDescent="0.3">
      <c r="A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Z83" s="24"/>
      <c r="AA83" s="24"/>
      <c r="AB83" s="24"/>
      <c r="AC83" s="24"/>
      <c r="AD83" s="24"/>
      <c r="AE83" s="24"/>
      <c r="AF83" s="24"/>
      <c r="AG83" s="24"/>
    </row>
    <row r="84" spans="1:33" x14ac:dyDescent="0.3">
      <c r="A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Z84" s="24"/>
      <c r="AA84" s="24"/>
      <c r="AB84" s="24"/>
      <c r="AC84" s="24"/>
      <c r="AD84" s="24"/>
      <c r="AE84" s="24"/>
      <c r="AF84" s="24"/>
      <c r="AG84" s="24"/>
    </row>
    <row r="85" spans="1:33" x14ac:dyDescent="0.3">
      <c r="A85" s="15"/>
      <c r="B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Z85" s="24"/>
      <c r="AA85" s="24"/>
      <c r="AB85" s="24"/>
      <c r="AC85" s="24"/>
      <c r="AD85" s="24"/>
      <c r="AE85" s="24"/>
      <c r="AF85" s="24"/>
      <c r="AG85" s="24"/>
    </row>
    <row r="86" spans="1:33" x14ac:dyDescent="0.3">
      <c r="A86" s="15"/>
      <c r="B86" s="15"/>
      <c r="Z86" s="24"/>
      <c r="AA86" s="24"/>
      <c r="AB86" s="24"/>
      <c r="AC86" s="24"/>
      <c r="AD86" s="24"/>
      <c r="AE86" s="24"/>
      <c r="AF86" s="24"/>
      <c r="AG86" s="24"/>
    </row>
    <row r="87" spans="1:33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Z87" s="24"/>
      <c r="AA87" s="24"/>
      <c r="AB87" s="24"/>
      <c r="AC87" s="24"/>
      <c r="AD87" s="24"/>
      <c r="AE87" s="24"/>
      <c r="AF87" s="24"/>
      <c r="AG87" s="24"/>
    </row>
    <row r="88" spans="1:33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Z88" s="24"/>
      <c r="AA88" s="24"/>
      <c r="AB88" s="24"/>
      <c r="AC88" s="24"/>
      <c r="AD88" s="24"/>
      <c r="AE88" s="24"/>
      <c r="AF88" s="24"/>
      <c r="AG88" s="24"/>
    </row>
    <row r="89" spans="1:33" x14ac:dyDescent="0.3">
      <c r="A89" s="1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Z89" s="24"/>
      <c r="AA89" s="24"/>
      <c r="AB89" s="24"/>
      <c r="AC89" s="24"/>
      <c r="AD89" s="24"/>
      <c r="AE89" s="24"/>
      <c r="AF89" s="24"/>
      <c r="AG89" s="24"/>
    </row>
    <row r="90" spans="1:33" x14ac:dyDescent="0.3">
      <c r="A90" s="15"/>
      <c r="D90" s="16"/>
      <c r="E90" s="16"/>
      <c r="F90" s="16"/>
      <c r="G90" s="16"/>
      <c r="H90" s="16"/>
      <c r="I90" s="16"/>
      <c r="J90" s="16"/>
      <c r="K90" s="16"/>
      <c r="L90" s="16"/>
      <c r="M90" s="16"/>
      <c r="Z90" s="24"/>
      <c r="AA90" s="24"/>
      <c r="AB90" s="24"/>
      <c r="AC90" s="24"/>
      <c r="AD90" s="24"/>
      <c r="AE90" s="24"/>
      <c r="AF90" s="24"/>
      <c r="AG90" s="24"/>
    </row>
    <row r="91" spans="1:33" x14ac:dyDescent="0.3">
      <c r="A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Z91" s="24"/>
      <c r="AA91" s="24"/>
      <c r="AB91" s="24"/>
      <c r="AC91" s="24"/>
      <c r="AD91" s="24"/>
      <c r="AE91" s="24"/>
      <c r="AF91" s="24"/>
      <c r="AG91" s="24"/>
    </row>
    <row r="92" spans="1:33" x14ac:dyDescent="0.3">
      <c r="A92" s="1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Z92" s="24"/>
      <c r="AA92" s="24"/>
      <c r="AB92" s="24"/>
      <c r="AC92" s="24"/>
      <c r="AD92" s="24"/>
      <c r="AE92" s="24"/>
      <c r="AF92" s="24"/>
      <c r="AG92" s="24"/>
    </row>
    <row r="93" spans="1:33" x14ac:dyDescent="0.3">
      <c r="A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Z93" s="24"/>
      <c r="AA93" s="24"/>
      <c r="AB93" s="24"/>
      <c r="AC93" s="24"/>
      <c r="AD93" s="24"/>
      <c r="AE93" s="24"/>
      <c r="AF93" s="24"/>
      <c r="AG93" s="24"/>
    </row>
    <row r="94" spans="1:33" x14ac:dyDescent="0.3">
      <c r="A94" s="15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Z94" s="24"/>
      <c r="AA94" s="24"/>
      <c r="AB94" s="24"/>
      <c r="AC94" s="24"/>
      <c r="AD94" s="24"/>
      <c r="AE94" s="24"/>
      <c r="AF94" s="24"/>
      <c r="AG94" s="24"/>
    </row>
    <row r="95" spans="1:33" x14ac:dyDescent="0.3">
      <c r="A95" s="15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Z95" s="24"/>
      <c r="AA95" s="24"/>
      <c r="AB95" s="24"/>
      <c r="AC95" s="24"/>
      <c r="AD95" s="24"/>
      <c r="AE95" s="24"/>
      <c r="AF95" s="24"/>
      <c r="AG95" s="24"/>
    </row>
    <row r="96" spans="1:33" x14ac:dyDescent="0.3">
      <c r="A96" s="15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Z96" s="24"/>
      <c r="AA96" s="24"/>
      <c r="AB96" s="24"/>
      <c r="AC96" s="24"/>
      <c r="AD96" s="24"/>
      <c r="AE96" s="24"/>
      <c r="AF96" s="24"/>
      <c r="AG96" s="24"/>
    </row>
    <row r="97" spans="1:33" x14ac:dyDescent="0.3">
      <c r="A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Z97" s="24"/>
      <c r="AA97" s="24"/>
      <c r="AB97" s="24"/>
      <c r="AC97" s="24"/>
      <c r="AD97" s="24"/>
      <c r="AE97" s="24"/>
      <c r="AF97" s="24"/>
      <c r="AG97" s="24"/>
    </row>
    <row r="98" spans="1:33" x14ac:dyDescent="0.3">
      <c r="A98" s="1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Z98" s="24"/>
      <c r="AA98" s="24"/>
      <c r="AB98" s="24"/>
      <c r="AC98" s="24"/>
      <c r="AD98" s="24"/>
      <c r="AE98" s="24"/>
      <c r="AF98" s="24"/>
      <c r="AG98" s="24"/>
    </row>
    <row r="99" spans="1:33" x14ac:dyDescent="0.3">
      <c r="A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Z99" s="24"/>
      <c r="AA99" s="24"/>
      <c r="AB99" s="24"/>
      <c r="AC99" s="24"/>
      <c r="AD99" s="24"/>
      <c r="AE99" s="24"/>
      <c r="AF99" s="24"/>
      <c r="AG99" s="24"/>
    </row>
    <row r="100" spans="1:33" x14ac:dyDescent="0.3">
      <c r="A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Z100" s="24"/>
      <c r="AA100" s="24"/>
      <c r="AB100" s="24"/>
      <c r="AC100" s="24"/>
      <c r="AD100" s="24"/>
      <c r="AE100" s="24"/>
      <c r="AF100" s="24"/>
      <c r="AG100" s="24"/>
    </row>
    <row r="101" spans="1:33" x14ac:dyDescent="0.3">
      <c r="A101" s="15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Z101" s="24"/>
      <c r="AA101" s="24"/>
      <c r="AB101" s="24"/>
      <c r="AC101" s="24"/>
      <c r="AD101" s="24"/>
      <c r="AE101" s="24"/>
      <c r="AF101" s="24"/>
      <c r="AG101" s="24"/>
    </row>
    <row r="102" spans="1:33" x14ac:dyDescent="0.3">
      <c r="A102" s="1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Z102" s="24"/>
      <c r="AA102" s="24"/>
      <c r="AB102" s="24"/>
      <c r="AC102" s="24"/>
      <c r="AD102" s="24"/>
      <c r="AE102" s="24"/>
      <c r="AF102" s="24"/>
      <c r="AG102" s="24"/>
    </row>
    <row r="103" spans="1:33" x14ac:dyDescent="0.3">
      <c r="A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Z103" s="24"/>
      <c r="AA103" s="24"/>
      <c r="AB103" s="24"/>
      <c r="AC103" s="24"/>
      <c r="AD103" s="24"/>
      <c r="AE103" s="24"/>
      <c r="AF103" s="24"/>
      <c r="AG103" s="24"/>
    </row>
    <row r="104" spans="1:33" x14ac:dyDescent="0.3">
      <c r="A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Z104" s="24"/>
      <c r="AA104" s="24"/>
      <c r="AB104" s="24"/>
      <c r="AC104" s="24"/>
      <c r="AD104" s="24"/>
      <c r="AE104" s="24"/>
      <c r="AF104" s="24"/>
      <c r="AG104" s="24"/>
    </row>
    <row r="105" spans="1:33" x14ac:dyDescent="0.3">
      <c r="A105" s="15"/>
      <c r="B105" s="15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Z105" s="24"/>
      <c r="AA105" s="24"/>
      <c r="AB105" s="24"/>
      <c r="AC105" s="24"/>
      <c r="AD105" s="24"/>
      <c r="AE105" s="24"/>
      <c r="AF105" s="24"/>
      <c r="AG105" s="24"/>
    </row>
    <row r="106" spans="1:33" x14ac:dyDescent="0.3">
      <c r="A106" s="15"/>
      <c r="B106" s="15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Z106" s="24"/>
      <c r="AA106" s="24"/>
      <c r="AB106" s="24"/>
      <c r="AC106" s="24"/>
      <c r="AD106" s="24"/>
      <c r="AE106" s="24"/>
      <c r="AF106" s="24"/>
      <c r="AG106" s="24"/>
    </row>
    <row r="107" spans="1:33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Z107" s="24"/>
      <c r="AA107" s="24"/>
      <c r="AB107" s="24"/>
      <c r="AC107" s="24"/>
      <c r="AD107" s="24"/>
      <c r="AE107" s="24"/>
      <c r="AF107" s="24"/>
      <c r="AG107" s="24"/>
    </row>
    <row r="108" spans="1:33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Z108" s="24"/>
      <c r="AA108" s="24"/>
      <c r="AB108" s="24"/>
      <c r="AC108" s="24"/>
      <c r="AD108" s="24"/>
      <c r="AE108" s="24"/>
      <c r="AF108" s="24"/>
      <c r="AG108" s="24"/>
    </row>
    <row r="109" spans="1:33" x14ac:dyDescent="0.3">
      <c r="A109" s="15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Z109" s="24"/>
      <c r="AA109" s="24"/>
      <c r="AB109" s="24"/>
      <c r="AC109" s="24"/>
      <c r="AD109" s="24"/>
      <c r="AE109" s="24"/>
      <c r="AF109" s="24"/>
      <c r="AG109" s="24"/>
    </row>
    <row r="110" spans="1:33" x14ac:dyDescent="0.3">
      <c r="A110" s="15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Z110" s="24"/>
      <c r="AA110" s="24"/>
      <c r="AB110" s="24"/>
      <c r="AC110" s="24"/>
      <c r="AD110" s="24"/>
      <c r="AE110" s="24"/>
      <c r="AF110" s="24"/>
      <c r="AG110" s="24"/>
    </row>
    <row r="111" spans="1:33" x14ac:dyDescent="0.3">
      <c r="A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Z111" s="24"/>
      <c r="AA111" s="24"/>
      <c r="AB111" s="24"/>
      <c r="AC111" s="24"/>
      <c r="AD111" s="24"/>
      <c r="AE111" s="24"/>
      <c r="AF111" s="24"/>
      <c r="AG111" s="24"/>
    </row>
    <row r="112" spans="1:33" x14ac:dyDescent="0.3">
      <c r="A112" s="15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Z112" s="24"/>
      <c r="AA112" s="24"/>
      <c r="AB112" s="24"/>
      <c r="AC112" s="24"/>
      <c r="AD112" s="24"/>
      <c r="AE112" s="24"/>
      <c r="AF112" s="24"/>
      <c r="AG112" s="24"/>
    </row>
    <row r="113" spans="1:33" x14ac:dyDescent="0.3">
      <c r="A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Z113" s="24"/>
      <c r="AA113" s="24"/>
      <c r="AB113" s="24"/>
      <c r="AC113" s="24"/>
      <c r="AD113" s="24"/>
      <c r="AE113" s="24"/>
      <c r="AF113" s="24"/>
      <c r="AG113" s="24"/>
    </row>
    <row r="114" spans="1:33" x14ac:dyDescent="0.3">
      <c r="A114" s="15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Z114" s="24"/>
      <c r="AA114" s="24"/>
      <c r="AB114" s="24"/>
      <c r="AC114" s="24"/>
      <c r="AD114" s="24"/>
      <c r="AE114" s="24"/>
      <c r="AF114" s="24"/>
      <c r="AG114" s="24"/>
    </row>
    <row r="115" spans="1:33" x14ac:dyDescent="0.3">
      <c r="A115" s="15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Z115" s="24"/>
      <c r="AA115" s="24"/>
      <c r="AB115" s="24"/>
      <c r="AC115" s="24"/>
      <c r="AD115" s="24"/>
      <c r="AE115" s="24"/>
      <c r="AF115" s="24"/>
      <c r="AG115" s="24"/>
    </row>
    <row r="116" spans="1:33" x14ac:dyDescent="0.3">
      <c r="A116" s="15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Z116" s="24"/>
      <c r="AA116" s="24"/>
      <c r="AB116" s="24"/>
      <c r="AC116" s="24"/>
      <c r="AD116" s="24"/>
      <c r="AE116" s="24"/>
      <c r="AF116" s="24"/>
      <c r="AG116" s="24"/>
    </row>
    <row r="117" spans="1:33" x14ac:dyDescent="0.3">
      <c r="A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Z117" s="24"/>
      <c r="AA117" s="24"/>
      <c r="AB117" s="24"/>
      <c r="AC117" s="24"/>
      <c r="AD117" s="24"/>
      <c r="AE117" s="24"/>
      <c r="AF117" s="24"/>
      <c r="AG117" s="24"/>
    </row>
    <row r="118" spans="1:33" x14ac:dyDescent="0.3">
      <c r="A118" s="1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Z118" s="24"/>
      <c r="AA118" s="24"/>
      <c r="AB118" s="24"/>
      <c r="AC118" s="24"/>
      <c r="AD118" s="24"/>
      <c r="AE118" s="24"/>
      <c r="AF118" s="24"/>
      <c r="AG118" s="24"/>
    </row>
    <row r="119" spans="1:33" x14ac:dyDescent="0.3">
      <c r="A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Z119" s="24"/>
      <c r="AA119" s="24"/>
      <c r="AB119" s="24"/>
      <c r="AC119" s="24"/>
      <c r="AD119" s="24"/>
      <c r="AE119" s="24"/>
      <c r="AF119" s="24"/>
      <c r="AG119" s="24"/>
    </row>
    <row r="120" spans="1:33" x14ac:dyDescent="0.3">
      <c r="A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Z120" s="24"/>
      <c r="AA120" s="24"/>
      <c r="AB120" s="24"/>
      <c r="AC120" s="24"/>
      <c r="AD120" s="24"/>
      <c r="AE120" s="24"/>
      <c r="AF120" s="24"/>
      <c r="AG120" s="24"/>
    </row>
    <row r="121" spans="1:33" x14ac:dyDescent="0.3">
      <c r="A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Z121" s="24"/>
      <c r="AA121" s="24"/>
      <c r="AB121" s="24"/>
      <c r="AC121" s="24"/>
      <c r="AD121" s="24"/>
      <c r="AE121" s="24"/>
      <c r="AF121" s="24"/>
      <c r="AG121" s="24"/>
    </row>
    <row r="122" spans="1:33" x14ac:dyDescent="0.3">
      <c r="A122" s="1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Z122" s="24"/>
      <c r="AA122" s="24"/>
      <c r="AB122" s="24"/>
      <c r="AC122" s="24"/>
      <c r="AD122" s="24"/>
      <c r="AE122" s="24"/>
      <c r="AF122" s="24"/>
      <c r="AG122" s="24"/>
    </row>
    <row r="123" spans="1:33" x14ac:dyDescent="0.3">
      <c r="A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Z123" s="24"/>
      <c r="AA123" s="24"/>
      <c r="AB123" s="24"/>
      <c r="AC123" s="24"/>
      <c r="AD123" s="24"/>
      <c r="AE123" s="24"/>
      <c r="AF123" s="24"/>
      <c r="AG123" s="24"/>
    </row>
    <row r="124" spans="1:33" x14ac:dyDescent="0.3">
      <c r="A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Z124" s="24"/>
      <c r="AA124" s="24"/>
      <c r="AB124" s="24"/>
      <c r="AC124" s="24"/>
      <c r="AD124" s="24"/>
      <c r="AE124" s="24"/>
      <c r="AF124" s="24"/>
      <c r="AG124" s="24"/>
    </row>
    <row r="125" spans="1:33" x14ac:dyDescent="0.3">
      <c r="A125" s="15"/>
      <c r="B125" s="15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Z125" s="24"/>
      <c r="AA125" s="24"/>
      <c r="AB125" s="24"/>
      <c r="AC125" s="24"/>
      <c r="AD125" s="24"/>
      <c r="AE125" s="24"/>
      <c r="AF125" s="24"/>
      <c r="AG125" s="24"/>
    </row>
    <row r="126" spans="1:33" x14ac:dyDescent="0.3"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Z126" s="24"/>
      <c r="AA126" s="24"/>
      <c r="AB126" s="24"/>
      <c r="AC126" s="24"/>
      <c r="AD126" s="24"/>
      <c r="AE126" s="24"/>
      <c r="AF126" s="24"/>
      <c r="AG126" s="24"/>
    </row>
    <row r="127" spans="1:33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Z127" s="24"/>
      <c r="AA127" s="24"/>
      <c r="AB127" s="24"/>
      <c r="AC127" s="24"/>
      <c r="AD127" s="24"/>
      <c r="AE127" s="24"/>
      <c r="AF127" s="24"/>
      <c r="AG127" s="24"/>
    </row>
    <row r="128" spans="1:33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Z128" s="24"/>
      <c r="AA128" s="24"/>
      <c r="AB128" s="24"/>
      <c r="AC128" s="24"/>
      <c r="AD128" s="24"/>
      <c r="AE128" s="24"/>
      <c r="AF128" s="24"/>
      <c r="AG128" s="24"/>
    </row>
    <row r="129" spans="1:33" x14ac:dyDescent="0.3">
      <c r="A129" s="15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Z129" s="24"/>
      <c r="AA129" s="24"/>
      <c r="AB129" s="24"/>
      <c r="AC129" s="24"/>
      <c r="AD129" s="24"/>
      <c r="AE129" s="24"/>
      <c r="AF129" s="24"/>
      <c r="AG129" s="24"/>
    </row>
    <row r="130" spans="1:33" x14ac:dyDescent="0.3">
      <c r="A130" s="15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Z130" s="24"/>
      <c r="AA130" s="24"/>
      <c r="AB130" s="24"/>
      <c r="AC130" s="24"/>
      <c r="AD130" s="24"/>
      <c r="AE130" s="24"/>
      <c r="AF130" s="24"/>
      <c r="AG130" s="24"/>
    </row>
    <row r="131" spans="1:33" x14ac:dyDescent="0.3">
      <c r="A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Z131" s="24"/>
      <c r="AA131" s="24"/>
      <c r="AB131" s="24"/>
      <c r="AC131" s="24"/>
      <c r="AD131" s="24"/>
      <c r="AE131" s="24"/>
      <c r="AF131" s="24"/>
      <c r="AG131" s="24"/>
    </row>
    <row r="132" spans="1:33" x14ac:dyDescent="0.3">
      <c r="A132" s="15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Z132" s="24"/>
      <c r="AA132" s="24"/>
      <c r="AB132" s="24"/>
      <c r="AC132" s="24"/>
      <c r="AD132" s="24"/>
      <c r="AE132" s="24"/>
      <c r="AF132" s="24"/>
      <c r="AG132" s="24"/>
    </row>
    <row r="133" spans="1:33" x14ac:dyDescent="0.3">
      <c r="A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Z133" s="24"/>
      <c r="AA133" s="24"/>
      <c r="AB133" s="24"/>
      <c r="AC133" s="24"/>
      <c r="AD133" s="24"/>
      <c r="AE133" s="24"/>
      <c r="AF133" s="24"/>
      <c r="AG133" s="24"/>
    </row>
    <row r="134" spans="1:33" x14ac:dyDescent="0.3">
      <c r="A134" s="15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Z134" s="24"/>
      <c r="AA134" s="24"/>
      <c r="AB134" s="24"/>
      <c r="AC134" s="24"/>
      <c r="AD134" s="24"/>
      <c r="AE134" s="24"/>
      <c r="AF134" s="24"/>
      <c r="AG134" s="24"/>
    </row>
    <row r="135" spans="1:33" x14ac:dyDescent="0.3">
      <c r="A135" s="15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Z135" s="24"/>
      <c r="AA135" s="24"/>
      <c r="AB135" s="24"/>
      <c r="AC135" s="24"/>
      <c r="AD135" s="24"/>
      <c r="AE135" s="24"/>
      <c r="AF135" s="24"/>
      <c r="AG135" s="24"/>
    </row>
    <row r="136" spans="1:33" x14ac:dyDescent="0.3">
      <c r="A136" s="15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Z136" s="24"/>
      <c r="AA136" s="24"/>
      <c r="AB136" s="24"/>
      <c r="AC136" s="24"/>
      <c r="AD136" s="24"/>
      <c r="AE136" s="24"/>
      <c r="AF136" s="24"/>
      <c r="AG136" s="24"/>
    </row>
    <row r="137" spans="1:33" x14ac:dyDescent="0.3">
      <c r="A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Z137" s="24"/>
      <c r="AA137" s="24"/>
      <c r="AB137" s="24"/>
      <c r="AC137" s="24"/>
      <c r="AD137" s="24"/>
      <c r="AE137" s="24"/>
      <c r="AF137" s="24"/>
      <c r="AG137" s="24"/>
    </row>
    <row r="138" spans="1:33" x14ac:dyDescent="0.3">
      <c r="A138" s="15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Z138" s="24"/>
      <c r="AA138" s="24"/>
      <c r="AB138" s="24"/>
      <c r="AC138" s="24"/>
      <c r="AD138" s="24"/>
      <c r="AE138" s="24"/>
      <c r="AF138" s="24"/>
      <c r="AG138" s="24"/>
    </row>
    <row r="139" spans="1:33" x14ac:dyDescent="0.3">
      <c r="A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Z139" s="24"/>
      <c r="AA139" s="24"/>
      <c r="AB139" s="24"/>
      <c r="AC139" s="24"/>
      <c r="AD139" s="24"/>
      <c r="AE139" s="24"/>
      <c r="AF139" s="24"/>
      <c r="AG139" s="24"/>
    </row>
    <row r="140" spans="1:33" x14ac:dyDescent="0.3">
      <c r="A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Z140" s="24"/>
      <c r="AA140" s="24"/>
      <c r="AB140" s="24"/>
      <c r="AC140" s="24"/>
      <c r="AD140" s="24"/>
      <c r="AE140" s="24"/>
      <c r="AF140" s="24"/>
      <c r="AG140" s="24"/>
    </row>
    <row r="141" spans="1:33" x14ac:dyDescent="0.3">
      <c r="A141" s="15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Z141" s="24"/>
      <c r="AA141" s="24"/>
      <c r="AB141" s="24"/>
      <c r="AC141" s="24"/>
      <c r="AD141" s="24"/>
      <c r="AE141" s="24"/>
      <c r="AF141" s="24"/>
      <c r="AG141" s="24"/>
    </row>
    <row r="142" spans="1:33" x14ac:dyDescent="0.3">
      <c r="A142" s="15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Z142" s="24"/>
      <c r="AA142" s="24"/>
      <c r="AB142" s="24"/>
      <c r="AC142" s="24"/>
      <c r="AD142" s="24"/>
      <c r="AE142" s="24"/>
      <c r="AF142" s="24"/>
      <c r="AG142" s="24"/>
    </row>
    <row r="143" spans="1:33" x14ac:dyDescent="0.3">
      <c r="A143" s="15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Z143" s="24"/>
      <c r="AA143" s="24"/>
      <c r="AB143" s="24"/>
      <c r="AC143" s="24"/>
      <c r="AD143" s="24"/>
      <c r="AE143" s="24"/>
      <c r="AF143" s="24"/>
      <c r="AG143" s="24"/>
    </row>
    <row r="144" spans="1:33" x14ac:dyDescent="0.3">
      <c r="A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Z144" s="24"/>
      <c r="AA144" s="24"/>
      <c r="AB144" s="24"/>
      <c r="AC144" s="24"/>
      <c r="AD144" s="24"/>
      <c r="AE144" s="24"/>
      <c r="AF144" s="24"/>
      <c r="AG144" s="24"/>
    </row>
    <row r="145" spans="1:33" x14ac:dyDescent="0.3">
      <c r="A145" s="15"/>
      <c r="B145" s="15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Z145" s="24"/>
      <c r="AA145" s="24"/>
      <c r="AB145" s="24"/>
      <c r="AC145" s="24"/>
      <c r="AD145" s="24"/>
      <c r="AE145" s="24"/>
      <c r="AF145" s="24"/>
      <c r="AG145" s="24"/>
    </row>
    <row r="146" spans="1:33" x14ac:dyDescent="0.3"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Z146" s="24"/>
      <c r="AA146" s="24"/>
      <c r="AB146" s="24"/>
      <c r="AC146" s="24"/>
      <c r="AD146" s="24"/>
      <c r="AE146" s="24"/>
      <c r="AF146" s="24"/>
      <c r="AG146" s="24"/>
    </row>
    <row r="147" spans="1:33" x14ac:dyDescent="0.3"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Z147" s="24"/>
      <c r="AA147" s="24"/>
      <c r="AB147" s="24"/>
      <c r="AC147" s="24"/>
      <c r="AD147" s="24"/>
      <c r="AE147" s="24"/>
      <c r="AF147" s="24"/>
      <c r="AG147" s="24"/>
    </row>
    <row r="148" spans="1:33" x14ac:dyDescent="0.3">
      <c r="A148" s="15"/>
      <c r="B148" s="15"/>
      <c r="C148" s="15"/>
      <c r="Z148" s="24"/>
      <c r="AA148" s="24"/>
      <c r="AB148" s="24"/>
      <c r="AC148" s="24"/>
      <c r="AD148" s="24"/>
      <c r="AE148" s="24"/>
      <c r="AF148" s="24"/>
      <c r="AG148" s="24"/>
    </row>
    <row r="149" spans="1:33" x14ac:dyDescent="0.3">
      <c r="A149" s="15"/>
      <c r="B149" s="15"/>
      <c r="C149" s="15"/>
      <c r="Z149" s="24"/>
      <c r="AA149" s="24"/>
      <c r="AB149" s="24"/>
      <c r="AC149" s="24"/>
      <c r="AD149" s="24"/>
      <c r="AE149" s="24"/>
      <c r="AF149" s="24"/>
      <c r="AG149" s="24"/>
    </row>
    <row r="150" spans="1:33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Z150" s="24"/>
      <c r="AA150" s="24"/>
      <c r="AB150" s="24"/>
      <c r="AC150" s="24"/>
      <c r="AD150" s="24"/>
      <c r="AE150" s="24"/>
      <c r="AF150" s="24"/>
      <c r="AG150" s="24"/>
    </row>
    <row r="151" spans="1:33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Z151" s="24"/>
      <c r="AA151" s="24"/>
      <c r="AB151" s="24"/>
      <c r="AC151" s="24"/>
      <c r="AD151" s="24"/>
      <c r="AE151" s="24"/>
      <c r="AF151" s="24"/>
      <c r="AG151" s="24"/>
    </row>
    <row r="152" spans="1:33" x14ac:dyDescent="0.3">
      <c r="A152" s="15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Z152" s="24"/>
      <c r="AA152" s="24"/>
      <c r="AB152" s="24"/>
      <c r="AC152" s="24"/>
      <c r="AD152" s="24"/>
      <c r="AE152" s="24"/>
      <c r="AF152" s="24"/>
      <c r="AG152" s="24"/>
    </row>
    <row r="153" spans="1:33" x14ac:dyDescent="0.3">
      <c r="A153" s="15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Z153" s="24"/>
      <c r="AA153" s="24"/>
      <c r="AB153" s="24"/>
      <c r="AC153" s="24"/>
      <c r="AD153" s="24"/>
      <c r="AE153" s="24"/>
      <c r="AF153" s="24"/>
      <c r="AG153" s="24"/>
    </row>
    <row r="154" spans="1:33" x14ac:dyDescent="0.3">
      <c r="A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Z154" s="24"/>
      <c r="AA154" s="24"/>
      <c r="AB154" s="24"/>
      <c r="AC154" s="24"/>
      <c r="AD154" s="24"/>
      <c r="AE154" s="24"/>
      <c r="AF154" s="24"/>
      <c r="AG154" s="24"/>
    </row>
    <row r="155" spans="1:33" x14ac:dyDescent="0.3">
      <c r="A155" s="15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Z155" s="24"/>
      <c r="AA155" s="24"/>
      <c r="AB155" s="24"/>
      <c r="AC155" s="24"/>
      <c r="AD155" s="24"/>
      <c r="AE155" s="24"/>
      <c r="AF155" s="24"/>
      <c r="AG155" s="24"/>
    </row>
    <row r="156" spans="1:33" x14ac:dyDescent="0.3">
      <c r="A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Z156" s="24"/>
      <c r="AA156" s="24"/>
      <c r="AB156" s="24"/>
      <c r="AC156" s="24"/>
      <c r="AD156" s="24"/>
      <c r="AE156" s="24"/>
      <c r="AF156" s="24"/>
      <c r="AG156" s="24"/>
    </row>
    <row r="157" spans="1:33" x14ac:dyDescent="0.3">
      <c r="A157" s="15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Z157" s="24"/>
      <c r="AA157" s="24"/>
      <c r="AB157" s="24"/>
      <c r="AC157" s="24"/>
      <c r="AD157" s="24"/>
      <c r="AE157" s="24"/>
      <c r="AF157" s="24"/>
      <c r="AG157" s="24"/>
    </row>
    <row r="158" spans="1:33" x14ac:dyDescent="0.3">
      <c r="A158" s="15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Z158" s="24"/>
      <c r="AA158" s="24"/>
      <c r="AB158" s="24"/>
      <c r="AC158" s="24"/>
      <c r="AD158" s="24"/>
      <c r="AE158" s="24"/>
      <c r="AF158" s="24"/>
      <c r="AG158" s="24"/>
    </row>
    <row r="159" spans="1:33" x14ac:dyDescent="0.3">
      <c r="A159" s="15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Z159" s="24"/>
      <c r="AA159" s="24"/>
      <c r="AB159" s="24"/>
      <c r="AC159" s="24"/>
      <c r="AD159" s="24"/>
      <c r="AE159" s="24"/>
      <c r="AF159" s="24"/>
      <c r="AG159" s="24"/>
    </row>
    <row r="160" spans="1:33" x14ac:dyDescent="0.3">
      <c r="A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Z160" s="24"/>
      <c r="AA160" s="24"/>
      <c r="AB160" s="24"/>
      <c r="AC160" s="24"/>
      <c r="AD160" s="24"/>
      <c r="AE160" s="24"/>
      <c r="AF160" s="24"/>
      <c r="AG160" s="24"/>
    </row>
    <row r="161" spans="1:33" x14ac:dyDescent="0.3">
      <c r="A161" s="15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Z161" s="24"/>
      <c r="AA161" s="24"/>
      <c r="AB161" s="24"/>
      <c r="AC161" s="24"/>
      <c r="AD161" s="24"/>
      <c r="AE161" s="24"/>
      <c r="AF161" s="24"/>
      <c r="AG161" s="24"/>
    </row>
    <row r="162" spans="1:33" x14ac:dyDescent="0.3">
      <c r="A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Z162" s="24"/>
      <c r="AA162" s="24"/>
      <c r="AB162" s="24"/>
      <c r="AC162" s="24"/>
      <c r="AD162" s="24"/>
      <c r="AE162" s="24"/>
      <c r="AF162" s="24"/>
      <c r="AG162" s="24"/>
    </row>
    <row r="163" spans="1:33" x14ac:dyDescent="0.3">
      <c r="A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Z163" s="24"/>
      <c r="AA163" s="24"/>
      <c r="AB163" s="24"/>
      <c r="AC163" s="24"/>
      <c r="AD163" s="24"/>
      <c r="AE163" s="24"/>
      <c r="AF163" s="24"/>
      <c r="AG163" s="24"/>
    </row>
    <row r="164" spans="1:33" x14ac:dyDescent="0.3">
      <c r="A164" s="15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Z164" s="24"/>
      <c r="AA164" s="24"/>
      <c r="AB164" s="24"/>
      <c r="AC164" s="24"/>
      <c r="AD164" s="24"/>
      <c r="AE164" s="24"/>
      <c r="AF164" s="24"/>
      <c r="AG164" s="24"/>
    </row>
    <row r="165" spans="1:33" x14ac:dyDescent="0.3">
      <c r="A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Z165" s="24"/>
      <c r="AA165" s="24"/>
      <c r="AB165" s="24"/>
      <c r="AC165" s="24"/>
      <c r="AD165" s="24"/>
      <c r="AE165" s="24"/>
      <c r="AF165" s="24"/>
      <c r="AG165" s="24"/>
    </row>
    <row r="166" spans="1:33" x14ac:dyDescent="0.3">
      <c r="A166" s="15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Z166" s="24"/>
      <c r="AA166" s="24"/>
      <c r="AB166" s="24"/>
      <c r="AC166" s="24"/>
      <c r="AD166" s="24"/>
      <c r="AE166" s="24"/>
      <c r="AF166" s="24"/>
      <c r="AG166" s="24"/>
    </row>
    <row r="167" spans="1:33" x14ac:dyDescent="0.3">
      <c r="A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Z167" s="24"/>
      <c r="AA167" s="24"/>
      <c r="AB167" s="24"/>
      <c r="AC167" s="24"/>
      <c r="AD167" s="24"/>
      <c r="AE167" s="24"/>
      <c r="AF167" s="24"/>
      <c r="AG167" s="24"/>
    </row>
    <row r="168" spans="1:33" x14ac:dyDescent="0.3">
      <c r="A168" s="15"/>
      <c r="B168" s="15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Z168" s="24"/>
      <c r="AA168" s="24"/>
      <c r="AB168" s="24"/>
      <c r="AC168" s="24"/>
      <c r="AD168" s="24"/>
      <c r="AE168" s="24"/>
      <c r="AF168" s="24"/>
      <c r="AG168" s="24"/>
    </row>
    <row r="169" spans="1:33" x14ac:dyDescent="0.3"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Z169" s="24"/>
      <c r="AA169" s="24"/>
      <c r="AB169" s="24"/>
      <c r="AC169" s="24"/>
      <c r="AD169" s="24"/>
      <c r="AE169" s="24"/>
      <c r="AF169" s="24"/>
      <c r="AG169" s="24"/>
    </row>
    <row r="170" spans="1:33" x14ac:dyDescent="0.3">
      <c r="Z170" s="24"/>
      <c r="AA170" s="24"/>
      <c r="AB170" s="24"/>
      <c r="AC170" s="24"/>
      <c r="AD170" s="24"/>
      <c r="AE170" s="24"/>
      <c r="AF170" s="24"/>
      <c r="AG170" s="24"/>
    </row>
    <row r="171" spans="1:33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Z171" s="24"/>
      <c r="AA171" s="24"/>
      <c r="AB171" s="24"/>
      <c r="AC171" s="24"/>
      <c r="AD171" s="24"/>
      <c r="AE171" s="24"/>
      <c r="AF171" s="24"/>
      <c r="AG171" s="24"/>
    </row>
    <row r="172" spans="1:33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Z172" s="24"/>
      <c r="AA172" s="24"/>
      <c r="AB172" s="24"/>
      <c r="AC172" s="24"/>
      <c r="AD172" s="24"/>
      <c r="AE172" s="24"/>
      <c r="AF172" s="24"/>
      <c r="AG172" s="24"/>
    </row>
    <row r="173" spans="1:33" x14ac:dyDescent="0.3">
      <c r="A173" s="15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Z173" s="24"/>
      <c r="AA173" s="24"/>
      <c r="AB173" s="24"/>
      <c r="AC173" s="24"/>
      <c r="AD173" s="24"/>
      <c r="AE173" s="24"/>
      <c r="AF173" s="24"/>
      <c r="AG173" s="24"/>
    </row>
    <row r="174" spans="1:33" x14ac:dyDescent="0.3">
      <c r="A174" s="15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Z174" s="24"/>
      <c r="AA174" s="24"/>
      <c r="AB174" s="24"/>
      <c r="AC174" s="24"/>
      <c r="AD174" s="24"/>
      <c r="AE174" s="24"/>
      <c r="AF174" s="24"/>
      <c r="AG174" s="24"/>
    </row>
    <row r="175" spans="1:33" x14ac:dyDescent="0.3">
      <c r="A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Z175" s="24"/>
      <c r="AA175" s="24"/>
      <c r="AB175" s="24"/>
      <c r="AC175" s="24"/>
      <c r="AD175" s="24"/>
      <c r="AE175" s="24"/>
      <c r="AF175" s="24"/>
      <c r="AG175" s="24"/>
    </row>
    <row r="176" spans="1:33" x14ac:dyDescent="0.3">
      <c r="A176" s="15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Z176" s="24"/>
      <c r="AA176" s="24"/>
      <c r="AB176" s="24"/>
      <c r="AC176" s="24"/>
      <c r="AD176" s="24"/>
      <c r="AE176" s="24"/>
      <c r="AF176" s="24"/>
      <c r="AG176" s="24"/>
    </row>
    <row r="177" spans="1:33" x14ac:dyDescent="0.3">
      <c r="A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Z177" s="24"/>
      <c r="AA177" s="24"/>
      <c r="AB177" s="24"/>
      <c r="AC177" s="24"/>
      <c r="AD177" s="24"/>
      <c r="AE177" s="24"/>
      <c r="AF177" s="24"/>
      <c r="AG177" s="24"/>
    </row>
    <row r="178" spans="1:33" x14ac:dyDescent="0.3">
      <c r="A178" s="15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Z178" s="24"/>
      <c r="AA178" s="24"/>
      <c r="AB178" s="24"/>
      <c r="AC178" s="24"/>
      <c r="AD178" s="24"/>
      <c r="AE178" s="24"/>
      <c r="AF178" s="24"/>
      <c r="AG178" s="24"/>
    </row>
    <row r="179" spans="1:33" x14ac:dyDescent="0.3">
      <c r="A179" s="15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Z179" s="24"/>
      <c r="AA179" s="24"/>
      <c r="AB179" s="24"/>
      <c r="AC179" s="24"/>
      <c r="AD179" s="24"/>
      <c r="AE179" s="24"/>
      <c r="AF179" s="24"/>
      <c r="AG179" s="24"/>
    </row>
    <row r="180" spans="1:33" x14ac:dyDescent="0.3">
      <c r="A180" s="15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Z180" s="24"/>
      <c r="AA180" s="24"/>
      <c r="AB180" s="24"/>
      <c r="AC180" s="24"/>
      <c r="AD180" s="24"/>
      <c r="AE180" s="24"/>
      <c r="AF180" s="24"/>
      <c r="AG180" s="24"/>
    </row>
    <row r="181" spans="1:33" x14ac:dyDescent="0.3">
      <c r="A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Z181" s="24"/>
      <c r="AA181" s="24"/>
      <c r="AB181" s="24"/>
      <c r="AC181" s="24"/>
      <c r="AD181" s="24"/>
      <c r="AE181" s="24"/>
      <c r="AF181" s="24"/>
      <c r="AG181" s="24"/>
    </row>
    <row r="182" spans="1:33" x14ac:dyDescent="0.3">
      <c r="A182" s="15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Z182" s="24"/>
      <c r="AA182" s="24"/>
      <c r="AB182" s="24"/>
      <c r="AC182" s="24"/>
      <c r="AD182" s="24"/>
      <c r="AE182" s="24"/>
      <c r="AF182" s="24"/>
      <c r="AG182" s="24"/>
    </row>
    <row r="183" spans="1:33" x14ac:dyDescent="0.3">
      <c r="A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Z183" s="24"/>
      <c r="AA183" s="24"/>
      <c r="AB183" s="24"/>
      <c r="AC183" s="24"/>
      <c r="AD183" s="24"/>
      <c r="AE183" s="24"/>
      <c r="AF183" s="24"/>
      <c r="AG183" s="24"/>
    </row>
    <row r="184" spans="1:33" x14ac:dyDescent="0.3">
      <c r="A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Z184" s="24"/>
      <c r="AA184" s="24"/>
      <c r="AB184" s="24"/>
      <c r="AC184" s="24"/>
      <c r="AD184" s="24"/>
      <c r="AE184" s="24"/>
      <c r="AF184" s="24"/>
      <c r="AG184" s="24"/>
    </row>
    <row r="185" spans="1:33" x14ac:dyDescent="0.3">
      <c r="A185" s="15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Z185" s="24"/>
      <c r="AA185" s="24"/>
      <c r="AB185" s="24"/>
      <c r="AC185" s="24"/>
      <c r="AD185" s="24"/>
      <c r="AE185" s="24"/>
      <c r="AF185" s="24"/>
      <c r="AG185" s="24"/>
    </row>
    <row r="186" spans="1:33" x14ac:dyDescent="0.3">
      <c r="A186" s="1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Z186" s="24"/>
      <c r="AA186" s="24"/>
      <c r="AB186" s="24"/>
      <c r="AC186" s="24"/>
      <c r="AD186" s="24"/>
      <c r="AE186" s="24"/>
      <c r="AF186" s="24"/>
      <c r="AG186" s="24"/>
    </row>
    <row r="187" spans="1:33" x14ac:dyDescent="0.3">
      <c r="A187" s="15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Z187" s="24"/>
      <c r="AA187" s="24"/>
      <c r="AB187" s="24"/>
      <c r="AC187" s="24"/>
      <c r="AD187" s="24"/>
      <c r="AE187" s="24"/>
      <c r="AF187" s="24"/>
      <c r="AG187" s="24"/>
    </row>
    <row r="188" spans="1:33" x14ac:dyDescent="0.3">
      <c r="A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Z188" s="24"/>
      <c r="AA188" s="24"/>
      <c r="AB188" s="24"/>
      <c r="AC188" s="24"/>
      <c r="AD188" s="24"/>
      <c r="AE188" s="24"/>
      <c r="AF188" s="24"/>
      <c r="AG188" s="24"/>
    </row>
    <row r="189" spans="1:33" x14ac:dyDescent="0.3">
      <c r="A189" s="15"/>
      <c r="B189" s="15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Z189" s="24"/>
      <c r="AA189" s="24"/>
      <c r="AB189" s="24"/>
      <c r="AC189" s="24"/>
      <c r="AD189" s="24"/>
      <c r="AE189" s="24"/>
      <c r="AF189" s="24"/>
      <c r="AG189" s="24"/>
    </row>
    <row r="190" spans="1:33" x14ac:dyDescent="0.3"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</row>
  </sheetData>
  <phoneticPr fontId="0" type="noConversion"/>
  <printOptions horizontalCentered="1"/>
  <pageMargins left="0.5" right="0.5" top="0.5" bottom="0.5" header="0.5" footer="0.5"/>
  <pageSetup scale="68"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495300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Button 3">
              <controlPr defaultSize="0" print="0" autoFill="0" autoLine="0" autoPict="0" macro="[0]!Macro1">
                <anchor moveWithCells="1" sizeWithCells="1">
                  <from>
                    <xdr:col>0</xdr:col>
                    <xdr:colOff>137160</xdr:colOff>
                    <xdr:row>0</xdr:row>
                    <xdr:rowOff>83820</xdr:rowOff>
                  </from>
                  <to>
                    <xdr:col>2</xdr:col>
                    <xdr:colOff>480060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Button 5">
              <controlPr defaultSize="0" print="0" autoFill="0" autoLine="0" autoPict="0" macro="[0]!Macro13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7" name="Button 6">
              <controlPr defaultSize="0" print="0" autoFill="0" autoLine="0" autoPict="0" macro="[1]!Macro9">
                <anchor moveWithCells="1" sizeWithCells="1">
                  <from>
                    <xdr:col>0</xdr:col>
                    <xdr:colOff>137160</xdr:colOff>
                    <xdr:row>0</xdr:row>
                    <xdr:rowOff>83820</xdr:rowOff>
                  </from>
                  <to>
                    <xdr:col>2</xdr:col>
                    <xdr:colOff>777240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8" name="Button 7">
              <controlPr defaultSize="0" print="0" autoFill="0" autoLine="0" autoPict="0" macro="[0]!Macro1">
                <anchor moveWithCells="1" sizeWithCells="1">
                  <from>
                    <xdr:col>0</xdr:col>
                    <xdr:colOff>137160</xdr:colOff>
                    <xdr:row>0</xdr:row>
                    <xdr:rowOff>83820</xdr:rowOff>
                  </from>
                  <to>
                    <xdr:col>2</xdr:col>
                    <xdr:colOff>777240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9" name="Button 8">
              <controlPr defaultSize="0" print="0" autoFill="0" autoLine="0" autoPict="0" macro="[0]!Macro14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0" name="Button 9">
              <controlPr defaultSize="0" print="0" autoFill="0" autoLine="0" autoPict="0" macro="[0]!Macro10">
                <anchor moveWithCells="1" sizeWithCells="1">
                  <from>
                    <xdr:col>0</xdr:col>
                    <xdr:colOff>137160</xdr:colOff>
                    <xdr:row>0</xdr:row>
                    <xdr:rowOff>83820</xdr:rowOff>
                  </from>
                  <to>
                    <xdr:col>2</xdr:col>
                    <xdr:colOff>777240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1" name="Button 10">
              <controlPr defaultSize="0" print="0" autoFill="0" autoLine="0" autoPict="0" macro="[0]!Macro14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2" name="Button 11">
              <controlPr defaultSize="0" print="0" autoFill="0" autoLine="0" autoPict="0" macro="[0]!Macro14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77"/>
  <sheetViews>
    <sheetView topLeftCell="A16" zoomScale="75" workbookViewId="0">
      <selection activeCell="C54" sqref="C54"/>
    </sheetView>
  </sheetViews>
  <sheetFormatPr defaultColWidth="7.81640625" defaultRowHeight="13.8" x14ac:dyDescent="0.3"/>
  <cols>
    <col min="1" max="2" width="3.81640625" style="34" customWidth="1"/>
    <col min="3" max="3" width="22" style="34" customWidth="1"/>
    <col min="4" max="7" width="8.81640625" style="34" customWidth="1"/>
    <col min="8" max="8" width="4.1796875" style="34" customWidth="1"/>
    <col min="9" max="12" width="8.81640625" style="34" customWidth="1"/>
    <col min="13" max="13" width="4.81640625" style="34" customWidth="1"/>
    <col min="14" max="17" width="8.6328125" style="34" customWidth="1"/>
    <col min="18" max="16384" width="7.81640625" style="34"/>
  </cols>
  <sheetData>
    <row r="1" spans="1:17" ht="15.6" x14ac:dyDescent="0.3">
      <c r="A1" s="115" t="s">
        <v>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47"/>
      <c r="O1" s="47"/>
      <c r="P1" s="47"/>
      <c r="Q1" s="47"/>
    </row>
    <row r="2" spans="1:17" ht="15.6" x14ac:dyDescent="0.3">
      <c r="A2" s="115" t="s">
        <v>87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47"/>
      <c r="O2" s="47"/>
      <c r="P2" s="47"/>
      <c r="Q2" s="47"/>
    </row>
    <row r="3" spans="1:17" ht="15.6" x14ac:dyDescent="0.3">
      <c r="A3" s="115" t="s">
        <v>88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47"/>
      <c r="O3" s="47"/>
      <c r="P3" s="47"/>
      <c r="Q3" s="47"/>
    </row>
    <row r="4" spans="1:17" ht="15.6" x14ac:dyDescent="0.3">
      <c r="A4" s="115" t="s">
        <v>41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47"/>
      <c r="O4" s="47"/>
      <c r="P4" s="47"/>
      <c r="Q4" s="47"/>
    </row>
    <row r="5" spans="1:17" ht="15.6" x14ac:dyDescent="0.3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47"/>
      <c r="O5" s="47"/>
      <c r="P5" s="47"/>
      <c r="Q5" s="47"/>
    </row>
    <row r="6" spans="1:17" ht="15.6" x14ac:dyDescent="0.3">
      <c r="A6" s="115"/>
      <c r="B6" s="115"/>
      <c r="C6" s="115"/>
      <c r="D6" s="115"/>
      <c r="E6" s="31"/>
      <c r="F6" s="31"/>
      <c r="G6" s="115"/>
      <c r="H6" s="115"/>
      <c r="I6" s="115"/>
      <c r="J6" s="116"/>
      <c r="K6" s="116"/>
      <c r="L6" s="115"/>
      <c r="M6" s="115"/>
      <c r="N6" s="47"/>
      <c r="O6" s="47"/>
      <c r="P6" s="47"/>
      <c r="Q6" s="47"/>
    </row>
    <row r="7" spans="1:17" ht="15.6" x14ac:dyDescent="0.3">
      <c r="A7"/>
      <c r="B7"/>
      <c r="C7" s="165"/>
      <c r="D7" s="167">
        <v>2003</v>
      </c>
      <c r="E7" s="167"/>
      <c r="F7" s="167"/>
      <c r="G7" s="167"/>
      <c r="H7"/>
      <c r="I7" s="166">
        <v>2002</v>
      </c>
      <c r="J7" s="88"/>
      <c r="K7" s="88"/>
      <c r="L7" s="167"/>
      <c r="M7"/>
      <c r="N7" s="47"/>
      <c r="O7" s="47"/>
      <c r="P7" s="47"/>
      <c r="Q7" s="47"/>
    </row>
    <row r="8" spans="1:17" ht="15.6" x14ac:dyDescent="0.3">
      <c r="A8" s="77"/>
      <c r="B8" s="77"/>
      <c r="C8" s="168"/>
      <c r="D8" s="78" t="s">
        <v>43</v>
      </c>
      <c r="E8" s="169" t="s">
        <v>44</v>
      </c>
      <c r="F8" s="169" t="s">
        <v>45</v>
      </c>
      <c r="G8" s="76" t="s">
        <v>42</v>
      </c>
      <c r="H8" s="77"/>
      <c r="I8" s="170" t="s">
        <v>43</v>
      </c>
      <c r="J8" s="79" t="s">
        <v>44</v>
      </c>
      <c r="K8" s="79" t="s">
        <v>45</v>
      </c>
      <c r="L8" s="76" t="s">
        <v>42</v>
      </c>
      <c r="M8" s="77"/>
      <c r="N8" s="47"/>
      <c r="O8" s="47"/>
      <c r="P8" s="47"/>
      <c r="Q8" s="47"/>
    </row>
    <row r="9" spans="1:17" ht="15.6" x14ac:dyDescent="0.3">
      <c r="A9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47"/>
      <c r="O9" s="47"/>
      <c r="P9" s="47"/>
      <c r="Q9" s="47"/>
    </row>
    <row r="10" spans="1:17" ht="15.6" x14ac:dyDescent="0.3">
      <c r="A10" s="77" t="s">
        <v>104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47"/>
      <c r="O10" s="47"/>
      <c r="P10" s="47"/>
      <c r="Q10" s="47"/>
    </row>
    <row r="11" spans="1:17" ht="15.6" x14ac:dyDescent="0.3">
      <c r="A11" s="77"/>
      <c r="B11" s="77"/>
      <c r="C11" s="77"/>
      <c r="D11"/>
      <c r="E11"/>
      <c r="F11"/>
      <c r="G11"/>
      <c r="H11" s="77"/>
      <c r="I11"/>
      <c r="J11"/>
      <c r="K11"/>
      <c r="L11"/>
      <c r="M11" s="77"/>
      <c r="N11" s="47"/>
      <c r="O11" s="47"/>
      <c r="P11" s="47"/>
      <c r="Q11" s="47"/>
    </row>
    <row r="12" spans="1:17" ht="15.6" x14ac:dyDescent="0.3">
      <c r="A12" s="77"/>
      <c r="B12" s="80" t="s">
        <v>62</v>
      </c>
      <c r="C12" s="77"/>
      <c r="D12" s="44">
        <v>806</v>
      </c>
      <c r="E12" s="44">
        <v>1057.0999999999999</v>
      </c>
      <c r="F12" s="44">
        <v>853.8</v>
      </c>
      <c r="G12" s="44">
        <v>857.88499999999999</v>
      </c>
      <c r="H12" s="77"/>
      <c r="I12" s="44">
        <v>927</v>
      </c>
      <c r="J12" s="44">
        <v>1120.1990000000001</v>
      </c>
      <c r="K12" s="44">
        <v>976.94200000000001</v>
      </c>
      <c r="L12" s="44">
        <v>910.58500000000004</v>
      </c>
      <c r="M12" s="77"/>
      <c r="N12" s="47"/>
      <c r="O12" s="47"/>
      <c r="P12" s="47"/>
      <c r="Q12" s="47"/>
    </row>
    <row r="13" spans="1:17" ht="15.6" x14ac:dyDescent="0.3">
      <c r="A13" s="77"/>
      <c r="B13" s="77"/>
      <c r="C13" s="77"/>
      <c r="D13"/>
      <c r="E13"/>
      <c r="F13"/>
      <c r="G13"/>
      <c r="H13" s="77"/>
      <c r="I13"/>
      <c r="J13"/>
      <c r="K13"/>
      <c r="L13"/>
      <c r="M13" s="77"/>
      <c r="N13" s="47"/>
      <c r="O13" s="47"/>
      <c r="P13" s="47"/>
      <c r="Q13" s="47"/>
    </row>
    <row r="14" spans="1:17" ht="15.6" x14ac:dyDescent="0.3">
      <c r="A14" s="77"/>
      <c r="B14" s="80" t="s">
        <v>27</v>
      </c>
      <c r="C14"/>
      <c r="D14" s="44">
        <v>449.7</v>
      </c>
      <c r="E14" s="44">
        <v>536.4</v>
      </c>
      <c r="F14" s="44">
        <v>468.75700000000001</v>
      </c>
      <c r="G14" s="44">
        <v>556.71</v>
      </c>
      <c r="H14" s="80"/>
      <c r="I14" s="44">
        <v>506.572</v>
      </c>
      <c r="J14" s="44">
        <v>625.10599999999999</v>
      </c>
      <c r="K14" s="44">
        <v>638.74599999999998</v>
      </c>
      <c r="L14" s="44">
        <v>643.36300000000006</v>
      </c>
      <c r="M14" s="80"/>
      <c r="N14" s="47"/>
      <c r="O14" s="47"/>
      <c r="P14" s="47"/>
      <c r="Q14" s="47"/>
    </row>
    <row r="15" spans="1:17" ht="15.6" x14ac:dyDescent="0.3">
      <c r="A15" s="77"/>
      <c r="B15"/>
      <c r="C15"/>
      <c r="D15"/>
      <c r="E15"/>
      <c r="F15"/>
      <c r="G15"/>
      <c r="H15"/>
      <c r="I15"/>
      <c r="J15"/>
      <c r="K15"/>
      <c r="L15"/>
      <c r="M15"/>
      <c r="N15" s="47"/>
      <c r="O15" s="47"/>
      <c r="P15" s="47"/>
      <c r="Q15" s="47"/>
    </row>
    <row r="16" spans="1:17" ht="15.6" x14ac:dyDescent="0.3">
      <c r="A16" s="77"/>
      <c r="B16" t="s">
        <v>29</v>
      </c>
      <c r="C16"/>
      <c r="D16" s="44">
        <v>475.9</v>
      </c>
      <c r="E16" s="44">
        <v>478</v>
      </c>
      <c r="F16" s="44">
        <v>412.5</v>
      </c>
      <c r="G16" s="44">
        <v>542.79999999999995</v>
      </c>
      <c r="H16"/>
      <c r="I16" s="44">
        <v>574.745</v>
      </c>
      <c r="J16" s="44">
        <v>605.0619999999999</v>
      </c>
      <c r="K16" s="44">
        <v>618.93600000000004</v>
      </c>
      <c r="L16" s="44">
        <v>603.9</v>
      </c>
      <c r="M16"/>
      <c r="N16" s="47"/>
      <c r="O16" s="47"/>
      <c r="P16" s="47"/>
      <c r="Q16" s="47"/>
    </row>
    <row r="17" spans="1:17" ht="15.6" x14ac:dyDescent="0.3">
      <c r="A17" s="77"/>
      <c r="B17"/>
      <c r="C17"/>
      <c r="D17" s="44"/>
      <c r="E17" s="44"/>
      <c r="F17" s="44"/>
      <c r="G17" s="44"/>
      <c r="H17"/>
      <c r="I17" s="44"/>
      <c r="J17" s="44"/>
      <c r="K17" s="44"/>
      <c r="L17" s="44"/>
      <c r="M17"/>
      <c r="N17" s="47"/>
      <c r="O17" s="47"/>
      <c r="P17" s="47"/>
      <c r="Q17" s="47"/>
    </row>
    <row r="18" spans="1:17" ht="15.6" x14ac:dyDescent="0.3">
      <c r="A18" s="77"/>
      <c r="B18" s="80" t="s">
        <v>177</v>
      </c>
      <c r="C18"/>
      <c r="D18" s="45">
        <v>340.4</v>
      </c>
      <c r="E18" s="45">
        <v>324.60000000000002</v>
      </c>
      <c r="F18" s="45">
        <v>317.39999999999998</v>
      </c>
      <c r="G18" s="45">
        <v>370.8</v>
      </c>
      <c r="H18" s="80"/>
      <c r="I18" s="45">
        <v>438.7</v>
      </c>
      <c r="J18" s="45">
        <v>443.3</v>
      </c>
      <c r="K18" s="45">
        <v>458.7</v>
      </c>
      <c r="L18" s="45">
        <v>441.8</v>
      </c>
      <c r="M18" s="80"/>
      <c r="N18" s="47"/>
      <c r="O18" s="47"/>
      <c r="P18" s="47"/>
      <c r="Q18" s="47"/>
    </row>
    <row r="19" spans="1:17" ht="15.6" x14ac:dyDescent="0.3">
      <c r="A19" s="77"/>
      <c r="B19" t="s">
        <v>31</v>
      </c>
      <c r="C19"/>
      <c r="D19" s="45">
        <v>121.3</v>
      </c>
      <c r="E19" s="45">
        <v>133.4</v>
      </c>
      <c r="F19" s="45">
        <v>121.4</v>
      </c>
      <c r="G19" s="45">
        <v>155.80000000000001</v>
      </c>
      <c r="H19"/>
      <c r="I19" s="45">
        <v>116.2</v>
      </c>
      <c r="J19" s="45">
        <v>157.142</v>
      </c>
      <c r="K19" s="45">
        <v>165.19800000000001</v>
      </c>
      <c r="L19" s="45">
        <v>168.1</v>
      </c>
      <c r="M19"/>
      <c r="N19" s="47"/>
      <c r="O19" s="47"/>
      <c r="P19" s="47"/>
      <c r="Q19" s="47"/>
    </row>
    <row r="20" spans="1:17" ht="15.6" x14ac:dyDescent="0.3">
      <c r="A20" s="77"/>
      <c r="B20" t="s">
        <v>32</v>
      </c>
      <c r="C20"/>
      <c r="D20" s="45">
        <v>-0.2</v>
      </c>
      <c r="E20" s="45">
        <v>-0.6</v>
      </c>
      <c r="F20" s="45">
        <v>2.3149999999999999</v>
      </c>
      <c r="G20" s="45">
        <v>0.7</v>
      </c>
      <c r="H20"/>
      <c r="I20" s="45">
        <v>2.2450000000000001</v>
      </c>
      <c r="J20" s="45">
        <v>1.6859999999999999</v>
      </c>
      <c r="K20" s="45">
        <v>1.494</v>
      </c>
      <c r="L20" s="45">
        <v>2.0819999999999999</v>
      </c>
      <c r="M20"/>
      <c r="N20" s="47"/>
      <c r="O20" s="47"/>
      <c r="P20" s="47"/>
      <c r="Q20" s="47"/>
    </row>
    <row r="21" spans="1:17" ht="15.6" x14ac:dyDescent="0.3">
      <c r="A21" s="77"/>
      <c r="B21"/>
      <c r="C21"/>
      <c r="D21" s="46"/>
      <c r="E21" s="46"/>
      <c r="F21" s="46"/>
      <c r="G21" s="46"/>
      <c r="H21"/>
      <c r="I21" s="46"/>
      <c r="J21" s="46"/>
      <c r="K21" s="46"/>
      <c r="L21" s="46"/>
      <c r="M21"/>
      <c r="N21" s="47"/>
      <c r="O21" s="47"/>
      <c r="P21" s="47"/>
      <c r="Q21" s="47"/>
    </row>
    <row r="22" spans="1:17" ht="16.2" thickBot="1" x14ac:dyDescent="0.35">
      <c r="A22" s="77"/>
      <c r="B22" s="80" t="s">
        <v>38</v>
      </c>
      <c r="C22"/>
      <c r="D22" s="44">
        <v>14.4</v>
      </c>
      <c r="E22" s="44">
        <v>20.6</v>
      </c>
      <c r="F22" s="44">
        <v>-28.6</v>
      </c>
      <c r="G22" s="44">
        <v>15.5</v>
      </c>
      <c r="H22" s="80"/>
      <c r="I22" s="44">
        <v>17.600000000000001</v>
      </c>
      <c r="J22" s="44">
        <v>3</v>
      </c>
      <c r="K22" s="44">
        <v>-6.5</v>
      </c>
      <c r="L22" s="44">
        <v>-8.1</v>
      </c>
      <c r="M22" s="80"/>
      <c r="N22" s="47"/>
      <c r="O22" s="47"/>
      <c r="P22" s="47"/>
      <c r="Q22" s="47"/>
    </row>
    <row r="23" spans="1:17" ht="16.2" thickTop="1" x14ac:dyDescent="0.3">
      <c r="A23" s="77"/>
      <c r="B23"/>
      <c r="C23"/>
      <c r="D23" s="81"/>
      <c r="E23" s="81"/>
      <c r="F23" s="81"/>
      <c r="G23" s="81"/>
      <c r="H23"/>
      <c r="I23" s="81"/>
      <c r="J23" s="81"/>
      <c r="K23" s="81"/>
      <c r="L23" s="81"/>
      <c r="M23"/>
      <c r="N23" s="47"/>
      <c r="O23" s="47"/>
      <c r="P23" s="47"/>
      <c r="Q23" s="47"/>
    </row>
    <row r="24" spans="1:17" ht="15.6" x14ac:dyDescent="0.3">
      <c r="A24" s="77"/>
      <c r="B24" t="s">
        <v>33</v>
      </c>
      <c r="C24"/>
      <c r="D24"/>
      <c r="E24"/>
      <c r="F24"/>
      <c r="G24"/>
      <c r="H24"/>
      <c r="I24"/>
      <c r="J24"/>
      <c r="K24"/>
      <c r="L24"/>
      <c r="M24"/>
      <c r="N24" s="47"/>
      <c r="O24" s="47"/>
      <c r="P24" s="47"/>
      <c r="Q24" s="47"/>
    </row>
    <row r="25" spans="1:17" ht="15.6" x14ac:dyDescent="0.3">
      <c r="A25" s="77"/>
      <c r="B25"/>
      <c r="C25" s="80" t="s">
        <v>176</v>
      </c>
      <c r="D25" s="68">
        <v>0.71499999999999997</v>
      </c>
      <c r="E25" s="68">
        <v>0.67900000000000005</v>
      </c>
      <c r="F25" s="68">
        <v>0.76900000000000002</v>
      </c>
      <c r="G25" s="68">
        <v>0.68300000000000005</v>
      </c>
      <c r="H25"/>
      <c r="I25" s="68">
        <v>0.76300000000000001</v>
      </c>
      <c r="J25" s="68">
        <v>0.73299999999999998</v>
      </c>
      <c r="K25" s="68">
        <v>0.74099999999999999</v>
      </c>
      <c r="L25" s="68">
        <v>0.73199999999999998</v>
      </c>
      <c r="M25"/>
      <c r="N25" s="47"/>
      <c r="O25" s="47"/>
      <c r="P25" s="47"/>
      <c r="Q25" s="47"/>
    </row>
    <row r="26" spans="1:17" ht="15.6" x14ac:dyDescent="0.3">
      <c r="A26" s="77"/>
      <c r="B26"/>
      <c r="C26" t="s">
        <v>35</v>
      </c>
      <c r="D26" s="68">
        <v>0.255</v>
      </c>
      <c r="E26" s="68">
        <v>0.27900000000000003</v>
      </c>
      <c r="F26" s="68">
        <v>0.29399999999999998</v>
      </c>
      <c r="G26" s="68">
        <v>0.28699999999999998</v>
      </c>
      <c r="H26"/>
      <c r="I26" s="68">
        <v>0.20200000000000001</v>
      </c>
      <c r="J26" s="68">
        <v>0.26</v>
      </c>
      <c r="K26" s="68">
        <v>0.26700000000000002</v>
      </c>
      <c r="L26" s="68">
        <v>0.27800000000000002</v>
      </c>
      <c r="M26"/>
      <c r="N26" s="47"/>
      <c r="O26" s="47"/>
      <c r="P26" s="47"/>
      <c r="Q26" s="47"/>
    </row>
    <row r="27" spans="1:17" ht="15.6" x14ac:dyDescent="0.3">
      <c r="A27" s="77"/>
      <c r="B27"/>
      <c r="C27" t="s">
        <v>36</v>
      </c>
      <c r="D27" s="68">
        <v>0</v>
      </c>
      <c r="E27" s="68">
        <v>-1E-3</v>
      </c>
      <c r="F27" s="68">
        <v>6.0000000000000001E-3</v>
      </c>
      <c r="G27" s="68">
        <v>1E-3</v>
      </c>
      <c r="H27"/>
      <c r="I27" s="68">
        <v>4.0000000000000001E-3</v>
      </c>
      <c r="J27" s="68">
        <v>3.0000000000000001E-3</v>
      </c>
      <c r="K27" s="68">
        <v>2E-3</v>
      </c>
      <c r="L27" s="68">
        <v>3.0000000000000001E-3</v>
      </c>
      <c r="M27"/>
      <c r="N27" s="47"/>
      <c r="O27" s="47"/>
      <c r="P27" s="47"/>
      <c r="Q27" s="47"/>
    </row>
    <row r="28" spans="1:17" ht="15.6" x14ac:dyDescent="0.3">
      <c r="A28" s="77"/>
      <c r="B28"/>
      <c r="C28"/>
      <c r="D28" s="92"/>
      <c r="E28" s="46"/>
      <c r="F28" s="46"/>
      <c r="G28" s="46"/>
      <c r="H28"/>
      <c r="I28" s="46"/>
      <c r="J28" s="46"/>
      <c r="K28" s="46"/>
      <c r="L28" s="46"/>
      <c r="M28"/>
      <c r="N28" s="47"/>
      <c r="O28" s="47"/>
      <c r="P28" s="47"/>
      <c r="Q28" s="47"/>
    </row>
    <row r="29" spans="1:17" ht="16.2" thickBot="1" x14ac:dyDescent="0.35">
      <c r="A29" s="77"/>
      <c r="B29"/>
      <c r="C29" s="80" t="s">
        <v>39</v>
      </c>
      <c r="D29" s="68">
        <v>0.97</v>
      </c>
      <c r="E29" s="68">
        <v>0.95699999999999996</v>
      </c>
      <c r="F29" s="68">
        <v>1.069</v>
      </c>
      <c r="G29" s="68">
        <v>0.97099999999999997</v>
      </c>
      <c r="H29" s="82"/>
      <c r="I29" s="68">
        <v>0.96899999999999997</v>
      </c>
      <c r="J29" s="68">
        <v>0.996</v>
      </c>
      <c r="K29" s="68">
        <v>1.01</v>
      </c>
      <c r="L29" s="68">
        <v>1.0129999999999999</v>
      </c>
      <c r="M29" s="82"/>
      <c r="N29" s="47"/>
      <c r="O29" s="47"/>
      <c r="P29" s="47"/>
      <c r="Q29" s="47"/>
    </row>
    <row r="30" spans="1:17" ht="16.2" thickTop="1" x14ac:dyDescent="0.3">
      <c r="A30" s="77"/>
      <c r="B30" s="77"/>
      <c r="C30" s="77"/>
      <c r="D30" s="81"/>
      <c r="E30" s="81"/>
      <c r="F30" s="81"/>
      <c r="G30" s="81"/>
      <c r="H30" s="77"/>
      <c r="I30" s="81"/>
      <c r="J30" s="81"/>
      <c r="K30" s="81"/>
      <c r="L30" s="81"/>
      <c r="M30" s="77"/>
      <c r="N30" s="47"/>
      <c r="O30" s="47"/>
      <c r="P30" s="47"/>
      <c r="Q30" s="47"/>
    </row>
    <row r="31" spans="1:17" ht="15.6" x14ac:dyDescent="0.3">
      <c r="A31" s="108" t="s">
        <v>40</v>
      </c>
      <c r="B31" s="77"/>
      <c r="C31" s="77"/>
      <c r="D31"/>
      <c r="E31"/>
      <c r="F31"/>
      <c r="G31"/>
      <c r="H31" s="77"/>
      <c r="I31"/>
      <c r="J31"/>
      <c r="K31"/>
      <c r="L31"/>
      <c r="M31" s="77"/>
      <c r="N31" s="47"/>
      <c r="O31" s="47"/>
      <c r="P31" s="47"/>
      <c r="Q31" s="47"/>
    </row>
    <row r="32" spans="1:17" ht="15.6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 s="47"/>
      <c r="O32" s="47"/>
      <c r="P32" s="47"/>
      <c r="Q32" s="47"/>
    </row>
    <row r="33" spans="1:17" ht="15.6" x14ac:dyDescent="0.3">
      <c r="A33"/>
      <c r="B33" s="80" t="s">
        <v>62</v>
      </c>
      <c r="C33"/>
      <c r="D33" s="44">
        <v>764.3</v>
      </c>
      <c r="E33" s="44">
        <v>1006</v>
      </c>
      <c r="F33" s="44">
        <v>796.2</v>
      </c>
      <c r="G33" s="44">
        <v>676.8</v>
      </c>
      <c r="H33" s="80"/>
      <c r="I33" s="44">
        <v>662.1</v>
      </c>
      <c r="J33" s="44">
        <v>839.39199999999994</v>
      </c>
      <c r="K33" s="44">
        <v>648.52800000000002</v>
      </c>
      <c r="L33" s="44">
        <v>562.83399999999995</v>
      </c>
      <c r="M33" s="80"/>
      <c r="N33" s="47"/>
      <c r="O33" s="47"/>
      <c r="P33" s="47"/>
      <c r="Q33" s="47"/>
    </row>
    <row r="34" spans="1:17" ht="15.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 s="47"/>
      <c r="O34" s="47"/>
      <c r="P34" s="47"/>
      <c r="Q34" s="47"/>
    </row>
    <row r="35" spans="1:17" ht="15.6" x14ac:dyDescent="0.3">
      <c r="A35"/>
      <c r="B35" s="80" t="s">
        <v>27</v>
      </c>
      <c r="C35"/>
      <c r="D35" s="44">
        <v>441</v>
      </c>
      <c r="E35" s="44">
        <v>523.70000000000005</v>
      </c>
      <c r="F35" s="44">
        <v>450.4</v>
      </c>
      <c r="G35" s="44">
        <v>438.8</v>
      </c>
      <c r="H35" s="80"/>
      <c r="I35" s="44">
        <v>322.69099999999997</v>
      </c>
      <c r="J35" s="44">
        <v>474.26</v>
      </c>
      <c r="K35" s="44">
        <v>393.74599999999998</v>
      </c>
      <c r="L35" s="44">
        <v>386.7</v>
      </c>
      <c r="M35" s="80"/>
      <c r="N35" s="47"/>
      <c r="O35" s="47"/>
      <c r="P35" s="47"/>
      <c r="Q35" s="47"/>
    </row>
    <row r="36" spans="1:17" ht="15.6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 s="47"/>
      <c r="O36" s="47"/>
      <c r="P36" s="47"/>
      <c r="Q36" s="47"/>
    </row>
    <row r="37" spans="1:17" ht="15.6" x14ac:dyDescent="0.3">
      <c r="A37"/>
      <c r="B37" t="s">
        <v>29</v>
      </c>
      <c r="C37"/>
      <c r="D37" s="44">
        <v>463.5</v>
      </c>
      <c r="E37" s="44">
        <v>462.8</v>
      </c>
      <c r="F37" s="44">
        <v>391.5</v>
      </c>
      <c r="G37" s="44">
        <v>427.84800000000001</v>
      </c>
      <c r="H37"/>
      <c r="I37" s="44">
        <v>366.649</v>
      </c>
      <c r="J37" s="44">
        <v>403.738</v>
      </c>
      <c r="K37" s="44">
        <v>370.286</v>
      </c>
      <c r="L37" s="44">
        <v>356.41500000000002</v>
      </c>
      <c r="M37"/>
      <c r="N37" s="47"/>
      <c r="O37" s="47"/>
      <c r="P37" s="47"/>
      <c r="Q37" s="47"/>
    </row>
    <row r="38" spans="1:17" ht="15.6" x14ac:dyDescent="0.3">
      <c r="A38"/>
      <c r="B38"/>
      <c r="C38"/>
      <c r="D38" s="44"/>
      <c r="E38" s="44"/>
      <c r="F38" s="44"/>
      <c r="G38" s="44"/>
      <c r="H38"/>
      <c r="I38" s="44"/>
      <c r="J38" s="44"/>
      <c r="K38" s="44"/>
      <c r="L38" s="44"/>
      <c r="M38"/>
      <c r="N38" s="47"/>
      <c r="O38" s="47"/>
      <c r="P38" s="47"/>
      <c r="Q38" s="47"/>
    </row>
    <row r="39" spans="1:17" ht="15.6" x14ac:dyDescent="0.3">
      <c r="A39"/>
      <c r="B39" s="80" t="s">
        <v>175</v>
      </c>
      <c r="C39"/>
      <c r="D39" s="45">
        <v>330</v>
      </c>
      <c r="E39" s="45">
        <v>312</v>
      </c>
      <c r="F39" s="45">
        <v>256.7</v>
      </c>
      <c r="G39" s="45">
        <v>277.37700000000001</v>
      </c>
      <c r="H39"/>
      <c r="I39" s="45">
        <v>252.81300000000002</v>
      </c>
      <c r="J39" s="45">
        <v>272.202</v>
      </c>
      <c r="K39" s="45">
        <v>246.505</v>
      </c>
      <c r="L39" s="45">
        <v>238.19200000000004</v>
      </c>
      <c r="M39"/>
      <c r="N39" s="47"/>
      <c r="O39" s="47"/>
      <c r="P39" s="47"/>
      <c r="Q39" s="47"/>
    </row>
    <row r="40" spans="1:17" ht="15.6" x14ac:dyDescent="0.3">
      <c r="A40"/>
      <c r="B40" t="s">
        <v>31</v>
      </c>
      <c r="C40"/>
      <c r="D40" s="45">
        <v>115.2</v>
      </c>
      <c r="E40" s="45">
        <v>127.4</v>
      </c>
      <c r="F40" s="45">
        <v>115.3</v>
      </c>
      <c r="G40" s="45">
        <v>140.30000000000001</v>
      </c>
      <c r="H40"/>
      <c r="I40" s="45">
        <v>104.42400000000001</v>
      </c>
      <c r="J40" s="45">
        <v>125.14399999999999</v>
      </c>
      <c r="K40" s="45">
        <v>114.91200000000001</v>
      </c>
      <c r="L40" s="45">
        <v>110.84699999999999</v>
      </c>
      <c r="M40"/>
      <c r="N40" s="47"/>
      <c r="O40" s="47"/>
      <c r="P40" s="47"/>
      <c r="Q40" s="47"/>
    </row>
    <row r="41" spans="1:17" ht="15.6" x14ac:dyDescent="0.3">
      <c r="A41"/>
      <c r="B41" t="s">
        <v>32</v>
      </c>
      <c r="C41"/>
      <c r="D41" s="45">
        <v>-0.2</v>
      </c>
      <c r="E41" s="45">
        <v>-0.6</v>
      </c>
      <c r="F41" s="45">
        <v>2.2999999999999998</v>
      </c>
      <c r="G41" s="45">
        <v>0.65</v>
      </c>
      <c r="H41"/>
      <c r="I41" s="45">
        <v>2.2450000000000001</v>
      </c>
      <c r="J41" s="45">
        <v>1.6859999999999999</v>
      </c>
      <c r="K41" s="45">
        <v>1.494</v>
      </c>
      <c r="L41" s="45">
        <v>2.0819999999999999</v>
      </c>
      <c r="M41"/>
      <c r="N41" s="47"/>
      <c r="O41" s="47"/>
      <c r="P41" s="47"/>
      <c r="Q41" s="47"/>
    </row>
    <row r="42" spans="1:17" ht="15.6" x14ac:dyDescent="0.3">
      <c r="A42"/>
      <c r="B42"/>
      <c r="C42"/>
      <c r="D42" s="46"/>
      <c r="E42" s="46"/>
      <c r="F42" s="46"/>
      <c r="G42" s="46"/>
      <c r="H42"/>
      <c r="I42" s="46"/>
      <c r="J42" s="46"/>
      <c r="K42" s="46"/>
      <c r="L42" s="46"/>
      <c r="M42"/>
      <c r="N42" s="47"/>
      <c r="O42" s="47"/>
      <c r="P42" s="47"/>
      <c r="Q42" s="47"/>
    </row>
    <row r="43" spans="1:17" ht="16.2" thickBot="1" x14ac:dyDescent="0.35">
      <c r="A43"/>
      <c r="B43" t="s">
        <v>46</v>
      </c>
      <c r="C43"/>
      <c r="D43" s="44">
        <v>18.399999999999999</v>
      </c>
      <c r="E43" s="44">
        <v>24</v>
      </c>
      <c r="F43" s="44">
        <v>17.2</v>
      </c>
      <c r="G43" s="44">
        <v>9.4</v>
      </c>
      <c r="H43"/>
      <c r="I43" s="44">
        <v>7.1669999999999732</v>
      </c>
      <c r="J43" s="44">
        <v>4.7060000000000173</v>
      </c>
      <c r="K43" s="44">
        <v>7.3749999999999432</v>
      </c>
      <c r="L43" s="44">
        <v>5.2939999999999827</v>
      </c>
      <c r="M43"/>
      <c r="N43" s="47"/>
      <c r="O43" s="47"/>
      <c r="P43" s="47"/>
      <c r="Q43" s="47"/>
    </row>
    <row r="44" spans="1:17" ht="16.2" thickTop="1" x14ac:dyDescent="0.3">
      <c r="A44"/>
      <c r="B44"/>
      <c r="C44"/>
      <c r="D44" s="81"/>
      <c r="E44" s="81"/>
      <c r="F44" s="81"/>
      <c r="G44" s="81"/>
      <c r="H44"/>
      <c r="I44" s="81"/>
      <c r="J44" s="81"/>
      <c r="K44" s="81"/>
      <c r="L44" s="81"/>
      <c r="M44"/>
      <c r="N44" s="47"/>
      <c r="O44" s="47"/>
      <c r="P44" s="47"/>
      <c r="Q44" s="47"/>
    </row>
    <row r="45" spans="1:17" ht="15.6" x14ac:dyDescent="0.3">
      <c r="A45"/>
      <c r="B45" t="s">
        <v>33</v>
      </c>
      <c r="C45"/>
      <c r="D45"/>
      <c r="E45"/>
      <c r="F45"/>
      <c r="G45"/>
      <c r="H45"/>
      <c r="I45"/>
      <c r="J45"/>
      <c r="K45"/>
      <c r="L45"/>
      <c r="M45"/>
      <c r="N45" s="47"/>
      <c r="O45" s="47"/>
      <c r="P45" s="47"/>
      <c r="Q45" s="47"/>
    </row>
    <row r="46" spans="1:17" ht="15.6" x14ac:dyDescent="0.3">
      <c r="A46"/>
      <c r="B46"/>
      <c r="C46" s="80" t="s">
        <v>174</v>
      </c>
      <c r="D46" s="68">
        <v>0.71199999999999997</v>
      </c>
      <c r="E46" s="68">
        <v>0.67400000000000004</v>
      </c>
      <c r="F46" s="68">
        <v>0.65600000000000003</v>
      </c>
      <c r="G46" s="68">
        <v>0.64849999999999997</v>
      </c>
      <c r="H46"/>
      <c r="I46" s="68">
        <v>0.69</v>
      </c>
      <c r="J46" s="68">
        <v>0.67400000000000004</v>
      </c>
      <c r="K46" s="68">
        <v>0.66600000000000004</v>
      </c>
      <c r="L46" s="68">
        <v>0.66800000000000004</v>
      </c>
      <c r="M46"/>
      <c r="N46" s="47"/>
      <c r="O46" s="47"/>
      <c r="P46" s="47"/>
      <c r="Q46" s="47"/>
    </row>
    <row r="47" spans="1:17" ht="15.6" x14ac:dyDescent="0.3">
      <c r="A47"/>
      <c r="B47"/>
      <c r="C47" t="s">
        <v>35</v>
      </c>
      <c r="D47" s="68">
        <v>0.249</v>
      </c>
      <c r="E47" s="68">
        <v>0.27500000000000002</v>
      </c>
      <c r="F47" s="68">
        <v>0.29499999999999998</v>
      </c>
      <c r="G47" s="68">
        <v>0.32800000000000001</v>
      </c>
      <c r="H47"/>
      <c r="I47" s="68">
        <v>0.28499999999999998</v>
      </c>
      <c r="J47" s="68">
        <v>0.31</v>
      </c>
      <c r="K47" s="68">
        <v>0.31</v>
      </c>
      <c r="L47" s="68">
        <v>0.311</v>
      </c>
      <c r="M47"/>
      <c r="N47" s="47"/>
      <c r="O47" s="47"/>
      <c r="P47" s="47"/>
      <c r="Q47" s="47"/>
    </row>
    <row r="48" spans="1:17" ht="15.6" x14ac:dyDescent="0.3">
      <c r="A48" s="77"/>
      <c r="B48"/>
      <c r="C48" t="s">
        <v>36</v>
      </c>
      <c r="D48" s="68">
        <v>0</v>
      </c>
      <c r="E48" s="68">
        <v>-1E-3</v>
      </c>
      <c r="F48" s="68">
        <v>6.0000000000000001E-3</v>
      </c>
      <c r="G48" s="68">
        <v>2E-3</v>
      </c>
      <c r="H48"/>
      <c r="I48" s="68">
        <v>6.0000000000000001E-3</v>
      </c>
      <c r="J48" s="68">
        <v>4.0000000000000001E-3</v>
      </c>
      <c r="K48" s="68">
        <v>4.0000000000000001E-3</v>
      </c>
      <c r="L48" s="68">
        <v>6.0000000000000001E-3</v>
      </c>
      <c r="M48"/>
      <c r="N48" s="47"/>
      <c r="O48" s="47"/>
      <c r="P48" s="47"/>
      <c r="Q48" s="47"/>
    </row>
    <row r="49" spans="1:17" ht="15.6" x14ac:dyDescent="0.3">
      <c r="A49"/>
      <c r="B49"/>
      <c r="C49"/>
      <c r="D49" s="46"/>
      <c r="E49" s="46"/>
      <c r="F49" s="46"/>
      <c r="G49" s="46"/>
      <c r="H49"/>
      <c r="I49" s="46"/>
      <c r="J49" s="46"/>
      <c r="K49" s="46"/>
      <c r="L49" s="46"/>
      <c r="M49"/>
      <c r="N49" s="47"/>
      <c r="O49" s="47"/>
      <c r="P49" s="47"/>
      <c r="Q49" s="47"/>
    </row>
    <row r="50" spans="1:17" ht="16.2" thickBot="1" x14ac:dyDescent="0.35">
      <c r="A50"/>
      <c r="B50"/>
      <c r="C50" t="s">
        <v>47</v>
      </c>
      <c r="D50" s="68">
        <v>0.96099999999999997</v>
      </c>
      <c r="E50" s="68">
        <v>0.94799999999999995</v>
      </c>
      <c r="F50" s="68">
        <v>0.95700000000000007</v>
      </c>
      <c r="G50" s="68">
        <v>0.97849999999999993</v>
      </c>
      <c r="H50"/>
      <c r="I50" s="68">
        <v>0.98099999999999987</v>
      </c>
      <c r="J50" s="68">
        <v>0.98799999999999999</v>
      </c>
      <c r="K50" s="68">
        <v>0.98</v>
      </c>
      <c r="L50" s="68">
        <v>0.98499999999999999</v>
      </c>
      <c r="M50"/>
      <c r="N50" s="47"/>
      <c r="O50" s="47"/>
      <c r="P50" s="47"/>
      <c r="Q50" s="47"/>
    </row>
    <row r="51" spans="1:17" ht="16.2" thickTop="1" x14ac:dyDescent="0.3">
      <c r="A51"/>
      <c r="B51" s="77"/>
      <c r="C51" s="77"/>
      <c r="D51" s="81"/>
      <c r="E51" s="81"/>
      <c r="F51" s="81"/>
      <c r="G51" s="81"/>
      <c r="H51" s="77"/>
      <c r="I51" s="81"/>
      <c r="J51" s="81"/>
      <c r="K51" s="81"/>
      <c r="L51" s="81"/>
      <c r="M51" s="15"/>
      <c r="N51" s="47"/>
      <c r="O51" s="47"/>
      <c r="P51" s="47"/>
      <c r="Q51" s="47"/>
    </row>
    <row r="52" spans="1:17" ht="15.6" x14ac:dyDescent="0.3">
      <c r="A52" s="22" t="s">
        <v>22</v>
      </c>
      <c r="B52" s="164" t="s">
        <v>206</v>
      </c>
      <c r="C52" s="22"/>
      <c r="D52" s="47"/>
      <c r="E52" s="47"/>
      <c r="F52" s="47"/>
      <c r="G52" s="47"/>
      <c r="H52" s="77"/>
      <c r="I52" s="47"/>
      <c r="J52" s="47"/>
      <c r="K52" s="47"/>
      <c r="L52" s="47"/>
      <c r="M52" s="15"/>
      <c r="N52" s="47"/>
      <c r="O52" s="47"/>
      <c r="P52" s="47"/>
      <c r="Q52" s="47"/>
    </row>
    <row r="53" spans="1:17" ht="15.6" x14ac:dyDescent="0.3">
      <c r="B53" s="164" t="s">
        <v>207</v>
      </c>
      <c r="C53" s="13"/>
      <c r="D53" s="47"/>
      <c r="E53" s="47"/>
      <c r="F53" s="47"/>
      <c r="G53" s="47"/>
      <c r="H53" s="77"/>
      <c r="I53" s="47"/>
      <c r="J53" s="47"/>
      <c r="K53" s="47"/>
      <c r="L53" s="47"/>
      <c r="M53" s="15"/>
      <c r="N53" s="47"/>
      <c r="O53" s="47"/>
      <c r="P53" s="47"/>
      <c r="Q53" s="47"/>
    </row>
    <row r="54" spans="1:17" ht="15.6" x14ac:dyDescent="0.3">
      <c r="A54" s="22" t="s">
        <v>23</v>
      </c>
      <c r="B54" s="164" t="s">
        <v>109</v>
      </c>
      <c r="C54" s="13"/>
      <c r="D54" s="47"/>
      <c r="E54" s="47"/>
      <c r="F54" s="47"/>
      <c r="G54" s="47"/>
      <c r="H54" s="77"/>
      <c r="I54" s="47"/>
      <c r="J54" s="47"/>
      <c r="K54" s="47"/>
      <c r="L54" s="47"/>
      <c r="M54" s="15"/>
      <c r="N54" s="47"/>
      <c r="O54" s="47"/>
      <c r="P54" s="47"/>
      <c r="Q54" s="47"/>
    </row>
    <row r="55" spans="1:17" ht="15.6" x14ac:dyDescent="0.3">
      <c r="A55" s="22" t="s">
        <v>37</v>
      </c>
      <c r="B55" s="190" t="s">
        <v>106</v>
      </c>
      <c r="C55" s="112"/>
      <c r="D55" s="47"/>
      <c r="E55" s="47"/>
      <c r="F55" s="47"/>
      <c r="G55" s="47"/>
      <c r="H55" s="77"/>
      <c r="I55" s="47"/>
      <c r="J55" s="47"/>
      <c r="K55" s="47"/>
      <c r="L55" s="47"/>
      <c r="M55" s="15"/>
      <c r="N55" s="47"/>
      <c r="O55" s="47"/>
      <c r="P55" s="47"/>
      <c r="Q55" s="47"/>
    </row>
    <row r="56" spans="1:17" ht="15.6" x14ac:dyDescent="0.3">
      <c r="A56" s="22"/>
      <c r="B56" s="109" t="s">
        <v>107</v>
      </c>
      <c r="C56" s="112"/>
      <c r="D56" s="47"/>
      <c r="E56" s="47"/>
      <c r="F56" s="47"/>
      <c r="G56" s="47"/>
      <c r="H56" s="77"/>
      <c r="I56" s="47"/>
      <c r="J56" s="47"/>
      <c r="K56" s="47"/>
      <c r="L56" s="47"/>
      <c r="M56" s="15"/>
      <c r="N56" s="47"/>
      <c r="O56" s="47"/>
      <c r="P56" s="47"/>
      <c r="Q56" s="47"/>
    </row>
    <row r="57" spans="1:17" ht="15.6" x14ac:dyDescent="0.3">
      <c r="A57" s="22" t="s">
        <v>52</v>
      </c>
      <c r="B57" s="109" t="s">
        <v>173</v>
      </c>
      <c r="C57" s="63"/>
      <c r="D57" s="47"/>
      <c r="E57" s="47"/>
      <c r="F57" s="47"/>
      <c r="G57" s="47"/>
      <c r="H57" s="77"/>
      <c r="I57" s="47"/>
      <c r="J57" s="47"/>
      <c r="K57" s="47"/>
      <c r="L57" s="47"/>
      <c r="M57" s="15"/>
      <c r="N57" s="47"/>
      <c r="O57" s="47"/>
      <c r="P57" s="47"/>
      <c r="Q57" s="47"/>
    </row>
    <row r="58" spans="1:17" ht="15.6" x14ac:dyDescent="0.3">
      <c r="A58" s="22"/>
      <c r="B58" s="109"/>
      <c r="C58" s="77"/>
      <c r="D58" s="15"/>
      <c r="E58" s="47"/>
      <c r="F58" s="47"/>
      <c r="G58" s="47"/>
      <c r="H58" s="77"/>
      <c r="I58" s="47"/>
      <c r="J58" s="47"/>
      <c r="K58" s="47"/>
      <c r="L58" s="47"/>
      <c r="M58" s="15"/>
      <c r="N58" s="47"/>
      <c r="O58" s="47"/>
      <c r="P58" s="47"/>
      <c r="Q58" s="47"/>
    </row>
    <row r="59" spans="1:17" ht="15.6" x14ac:dyDescent="0.3">
      <c r="A59" s="22"/>
      <c r="B59" s="80"/>
      <c r="C59" s="43"/>
      <c r="D59" s="47"/>
      <c r="E59" s="47"/>
      <c r="F59" s="47"/>
      <c r="G59" s="47"/>
      <c r="H59" s="77"/>
      <c r="I59" s="47"/>
      <c r="J59" s="47"/>
      <c r="K59" s="47"/>
      <c r="L59" s="47"/>
      <c r="M59" s="77"/>
      <c r="N59" s="47"/>
      <c r="O59" s="47"/>
      <c r="P59" s="47"/>
      <c r="Q59" s="47"/>
    </row>
    <row r="60" spans="1:17" ht="15.6" x14ac:dyDescent="0.3">
      <c r="A60" s="22"/>
      <c r="D60" s="43"/>
      <c r="E60" s="43"/>
      <c r="F60" s="43"/>
      <c r="G60" s="43"/>
      <c r="H60" s="43"/>
      <c r="I60" s="43"/>
      <c r="J60" s="43"/>
    </row>
    <row r="61" spans="1:17" x14ac:dyDescent="0.3">
      <c r="C61" s="43"/>
      <c r="D61" s="43"/>
      <c r="E61" s="43"/>
      <c r="F61" s="43"/>
      <c r="G61" s="43"/>
      <c r="H61" s="43"/>
      <c r="I61" s="43"/>
      <c r="J61" s="43"/>
    </row>
    <row r="62" spans="1:17" x14ac:dyDescent="0.3">
      <c r="A62" s="43"/>
      <c r="B62" s="43"/>
      <c r="C62" s="43"/>
      <c r="D62" s="43"/>
      <c r="E62" s="43"/>
      <c r="F62" s="43"/>
      <c r="G62" s="43"/>
      <c r="H62" s="43"/>
      <c r="I62" s="43"/>
      <c r="J62" s="43"/>
    </row>
    <row r="63" spans="1:17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3"/>
    </row>
    <row r="64" spans="1:17" x14ac:dyDescent="0.3">
      <c r="A64" s="43"/>
      <c r="B64" s="43"/>
      <c r="C64" s="43"/>
      <c r="D64" s="43"/>
      <c r="E64" s="43"/>
      <c r="F64" s="43"/>
      <c r="G64" s="43"/>
      <c r="H64" s="43"/>
      <c r="I64" s="43"/>
      <c r="J64" s="43"/>
    </row>
    <row r="65" spans="1:10" x14ac:dyDescent="0.3">
      <c r="A65" s="43"/>
      <c r="B65" s="43"/>
      <c r="C65" s="43"/>
      <c r="D65" s="43"/>
      <c r="E65" s="43"/>
      <c r="F65" s="43"/>
      <c r="G65" s="43"/>
      <c r="H65" s="43"/>
      <c r="I65" s="43"/>
      <c r="J65" s="43"/>
    </row>
    <row r="66" spans="1:10" x14ac:dyDescent="0.3">
      <c r="A66" s="43"/>
      <c r="B66" s="43"/>
      <c r="C66" s="43"/>
      <c r="D66" s="43"/>
      <c r="E66" s="43"/>
      <c r="F66" s="43"/>
      <c r="G66" s="43"/>
      <c r="H66" s="43"/>
      <c r="I66" s="43"/>
      <c r="J66" s="43"/>
    </row>
    <row r="67" spans="1:10" x14ac:dyDescent="0.3">
      <c r="A67" s="43"/>
      <c r="B67" s="43"/>
      <c r="C67" s="43"/>
      <c r="D67" s="43"/>
      <c r="E67" s="43"/>
      <c r="F67" s="43"/>
      <c r="G67" s="43"/>
      <c r="H67" s="43"/>
      <c r="I67" s="43"/>
      <c r="J67" s="43"/>
    </row>
    <row r="68" spans="1:10" x14ac:dyDescent="0.3">
      <c r="A68" s="43"/>
      <c r="B68" s="43"/>
      <c r="C68" s="43"/>
      <c r="D68" s="43"/>
      <c r="E68" s="43"/>
      <c r="F68" s="43"/>
      <c r="G68" s="43"/>
      <c r="H68" s="43"/>
      <c r="I68" s="43"/>
      <c r="J68" s="43"/>
    </row>
    <row r="69" spans="1:10" x14ac:dyDescent="0.3">
      <c r="A69" s="43"/>
      <c r="B69" s="43"/>
      <c r="C69" s="43"/>
      <c r="D69" s="43"/>
      <c r="E69" s="43"/>
      <c r="F69" s="43"/>
      <c r="G69" s="43"/>
      <c r="H69" s="43"/>
      <c r="I69" s="43"/>
      <c r="J69" s="43"/>
    </row>
    <row r="70" spans="1:10" x14ac:dyDescent="0.3">
      <c r="A70" s="43"/>
      <c r="B70" s="43"/>
      <c r="C70" s="43"/>
      <c r="D70" s="43"/>
      <c r="E70" s="43"/>
      <c r="F70" s="43"/>
      <c r="G70" s="43"/>
      <c r="H70" s="43"/>
      <c r="I70" s="43"/>
      <c r="J70" s="43"/>
    </row>
    <row r="71" spans="1:10" x14ac:dyDescent="0.3">
      <c r="A71" s="43"/>
      <c r="B71" s="43"/>
      <c r="C71" s="43"/>
      <c r="D71" s="43"/>
      <c r="E71" s="43"/>
      <c r="F71" s="43"/>
      <c r="G71" s="43"/>
      <c r="H71" s="43"/>
      <c r="I71" s="43"/>
      <c r="J71" s="43"/>
    </row>
    <row r="72" spans="1:10" x14ac:dyDescent="0.3">
      <c r="A72" s="43"/>
      <c r="B72" s="43"/>
      <c r="C72" s="43"/>
      <c r="D72" s="43"/>
      <c r="E72" s="43"/>
      <c r="F72" s="43"/>
      <c r="G72" s="43"/>
      <c r="H72" s="43"/>
      <c r="I72" s="43"/>
      <c r="J72" s="43"/>
    </row>
    <row r="73" spans="1:10" x14ac:dyDescent="0.3">
      <c r="A73" s="43"/>
      <c r="B73" s="43"/>
      <c r="C73" s="43"/>
      <c r="D73" s="43"/>
      <c r="E73" s="43"/>
      <c r="F73" s="43"/>
      <c r="G73" s="43"/>
      <c r="H73" s="43"/>
      <c r="I73" s="43"/>
      <c r="J73" s="43"/>
    </row>
    <row r="74" spans="1:10" x14ac:dyDescent="0.3">
      <c r="A74" s="43"/>
      <c r="B74" s="43"/>
      <c r="C74" s="43"/>
      <c r="D74" s="43"/>
      <c r="E74" s="43"/>
      <c r="F74" s="43"/>
      <c r="G74" s="43"/>
      <c r="H74" s="43"/>
      <c r="I74" s="43"/>
      <c r="J74" s="43"/>
    </row>
    <row r="75" spans="1:10" x14ac:dyDescent="0.3">
      <c r="A75" s="43"/>
      <c r="B75" s="43"/>
      <c r="C75" s="43"/>
      <c r="D75" s="43"/>
      <c r="E75" s="43"/>
      <c r="F75" s="43"/>
      <c r="G75" s="43"/>
      <c r="H75" s="43"/>
      <c r="I75" s="43"/>
      <c r="J75" s="43"/>
    </row>
    <row r="76" spans="1:10" x14ac:dyDescent="0.3">
      <c r="A76" s="43"/>
      <c r="B76" s="43"/>
      <c r="C76" s="43"/>
      <c r="D76" s="43"/>
      <c r="E76" s="43"/>
      <c r="F76" s="43"/>
      <c r="G76" s="43"/>
      <c r="H76" s="43"/>
      <c r="I76" s="43"/>
      <c r="J76" s="43"/>
    </row>
    <row r="77" spans="1:10" x14ac:dyDescent="0.3">
      <c r="A77" s="43"/>
      <c r="B77" s="43"/>
      <c r="C77" s="43"/>
      <c r="D77" s="43"/>
      <c r="E77" s="43"/>
      <c r="F77" s="43"/>
      <c r="G77" s="43"/>
      <c r="H77" s="43"/>
      <c r="I77" s="43"/>
      <c r="J77" s="43"/>
    </row>
  </sheetData>
  <phoneticPr fontId="0" type="noConversion"/>
  <pageMargins left="0.5" right="0.5" top="0.5" bottom="0.5" header="0.5" footer="0.5"/>
  <pageSetup scale="55" orientation="portrait" horizontalDpi="300" verticalDpi="300" r:id="rId1"/>
  <headerFooter alignWithMargins="0">
    <oddFooter>&amp;C4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Line="0" autoPict="0" macro="[0]!Macro10">
                <anchor moveWithCells="1" sizeWithCells="1">
                  <from>
                    <xdr:col>0</xdr:col>
                    <xdr:colOff>144780</xdr:colOff>
                    <xdr:row>0</xdr:row>
                    <xdr:rowOff>83820</xdr:rowOff>
                  </from>
                  <to>
                    <xdr:col>2</xdr:col>
                    <xdr:colOff>655320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160020</xdr:colOff>
                    <xdr:row>3</xdr:row>
                    <xdr:rowOff>121920</xdr:rowOff>
                  </from>
                  <to>
                    <xdr:col>2</xdr:col>
                    <xdr:colOff>678180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Button 3">
              <controlPr defaultSize="0" print="0" autoFill="0" autoLine="0" autoPict="0" macro="[0]!Macro11">
                <anchor moveWithCells="1" sizeWithCells="1">
                  <from>
                    <xdr:col>0</xdr:col>
                    <xdr:colOff>144780</xdr:colOff>
                    <xdr:row>0</xdr:row>
                    <xdr:rowOff>76200</xdr:rowOff>
                  </from>
                  <to>
                    <xdr:col>2</xdr:col>
                    <xdr:colOff>746760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Button 4">
              <controlPr defaultSize="0" print="0" autoFill="0" autoLine="0" autoPict="0" macro="[0]!Macro14">
                <anchor moveWithCells="1" sizeWithCells="1">
                  <from>
                    <xdr:col>0</xdr:col>
                    <xdr:colOff>152400</xdr:colOff>
                    <xdr:row>3</xdr:row>
                    <xdr:rowOff>114300</xdr:rowOff>
                  </from>
                  <to>
                    <xdr:col>2</xdr:col>
                    <xdr:colOff>739140</xdr:colOff>
                    <xdr:row>6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J77"/>
  <sheetViews>
    <sheetView topLeftCell="A19" zoomScale="80" workbookViewId="0">
      <selection activeCell="B53" sqref="B53"/>
    </sheetView>
  </sheetViews>
  <sheetFormatPr defaultColWidth="7.81640625" defaultRowHeight="13.8" x14ac:dyDescent="0.3"/>
  <cols>
    <col min="1" max="2" width="3.81640625" style="34" customWidth="1"/>
    <col min="3" max="3" width="23.90625" style="34" customWidth="1"/>
    <col min="4" max="6" width="12.54296875" style="34" customWidth="1"/>
    <col min="7" max="7" width="4.1796875" style="34" customWidth="1"/>
    <col min="8" max="9" width="12.54296875" style="34" hidden="1" customWidth="1"/>
    <col min="10" max="10" width="4.81640625" style="34" customWidth="1"/>
    <col min="11" max="16384" width="7.81640625" style="34"/>
  </cols>
  <sheetData>
    <row r="1" spans="1:10" ht="15.6" x14ac:dyDescent="0.3">
      <c r="A1" s="115" t="s">
        <v>3</v>
      </c>
      <c r="B1" s="115"/>
      <c r="C1" s="115"/>
      <c r="D1" s="115"/>
      <c r="E1" s="115"/>
      <c r="F1" s="115"/>
      <c r="G1" s="115"/>
    </row>
    <row r="2" spans="1:10" ht="15.6" x14ac:dyDescent="0.3">
      <c r="A2" s="115" t="s">
        <v>87</v>
      </c>
      <c r="B2" s="115"/>
      <c r="C2" s="115"/>
      <c r="D2" s="115"/>
      <c r="E2" s="115"/>
      <c r="F2" s="115"/>
      <c r="G2" s="115"/>
    </row>
    <row r="3" spans="1:10" ht="15.6" x14ac:dyDescent="0.3">
      <c r="A3" s="115" t="s">
        <v>92</v>
      </c>
      <c r="B3" s="115"/>
      <c r="C3" s="115"/>
      <c r="D3" s="115"/>
      <c r="E3" s="115"/>
      <c r="F3" s="115"/>
      <c r="G3" s="115"/>
    </row>
    <row r="4" spans="1:10" ht="15.6" x14ac:dyDescent="0.3">
      <c r="A4" s="115" t="s">
        <v>41</v>
      </c>
      <c r="B4" s="115"/>
      <c r="C4" s="115"/>
      <c r="D4" s="115"/>
      <c r="E4" s="115"/>
      <c r="F4" s="115"/>
      <c r="G4" s="115"/>
    </row>
    <row r="5" spans="1:10" ht="15.6" x14ac:dyDescent="0.3">
      <c r="A5" s="115"/>
      <c r="B5" s="115"/>
      <c r="C5" s="115"/>
      <c r="D5" s="115"/>
      <c r="E5" s="115"/>
      <c r="F5" s="115"/>
      <c r="G5" s="115"/>
      <c r="H5" s="115"/>
      <c r="I5" s="115"/>
      <c r="J5" s="115"/>
    </row>
    <row r="6" spans="1:10" ht="15.6" x14ac:dyDescent="0.3">
      <c r="A6" s="115"/>
      <c r="B6" s="115"/>
      <c r="C6" s="115"/>
      <c r="D6" s="31"/>
      <c r="E6" s="31"/>
      <c r="F6" s="115"/>
      <c r="G6" s="115"/>
      <c r="H6" s="116"/>
      <c r="I6" s="115"/>
      <c r="J6" s="115"/>
    </row>
    <row r="7" spans="1:10" ht="15.6" x14ac:dyDescent="0.3">
      <c r="A7"/>
      <c r="B7"/>
      <c r="C7" s="165"/>
      <c r="D7" s="166" t="s">
        <v>91</v>
      </c>
      <c r="E7" s="88"/>
      <c r="F7" s="167"/>
      <c r="G7"/>
      <c r="H7" s="166" t="s">
        <v>91</v>
      </c>
      <c r="I7" s="167"/>
      <c r="J7"/>
    </row>
    <row r="8" spans="1:10" ht="15.6" x14ac:dyDescent="0.3">
      <c r="A8" s="77"/>
      <c r="B8" s="77"/>
      <c r="C8" s="168"/>
      <c r="D8" s="170">
        <v>2003</v>
      </c>
      <c r="E8" s="79">
        <v>2002</v>
      </c>
      <c r="F8" s="76">
        <v>2001</v>
      </c>
      <c r="G8" s="77"/>
      <c r="H8" s="170">
        <v>2002</v>
      </c>
      <c r="I8" s="76">
        <v>2001</v>
      </c>
      <c r="J8" s="77"/>
    </row>
    <row r="9" spans="1:10" ht="15.6" x14ac:dyDescent="0.3">
      <c r="A9"/>
      <c r="B9" s="77"/>
      <c r="C9" s="77"/>
      <c r="D9" s="77"/>
      <c r="E9" s="77"/>
      <c r="F9" s="77"/>
      <c r="G9" s="77"/>
      <c r="H9" s="77"/>
      <c r="I9" s="77"/>
      <c r="J9" s="77"/>
    </row>
    <row r="10" spans="1:10" ht="15.6" x14ac:dyDescent="0.3">
      <c r="A10" s="77" t="s">
        <v>104</v>
      </c>
      <c r="B10" s="77"/>
      <c r="C10" s="77"/>
      <c r="D10" s="77"/>
      <c r="E10" s="77"/>
      <c r="F10" s="77"/>
      <c r="G10" s="77"/>
      <c r="H10" s="77"/>
      <c r="I10" s="77"/>
      <c r="J10" s="77"/>
    </row>
    <row r="11" spans="1:10" ht="15.6" x14ac:dyDescent="0.3">
      <c r="A11" s="77"/>
      <c r="B11" s="77"/>
      <c r="C11" s="77"/>
      <c r="D11"/>
      <c r="E11"/>
      <c r="F11"/>
      <c r="G11" s="77"/>
      <c r="H11"/>
      <c r="I11"/>
      <c r="J11" s="77"/>
    </row>
    <row r="12" spans="1:10" ht="15.6" x14ac:dyDescent="0.3">
      <c r="A12" s="77"/>
      <c r="B12" s="80" t="s">
        <v>62</v>
      </c>
      <c r="C12" s="77"/>
      <c r="D12" s="44">
        <f>+SUM('Qtr Summary'!D12:G12)</f>
        <v>3574.7849999999999</v>
      </c>
      <c r="E12" s="44">
        <f>+SUM('Qtr Summary'!I12:L12)</f>
        <v>3934.7260000000001</v>
      </c>
      <c r="F12" s="44">
        <v>3520.38</v>
      </c>
      <c r="G12" s="77"/>
      <c r="H12" s="44">
        <f>+SUM('Qtr Summary'!I12:L12)</f>
        <v>3934.7260000000001</v>
      </c>
      <c r="I12" s="44">
        <f>+SUM('Qtr Summary'!N12:Q12)</f>
        <v>0</v>
      </c>
      <c r="J12" s="77"/>
    </row>
    <row r="13" spans="1:10" ht="15.6" x14ac:dyDescent="0.3">
      <c r="A13" s="77"/>
      <c r="B13" s="77"/>
      <c r="C13" s="77"/>
      <c r="D13"/>
      <c r="E13"/>
      <c r="F13"/>
      <c r="G13" s="77"/>
      <c r="H13"/>
      <c r="I13"/>
      <c r="J13" s="77"/>
    </row>
    <row r="14" spans="1:10" ht="15.6" x14ac:dyDescent="0.3">
      <c r="A14" s="77"/>
      <c r="B14" s="80" t="s">
        <v>27</v>
      </c>
      <c r="C14"/>
      <c r="D14" s="44">
        <f>+SUM('Qtr Summary'!D14:G14)</f>
        <v>2011.567</v>
      </c>
      <c r="E14" s="44">
        <f>+SUM('Qtr Summary'!I14:L14)</f>
        <v>2413.7870000000003</v>
      </c>
      <c r="F14" s="44">
        <v>2582.1819999999998</v>
      </c>
      <c r="G14" s="80"/>
      <c r="H14" s="44">
        <f>+SUM('Qtr Summary'!I14:L14)</f>
        <v>2413.7870000000003</v>
      </c>
      <c r="I14" s="44">
        <f>+SUM('Qtr Summary'!N14:Q14)</f>
        <v>0</v>
      </c>
      <c r="J14" s="80"/>
    </row>
    <row r="15" spans="1:10" ht="15.6" x14ac:dyDescent="0.3">
      <c r="A15" s="77"/>
      <c r="B15"/>
      <c r="C15"/>
      <c r="D15"/>
      <c r="E15"/>
      <c r="F15"/>
      <c r="G15"/>
      <c r="H15"/>
      <c r="I15"/>
      <c r="J15"/>
    </row>
    <row r="16" spans="1:10" ht="15.6" x14ac:dyDescent="0.3">
      <c r="A16" s="77"/>
      <c r="B16" t="s">
        <v>29</v>
      </c>
      <c r="C16"/>
      <c r="D16" s="44">
        <f>+SUM('Qtr Summary'!D16:G16)</f>
        <v>1909.2</v>
      </c>
      <c r="E16" s="44">
        <f>+SUM('Qtr Summary'!I16:L16)</f>
        <v>2402.643</v>
      </c>
      <c r="F16" s="44">
        <v>2593.895</v>
      </c>
      <c r="G16"/>
      <c r="H16" s="44">
        <f>+SUM('Qtr Summary'!I16:L16)</f>
        <v>2402.643</v>
      </c>
      <c r="I16" s="44">
        <f>+SUM('Qtr Summary'!N16:Q16)</f>
        <v>0</v>
      </c>
      <c r="J16"/>
    </row>
    <row r="17" spans="1:10" ht="15.6" x14ac:dyDescent="0.3">
      <c r="A17" s="77"/>
      <c r="B17"/>
      <c r="C17"/>
      <c r="D17" s="44"/>
      <c r="E17" s="44"/>
      <c r="F17" s="44"/>
      <c r="G17"/>
      <c r="H17" s="44"/>
      <c r="I17" s="44"/>
      <c r="J17"/>
    </row>
    <row r="18" spans="1:10" ht="15.6" x14ac:dyDescent="0.3">
      <c r="A18" s="77"/>
      <c r="B18" s="80" t="s">
        <v>110</v>
      </c>
      <c r="C18"/>
      <c r="D18" s="45">
        <f>+SUM('Qtr Summary'!D18:G18)</f>
        <v>1353.2</v>
      </c>
      <c r="E18" s="45">
        <f>+SUM('Qtr Summary'!I18:L18)</f>
        <v>1782.5</v>
      </c>
      <c r="F18" s="45">
        <v>1978</v>
      </c>
      <c r="G18" s="80"/>
      <c r="H18" s="45">
        <f>+SUM('Qtr Summary'!I18:L18)</f>
        <v>1782.5</v>
      </c>
      <c r="I18" s="45">
        <f>+SUM('Qtr Summary'!N18:Q18)</f>
        <v>0</v>
      </c>
      <c r="J18" s="80"/>
    </row>
    <row r="19" spans="1:10" ht="15.6" x14ac:dyDescent="0.3">
      <c r="A19" s="77"/>
      <c r="B19" t="s">
        <v>31</v>
      </c>
      <c r="C19"/>
      <c r="D19" s="45">
        <f>+SUM('Qtr Summary'!D19:G19)</f>
        <v>531.90000000000009</v>
      </c>
      <c r="E19" s="45">
        <f>+SUM('Qtr Summary'!I19:L19)</f>
        <v>606.64</v>
      </c>
      <c r="F19" s="45">
        <v>736.1</v>
      </c>
      <c r="G19"/>
      <c r="H19" s="45">
        <f>+SUM('Qtr Summary'!I19:L19)</f>
        <v>606.64</v>
      </c>
      <c r="I19" s="45">
        <f>+SUM('Qtr Summary'!N19:Q19)-0.1</f>
        <v>-0.1</v>
      </c>
      <c r="J19"/>
    </row>
    <row r="20" spans="1:10" ht="15.6" x14ac:dyDescent="0.3">
      <c r="A20" s="77"/>
      <c r="B20" t="s">
        <v>32</v>
      </c>
      <c r="C20"/>
      <c r="D20" s="45">
        <f>+SUM('Qtr Summary'!D20:G20)</f>
        <v>2.2149999999999999</v>
      </c>
      <c r="E20" s="45">
        <f>+SUM('Qtr Summary'!I20:L20)</f>
        <v>7.5069999999999997</v>
      </c>
      <c r="F20" s="45">
        <v>4.952</v>
      </c>
      <c r="G20"/>
      <c r="H20" s="45">
        <f>+SUM('Qtr Summary'!I20:L20)</f>
        <v>7.5069999999999997</v>
      </c>
      <c r="I20" s="45">
        <f>+SUM('Qtr Summary'!N20:Q20)</f>
        <v>0</v>
      </c>
      <c r="J20"/>
    </row>
    <row r="21" spans="1:10" ht="15.6" x14ac:dyDescent="0.3">
      <c r="A21" s="77"/>
      <c r="B21"/>
      <c r="C21"/>
      <c r="D21" s="46"/>
      <c r="E21" s="46"/>
      <c r="F21" s="46"/>
      <c r="G21"/>
      <c r="H21" s="46"/>
      <c r="I21" s="46"/>
      <c r="J21"/>
    </row>
    <row r="22" spans="1:10" ht="16.2" thickBot="1" x14ac:dyDescent="0.35">
      <c r="A22" s="77"/>
      <c r="B22" s="80" t="s">
        <v>105</v>
      </c>
      <c r="C22"/>
      <c r="D22" s="44">
        <f>+SUM('Qtr Summary'!D22:G22)</f>
        <v>21.9</v>
      </c>
      <c r="E22" s="44">
        <f>+SUM('Qtr Summary'!I22:L22)</f>
        <v>6.0000000000000018</v>
      </c>
      <c r="F22" s="44">
        <v>-125.1</v>
      </c>
      <c r="G22" s="80"/>
      <c r="H22" s="44">
        <f>+SUM('Qtr Summary'!I22:L22)</f>
        <v>6.0000000000000018</v>
      </c>
      <c r="I22" s="44">
        <f>+SUM('Qtr Summary'!N22:Q22)</f>
        <v>0</v>
      </c>
      <c r="J22" s="80"/>
    </row>
    <row r="23" spans="1:10" ht="16.2" thickTop="1" x14ac:dyDescent="0.3">
      <c r="A23" s="77"/>
      <c r="B23"/>
      <c r="C23"/>
      <c r="D23" s="81"/>
      <c r="E23" s="81"/>
      <c r="F23" s="81"/>
      <c r="G23"/>
      <c r="H23" s="81"/>
      <c r="I23" s="81"/>
      <c r="J23"/>
    </row>
    <row r="24" spans="1:10" ht="15.6" x14ac:dyDescent="0.3">
      <c r="A24" s="77"/>
      <c r="B24" t="s">
        <v>33</v>
      </c>
      <c r="C24"/>
      <c r="D24"/>
      <c r="E24"/>
      <c r="F24"/>
      <c r="G24"/>
      <c r="H24"/>
      <c r="I24"/>
      <c r="J24"/>
    </row>
    <row r="25" spans="1:10" ht="15.6" x14ac:dyDescent="0.3">
      <c r="A25" s="77"/>
      <c r="B25"/>
      <c r="C25" s="80" t="s">
        <v>111</v>
      </c>
      <c r="D25" s="68">
        <f>+D18/D16</f>
        <v>0.70877854598784829</v>
      </c>
      <c r="E25" s="68">
        <f>+E18/E16</f>
        <v>0.74189132551111425</v>
      </c>
      <c r="F25" s="68">
        <v>0.76331347259623084</v>
      </c>
      <c r="G25"/>
      <c r="H25" s="68">
        <f>+H18/H16</f>
        <v>0.74189132551111425</v>
      </c>
      <c r="I25" s="68" t="e">
        <f>+I18/I16</f>
        <v>#DIV/0!</v>
      </c>
      <c r="J25"/>
    </row>
    <row r="26" spans="1:10" ht="15.6" x14ac:dyDescent="0.3">
      <c r="A26" s="77"/>
      <c r="B26"/>
      <c r="C26" t="s">
        <v>35</v>
      </c>
      <c r="D26" s="68">
        <f>+D19/D16</f>
        <v>0.27859836580766817</v>
      </c>
      <c r="E26" s="68">
        <f>+E19/E16+0.0001</f>
        <v>0.25258861358096063</v>
      </c>
      <c r="F26" s="68">
        <v>0.28392629616850334</v>
      </c>
      <c r="G26"/>
      <c r="H26" s="68">
        <f>+H19/H16</f>
        <v>0.25248861358096064</v>
      </c>
      <c r="I26" s="68" t="e">
        <f>+I19/I16</f>
        <v>#DIV/0!</v>
      </c>
      <c r="J26"/>
    </row>
    <row r="27" spans="1:10" ht="15.6" x14ac:dyDescent="0.3">
      <c r="A27" s="77"/>
      <c r="B27"/>
      <c r="C27" t="s">
        <v>36</v>
      </c>
      <c r="D27" s="68">
        <f>+D20/D16</f>
        <v>1.1601717997066832E-3</v>
      </c>
      <c r="E27" s="68">
        <f>+E20/E16</f>
        <v>3.124475837650454E-3</v>
      </c>
      <c r="F27" s="68">
        <v>1.9090980937933109E-3</v>
      </c>
      <c r="G27"/>
      <c r="H27" s="68">
        <f>+H20/H16</f>
        <v>3.124475837650454E-3</v>
      </c>
      <c r="I27" s="68" t="e">
        <f>+I20/I16</f>
        <v>#DIV/0!</v>
      </c>
      <c r="J27"/>
    </row>
    <row r="28" spans="1:10" ht="15.6" x14ac:dyDescent="0.3">
      <c r="A28" s="77"/>
      <c r="B28"/>
      <c r="C28"/>
      <c r="D28" s="46"/>
      <c r="E28" s="46"/>
      <c r="F28" s="46"/>
      <c r="G28"/>
      <c r="H28" s="46"/>
      <c r="I28" s="46"/>
      <c r="J28"/>
    </row>
    <row r="29" spans="1:10" ht="16.2" thickBot="1" x14ac:dyDescent="0.35">
      <c r="A29" s="77"/>
      <c r="B29"/>
      <c r="C29" s="80" t="s">
        <v>39</v>
      </c>
      <c r="D29" s="68">
        <f>SUM(D25:D27)</f>
        <v>0.98853708359522319</v>
      </c>
      <c r="E29" s="68">
        <f>SUM(E25:E27)</f>
        <v>0.99760441492972529</v>
      </c>
      <c r="F29" s="68">
        <v>1.0491488668585274</v>
      </c>
      <c r="G29" s="82"/>
      <c r="H29" s="68">
        <f>SUM(H25:H27)+0.001</f>
        <v>0.9985044149297253</v>
      </c>
      <c r="I29" s="68" t="e">
        <f>SUM(I25:I27)</f>
        <v>#DIV/0!</v>
      </c>
      <c r="J29" s="82"/>
    </row>
    <row r="30" spans="1:10" ht="16.2" thickTop="1" x14ac:dyDescent="0.3">
      <c r="A30" s="77"/>
      <c r="B30" s="77"/>
      <c r="C30" s="77"/>
      <c r="D30" s="81"/>
      <c r="E30" s="81"/>
      <c r="F30" s="81"/>
      <c r="G30" s="77"/>
      <c r="H30" s="81"/>
      <c r="I30" s="81"/>
      <c r="J30" s="77"/>
    </row>
    <row r="31" spans="1:10" ht="15.6" x14ac:dyDescent="0.3">
      <c r="A31" s="108" t="s">
        <v>40</v>
      </c>
      <c r="B31" s="77"/>
      <c r="C31" s="77"/>
      <c r="D31"/>
      <c r="E31"/>
      <c r="F31"/>
      <c r="G31" s="77"/>
      <c r="H31"/>
      <c r="I31"/>
      <c r="J31" s="77"/>
    </row>
    <row r="32" spans="1:10" ht="15.6" x14ac:dyDescent="0.3">
      <c r="A32"/>
      <c r="B32"/>
      <c r="C32"/>
      <c r="D32"/>
      <c r="E32"/>
      <c r="F32"/>
      <c r="G32"/>
      <c r="H32"/>
      <c r="I32"/>
      <c r="J32"/>
    </row>
    <row r="33" spans="1:10" ht="15.6" x14ac:dyDescent="0.3">
      <c r="A33"/>
      <c r="B33" s="80" t="s">
        <v>62</v>
      </c>
      <c r="C33"/>
      <c r="D33" s="44">
        <f>+SUM('Qtr Summary'!D33:G33)</f>
        <v>3243.3</v>
      </c>
      <c r="E33" s="44">
        <f>+SUM('Qtr Summary'!I33:L33)</f>
        <v>2712.8539999999998</v>
      </c>
      <c r="F33" s="44">
        <v>2235.8490000000002</v>
      </c>
      <c r="G33" s="80"/>
      <c r="H33" s="44">
        <f>+SUM('Qtr Summary'!I33:L33)</f>
        <v>2712.8539999999998</v>
      </c>
      <c r="I33" s="44">
        <f>+SUM('Qtr Summary'!N33:Q33)</f>
        <v>0</v>
      </c>
      <c r="J33" s="80"/>
    </row>
    <row r="34" spans="1:10" ht="15.6" x14ac:dyDescent="0.3">
      <c r="A34"/>
      <c r="B34"/>
      <c r="C34"/>
      <c r="D34"/>
      <c r="E34"/>
      <c r="F34"/>
      <c r="G34"/>
      <c r="H34"/>
      <c r="I34"/>
      <c r="J34"/>
    </row>
    <row r="35" spans="1:10" ht="15.6" x14ac:dyDescent="0.3">
      <c r="A35"/>
      <c r="B35" s="80" t="s">
        <v>27</v>
      </c>
      <c r="C35"/>
      <c r="D35" s="44">
        <f>+SUM('Qtr Summary'!D35:G35)</f>
        <v>1853.8999999999999</v>
      </c>
      <c r="E35" s="44">
        <f>+SUM('Qtr Summary'!I35:L35)</f>
        <v>1577.3970000000002</v>
      </c>
      <c r="F35" s="44">
        <v>1542.0450000000001</v>
      </c>
      <c r="G35" s="80"/>
      <c r="H35" s="44">
        <f>+SUM('Qtr Summary'!I35:L35)</f>
        <v>1577.3970000000002</v>
      </c>
      <c r="I35" s="44">
        <f>+SUM('Qtr Summary'!N35:Q35)</f>
        <v>0</v>
      </c>
      <c r="J35" s="80"/>
    </row>
    <row r="36" spans="1:10" ht="15.6" x14ac:dyDescent="0.3">
      <c r="A36"/>
      <c r="B36"/>
      <c r="C36"/>
      <c r="D36"/>
      <c r="E36"/>
      <c r="F36"/>
      <c r="G36"/>
      <c r="H36"/>
      <c r="I36"/>
      <c r="J36"/>
    </row>
    <row r="37" spans="1:10" ht="15.6" x14ac:dyDescent="0.3">
      <c r="A37"/>
      <c r="B37" t="s">
        <v>29</v>
      </c>
      <c r="C37"/>
      <c r="D37" s="44">
        <f>+SUM('Qtr Summary'!D37:G37)</f>
        <v>1745.6479999999999</v>
      </c>
      <c r="E37" s="44">
        <f>+SUM('Qtr Summary'!I37:L37)</f>
        <v>1497.088</v>
      </c>
      <c r="F37" s="44">
        <v>1409.502</v>
      </c>
      <c r="G37"/>
      <c r="H37" s="44">
        <f>+SUM('Qtr Summary'!I37:L37)</f>
        <v>1497.088</v>
      </c>
      <c r="I37" s="44">
        <f>+SUM('Qtr Summary'!N37:Q37)</f>
        <v>0</v>
      </c>
      <c r="J37"/>
    </row>
    <row r="38" spans="1:10" ht="15.6" x14ac:dyDescent="0.3">
      <c r="A38"/>
      <c r="B38"/>
      <c r="C38"/>
      <c r="D38" s="44"/>
      <c r="E38" s="44"/>
      <c r="F38" s="44"/>
      <c r="G38"/>
      <c r="H38" s="44"/>
      <c r="I38" s="44"/>
      <c r="J38"/>
    </row>
    <row r="39" spans="1:10" ht="15.6" x14ac:dyDescent="0.3">
      <c r="A39"/>
      <c r="B39" s="80" t="s">
        <v>112</v>
      </c>
      <c r="C39"/>
      <c r="D39" s="45">
        <f>+SUM('Qtr Summary'!D39:G39)</f>
        <v>1176.077</v>
      </c>
      <c r="E39" s="45">
        <f>+SUM('Qtr Summary'!I39:L39)+0.1</f>
        <v>1009.812</v>
      </c>
      <c r="F39" s="45">
        <v>996.976</v>
      </c>
      <c r="G39"/>
      <c r="H39" s="45">
        <f>+SUM('Qtr Summary'!I39:L39)+0.1</f>
        <v>1009.812</v>
      </c>
      <c r="I39" s="45">
        <f>+SUM('Qtr Summary'!N39:Q39)</f>
        <v>0</v>
      </c>
      <c r="J39"/>
    </row>
    <row r="40" spans="1:10" ht="15.6" x14ac:dyDescent="0.3">
      <c r="A40"/>
      <c r="B40" t="s">
        <v>31</v>
      </c>
      <c r="C40"/>
      <c r="D40" s="45">
        <f>+SUM('Qtr Summary'!D40:G40)</f>
        <v>498.20000000000005</v>
      </c>
      <c r="E40" s="45">
        <f>+SUM('Qtr Summary'!I40:L40)</f>
        <v>455.327</v>
      </c>
      <c r="F40" s="45">
        <v>430.80599999999998</v>
      </c>
      <c r="G40"/>
      <c r="H40" s="45">
        <f>+SUM('Qtr Summary'!I40:L40)</f>
        <v>455.327</v>
      </c>
      <c r="I40" s="45">
        <f>+SUM('Qtr Summary'!N40:Q40)</f>
        <v>0</v>
      </c>
      <c r="J40"/>
    </row>
    <row r="41" spans="1:10" ht="15.6" x14ac:dyDescent="0.3">
      <c r="A41"/>
      <c r="B41" t="s">
        <v>32</v>
      </c>
      <c r="C41"/>
      <c r="D41" s="45">
        <f>+SUM('Qtr Summary'!D41:G41)</f>
        <v>2.15</v>
      </c>
      <c r="E41" s="45">
        <f>+SUM('Qtr Summary'!I41:L41)</f>
        <v>7.5069999999999997</v>
      </c>
      <c r="F41" s="45">
        <v>4.9790000000000001</v>
      </c>
      <c r="G41"/>
      <c r="H41" s="45">
        <f>+SUM('Qtr Summary'!I41:L41)</f>
        <v>7.5069999999999997</v>
      </c>
      <c r="I41" s="45">
        <f>+SUM('Qtr Summary'!N41:Q41)</f>
        <v>0</v>
      </c>
      <c r="J41"/>
    </row>
    <row r="42" spans="1:10" ht="15.6" x14ac:dyDescent="0.3">
      <c r="A42"/>
      <c r="B42"/>
      <c r="C42"/>
      <c r="D42" s="46"/>
      <c r="E42" s="46"/>
      <c r="F42" s="46"/>
      <c r="G42"/>
      <c r="H42" s="46"/>
      <c r="I42" s="46"/>
      <c r="J42"/>
    </row>
    <row r="43" spans="1:10" ht="16.2" thickBot="1" x14ac:dyDescent="0.35">
      <c r="A43"/>
      <c r="B43" t="s">
        <v>46</v>
      </c>
      <c r="C43"/>
      <c r="D43" s="44">
        <f>+SUM('Qtr Summary'!D43:G43)+0.1</f>
        <v>69.099999999999994</v>
      </c>
      <c r="E43" s="44">
        <f>+SUM('Qtr Summary'!I43:L43)</f>
        <v>24.541999999999916</v>
      </c>
      <c r="F43" s="44">
        <v>-23.25899999999989</v>
      </c>
      <c r="G43"/>
      <c r="H43" s="44">
        <f>+SUM('Qtr Summary'!I43:L43)</f>
        <v>24.541999999999916</v>
      </c>
      <c r="I43" s="44">
        <f>+SUM('Qtr Summary'!N43:Q43)</f>
        <v>0</v>
      </c>
      <c r="J43"/>
    </row>
    <row r="44" spans="1:10" ht="16.2" thickTop="1" x14ac:dyDescent="0.3">
      <c r="A44"/>
      <c r="B44"/>
      <c r="C44"/>
      <c r="D44" s="81"/>
      <c r="E44" s="81"/>
      <c r="F44" s="81"/>
      <c r="G44"/>
      <c r="H44" s="81"/>
      <c r="I44" s="81"/>
      <c r="J44"/>
    </row>
    <row r="45" spans="1:10" ht="15.6" x14ac:dyDescent="0.3">
      <c r="A45"/>
      <c r="B45" t="s">
        <v>33</v>
      </c>
      <c r="C45"/>
      <c r="D45"/>
      <c r="E45"/>
      <c r="F45"/>
      <c r="G45"/>
      <c r="H45"/>
      <c r="I45"/>
      <c r="J45"/>
    </row>
    <row r="46" spans="1:10" ht="15.6" x14ac:dyDescent="0.3">
      <c r="A46"/>
      <c r="B46"/>
      <c r="C46" s="80" t="s">
        <v>113</v>
      </c>
      <c r="D46" s="68">
        <f>+D39/D37</f>
        <v>0.67371944401162209</v>
      </c>
      <c r="E46" s="68">
        <f>+E39/E37</f>
        <v>0.67451746323529416</v>
      </c>
      <c r="F46" s="68">
        <v>0.70732499847463859</v>
      </c>
      <c r="G46"/>
      <c r="H46" s="68">
        <f>+H39/H37</f>
        <v>0.67451746323529416</v>
      </c>
      <c r="I46" s="68" t="e">
        <f>+I39/I37-0.001</f>
        <v>#DIV/0!</v>
      </c>
      <c r="J46"/>
    </row>
    <row r="47" spans="1:10" ht="15.6" x14ac:dyDescent="0.3">
      <c r="A47"/>
      <c r="B47"/>
      <c r="C47" t="s">
        <v>35</v>
      </c>
      <c r="D47" s="68">
        <f>+D40/D37</f>
        <v>0.28539545200406957</v>
      </c>
      <c r="E47" s="68">
        <f>+E40/E37</f>
        <v>0.30414177389705882</v>
      </c>
      <c r="F47" s="68">
        <v>0.30564412111511724</v>
      </c>
      <c r="G47"/>
      <c r="H47" s="68">
        <f>+H40/H37</f>
        <v>0.30414177389705882</v>
      </c>
      <c r="I47" s="68" t="e">
        <f>+I40/I37</f>
        <v>#DIV/0!</v>
      </c>
      <c r="J47"/>
    </row>
    <row r="48" spans="1:10" ht="15.6" x14ac:dyDescent="0.3">
      <c r="A48" s="77"/>
      <c r="B48"/>
      <c r="C48" t="s">
        <v>36</v>
      </c>
      <c r="D48" s="68">
        <f>+D41/D37</f>
        <v>1.2316343271954026E-3</v>
      </c>
      <c r="E48" s="68">
        <f>+E41/E37</f>
        <v>5.0144012910396715E-3</v>
      </c>
      <c r="F48" s="68">
        <v>3.532453306203184E-3</v>
      </c>
      <c r="G48"/>
      <c r="H48" s="68">
        <f>+H41/H37</f>
        <v>5.0144012910396715E-3</v>
      </c>
      <c r="I48" s="68" t="e">
        <f>+I41/I37</f>
        <v>#DIV/0!</v>
      </c>
      <c r="J48"/>
    </row>
    <row r="49" spans="1:10" ht="15.6" x14ac:dyDescent="0.3">
      <c r="A49"/>
      <c r="B49"/>
      <c r="C49"/>
      <c r="D49" s="46"/>
      <c r="E49" s="46"/>
      <c r="F49" s="46"/>
      <c r="G49"/>
      <c r="H49" s="46"/>
      <c r="I49" s="46"/>
      <c r="J49"/>
    </row>
    <row r="50" spans="1:10" ht="16.2" thickBot="1" x14ac:dyDescent="0.35">
      <c r="A50"/>
      <c r="B50"/>
      <c r="C50" t="s">
        <v>47</v>
      </c>
      <c r="D50" s="68">
        <f>SUM(D46:D48)</f>
        <v>0.96034653034288708</v>
      </c>
      <c r="E50" s="68">
        <f>SUM(E46:E48)</f>
        <v>0.98367363842339273</v>
      </c>
      <c r="F50" s="68">
        <v>1.016501572895959</v>
      </c>
      <c r="G50"/>
      <c r="H50" s="68">
        <f>SUM(H46:H48)</f>
        <v>0.98367363842339273</v>
      </c>
      <c r="I50" s="68">
        <v>0.999</v>
      </c>
      <c r="J50"/>
    </row>
    <row r="51" spans="1:10" ht="16.2" thickTop="1" x14ac:dyDescent="0.3">
      <c r="A51"/>
      <c r="B51" s="77"/>
      <c r="C51" s="77"/>
      <c r="D51" s="81"/>
      <c r="E51" s="81"/>
      <c r="F51" s="81"/>
      <c r="G51" s="77"/>
      <c r="H51" s="81"/>
      <c r="I51" s="81"/>
      <c r="J51" s="15"/>
    </row>
    <row r="52" spans="1:10" ht="16.2" x14ac:dyDescent="0.35">
      <c r="A52" s="212" t="s">
        <v>22</v>
      </c>
      <c r="B52" s="213" t="s">
        <v>209</v>
      </c>
      <c r="C52" s="210"/>
      <c r="D52" s="47"/>
      <c r="E52" s="47"/>
      <c r="F52" s="47"/>
      <c r="G52" s="77"/>
      <c r="H52" s="47"/>
      <c r="I52" s="47"/>
      <c r="J52" s="15"/>
    </row>
    <row r="53" spans="1:10" ht="16.2" x14ac:dyDescent="0.35">
      <c r="A53" s="214"/>
      <c r="B53" s="213" t="s">
        <v>208</v>
      </c>
      <c r="C53" s="210"/>
      <c r="D53" s="47"/>
      <c r="E53" s="47"/>
      <c r="F53" s="47"/>
      <c r="G53" s="77"/>
      <c r="H53" s="47"/>
      <c r="I53" s="47"/>
      <c r="J53" s="15"/>
    </row>
    <row r="54" spans="1:10" ht="16.2" x14ac:dyDescent="0.35">
      <c r="A54" s="212" t="s">
        <v>23</v>
      </c>
      <c r="B54" s="213" t="s">
        <v>160</v>
      </c>
      <c r="C54" s="210"/>
      <c r="D54" s="47"/>
      <c r="E54" s="47"/>
      <c r="F54" s="47"/>
      <c r="G54" s="77"/>
      <c r="H54" s="47"/>
      <c r="I54" s="47"/>
      <c r="J54" s="15"/>
    </row>
    <row r="55" spans="1:10" ht="16.2" x14ac:dyDescent="0.35">
      <c r="A55" s="212" t="s">
        <v>37</v>
      </c>
      <c r="B55" s="215" t="s">
        <v>150</v>
      </c>
      <c r="C55" s="210"/>
      <c r="D55" s="47"/>
      <c r="E55" s="47"/>
      <c r="F55" s="47"/>
      <c r="G55" s="77"/>
      <c r="H55" s="47"/>
      <c r="I55" s="47"/>
      <c r="J55" s="15"/>
    </row>
    <row r="56" spans="1:10" ht="16.2" x14ac:dyDescent="0.35">
      <c r="A56" s="212"/>
      <c r="B56" s="216" t="s">
        <v>161</v>
      </c>
      <c r="C56" s="210"/>
      <c r="D56" s="47"/>
      <c r="E56" s="47"/>
      <c r="F56" s="47"/>
      <c r="G56" s="77"/>
      <c r="H56" s="47"/>
      <c r="I56" s="47"/>
      <c r="J56" s="15"/>
    </row>
    <row r="57" spans="1:10" ht="16.2" x14ac:dyDescent="0.35">
      <c r="A57" s="212" t="s">
        <v>52</v>
      </c>
      <c r="B57" s="216" t="s">
        <v>162</v>
      </c>
      <c r="C57" s="210"/>
      <c r="D57" s="47"/>
      <c r="E57" s="47"/>
      <c r="F57" s="47"/>
      <c r="G57" s="77"/>
      <c r="H57" s="47"/>
      <c r="I57" s="47"/>
      <c r="J57" s="15"/>
    </row>
    <row r="58" spans="1:10" ht="16.2" x14ac:dyDescent="0.35">
      <c r="A58" s="212"/>
      <c r="B58" s="216" t="s">
        <v>163</v>
      </c>
      <c r="C58" s="211"/>
      <c r="D58" s="47"/>
      <c r="E58" s="47"/>
      <c r="F58" s="47"/>
      <c r="G58" s="77"/>
      <c r="H58" s="47"/>
      <c r="I58" s="47"/>
      <c r="J58" s="15"/>
    </row>
    <row r="59" spans="1:10" ht="16.2" x14ac:dyDescent="0.35">
      <c r="A59" s="212" t="s">
        <v>108</v>
      </c>
      <c r="B59" s="217" t="s">
        <v>164</v>
      </c>
      <c r="C59" s="211"/>
      <c r="D59" s="47"/>
      <c r="E59" s="47"/>
      <c r="F59" s="47"/>
      <c r="G59" s="77"/>
      <c r="H59" s="47"/>
      <c r="I59" s="47"/>
      <c r="J59" s="15"/>
    </row>
    <row r="60" spans="1:10" ht="15.6" x14ac:dyDescent="0.3">
      <c r="C60" s="77"/>
      <c r="D60" s="47"/>
      <c r="E60" s="47"/>
      <c r="F60" s="47"/>
      <c r="G60" s="77"/>
      <c r="H60" s="47"/>
      <c r="I60" s="47"/>
      <c r="J60" s="77"/>
    </row>
    <row r="61" spans="1:10" x14ac:dyDescent="0.3">
      <c r="A61" s="43"/>
      <c r="B61" s="43"/>
      <c r="C61" s="43"/>
      <c r="D61" s="43"/>
      <c r="E61" s="43"/>
      <c r="F61" s="43"/>
      <c r="G61" s="43"/>
    </row>
    <row r="62" spans="1:10" x14ac:dyDescent="0.3">
      <c r="A62" s="43"/>
      <c r="B62" s="43"/>
      <c r="C62" s="43"/>
      <c r="D62" s="43"/>
      <c r="E62" s="43"/>
      <c r="F62" s="43"/>
      <c r="G62" s="43"/>
    </row>
    <row r="63" spans="1:10" x14ac:dyDescent="0.3">
      <c r="A63" s="43"/>
      <c r="B63" s="43"/>
      <c r="C63" s="43"/>
      <c r="D63" s="43"/>
      <c r="E63" s="43"/>
      <c r="F63" s="43"/>
      <c r="G63" s="43"/>
    </row>
    <row r="64" spans="1:10" x14ac:dyDescent="0.3">
      <c r="A64" s="43"/>
      <c r="B64" s="43"/>
      <c r="C64" s="43"/>
      <c r="D64" s="43"/>
      <c r="E64" s="43"/>
      <c r="F64" s="43"/>
      <c r="G64" s="43"/>
    </row>
    <row r="65" spans="1:7" x14ac:dyDescent="0.3">
      <c r="A65" s="43"/>
      <c r="B65" s="43"/>
      <c r="C65" s="43"/>
      <c r="D65" s="43"/>
      <c r="E65" s="43"/>
      <c r="F65" s="43"/>
      <c r="G65" s="43"/>
    </row>
    <row r="66" spans="1:7" x14ac:dyDescent="0.3">
      <c r="A66" s="43"/>
      <c r="B66" s="43"/>
      <c r="C66" s="43"/>
      <c r="D66" s="43"/>
      <c r="E66" s="43"/>
      <c r="F66" s="43"/>
      <c r="G66" s="43"/>
    </row>
    <row r="67" spans="1:7" x14ac:dyDescent="0.3">
      <c r="A67" s="43"/>
      <c r="B67" s="43"/>
      <c r="C67" s="43"/>
      <c r="D67" s="43"/>
      <c r="E67" s="43"/>
      <c r="F67" s="43"/>
      <c r="G67" s="43"/>
    </row>
    <row r="68" spans="1:7" x14ac:dyDescent="0.3">
      <c r="A68" s="43"/>
      <c r="B68" s="43"/>
      <c r="C68" s="43"/>
      <c r="D68" s="43"/>
      <c r="E68" s="43"/>
      <c r="F68" s="43"/>
      <c r="G68" s="43"/>
    </row>
    <row r="69" spans="1:7" x14ac:dyDescent="0.3">
      <c r="A69" s="43"/>
      <c r="B69" s="43"/>
      <c r="C69" s="43"/>
      <c r="D69" s="43"/>
      <c r="E69" s="43"/>
      <c r="F69" s="43"/>
      <c r="G69" s="43"/>
    </row>
    <row r="70" spans="1:7" x14ac:dyDescent="0.3">
      <c r="A70" s="43"/>
      <c r="B70" s="43"/>
      <c r="C70" s="43"/>
      <c r="D70" s="43"/>
      <c r="E70" s="43"/>
      <c r="F70" s="43"/>
      <c r="G70" s="43"/>
    </row>
    <row r="71" spans="1:7" x14ac:dyDescent="0.3">
      <c r="A71" s="43"/>
      <c r="B71" s="43"/>
      <c r="C71" s="43"/>
      <c r="D71" s="43"/>
      <c r="E71" s="43"/>
      <c r="F71" s="43"/>
      <c r="G71" s="43"/>
    </row>
    <row r="72" spans="1:7" x14ac:dyDescent="0.3">
      <c r="A72" s="43"/>
      <c r="B72" s="43"/>
      <c r="C72" s="43"/>
      <c r="D72" s="43"/>
      <c r="E72" s="43"/>
      <c r="F72" s="43"/>
      <c r="G72" s="43"/>
    </row>
    <row r="73" spans="1:7" x14ac:dyDescent="0.3">
      <c r="A73" s="43"/>
      <c r="B73" s="43"/>
      <c r="C73" s="43"/>
      <c r="D73" s="43"/>
      <c r="E73" s="43"/>
      <c r="F73" s="43"/>
      <c r="G73" s="43"/>
    </row>
    <row r="74" spans="1:7" x14ac:dyDescent="0.3">
      <c r="A74" s="43"/>
      <c r="B74" s="43"/>
      <c r="C74" s="43"/>
      <c r="D74" s="43"/>
      <c r="E74" s="43"/>
      <c r="F74" s="43"/>
      <c r="G74" s="43"/>
    </row>
    <row r="75" spans="1:7" x14ac:dyDescent="0.3">
      <c r="A75" s="43"/>
      <c r="B75" s="43"/>
      <c r="C75" s="43"/>
      <c r="D75" s="43"/>
      <c r="E75" s="43"/>
      <c r="F75" s="43"/>
      <c r="G75" s="43"/>
    </row>
    <row r="76" spans="1:7" x14ac:dyDescent="0.3">
      <c r="A76" s="43"/>
      <c r="B76" s="43"/>
      <c r="C76" s="43"/>
      <c r="D76" s="43"/>
      <c r="E76" s="43"/>
      <c r="F76" s="43"/>
      <c r="G76" s="43"/>
    </row>
    <row r="77" spans="1:7" x14ac:dyDescent="0.3">
      <c r="A77" s="43"/>
      <c r="B77" s="43"/>
      <c r="C77" s="43"/>
      <c r="D77" s="43"/>
      <c r="E77" s="43"/>
      <c r="F77" s="43"/>
      <c r="G77" s="43"/>
    </row>
  </sheetData>
  <phoneticPr fontId="0" type="noConversion"/>
  <pageMargins left="0.25" right="0" top="0.5" bottom="0.5" header="0.5" footer="0.5"/>
  <pageSetup scale="78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Line="0" autoPict="0" macro="[0]!Macro10">
                <anchor moveWithCells="1" sizeWithCells="1">
                  <from>
                    <xdr:col>0</xdr:col>
                    <xdr:colOff>144780</xdr:colOff>
                    <xdr:row>0</xdr:row>
                    <xdr:rowOff>83820</xdr:rowOff>
                  </from>
                  <to>
                    <xdr:col>2</xdr:col>
                    <xdr:colOff>655320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160020</xdr:colOff>
                    <xdr:row>3</xdr:row>
                    <xdr:rowOff>121920</xdr:rowOff>
                  </from>
                  <to>
                    <xdr:col>2</xdr:col>
                    <xdr:colOff>678180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Button 3">
              <controlPr defaultSize="0" print="0" autoFill="0" autoLine="0" autoPict="0" macro="[0]!Macro20">
                <anchor moveWithCells="1" sizeWithCells="1">
                  <from>
                    <xdr:col>0</xdr:col>
                    <xdr:colOff>144780</xdr:colOff>
                    <xdr:row>0</xdr:row>
                    <xdr:rowOff>76200</xdr:rowOff>
                  </from>
                  <to>
                    <xdr:col>2</xdr:col>
                    <xdr:colOff>746760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Button 4">
              <controlPr defaultSize="0" print="0" autoFill="0" autoLine="0" autoPict="0" macro="[0]!Macro14">
                <anchor moveWithCells="1" sizeWithCells="1">
                  <from>
                    <xdr:col>0</xdr:col>
                    <xdr:colOff>152400</xdr:colOff>
                    <xdr:row>3</xdr:row>
                    <xdr:rowOff>114300</xdr:rowOff>
                  </from>
                  <to>
                    <xdr:col>2</xdr:col>
                    <xdr:colOff>739140</xdr:colOff>
                    <xdr:row>6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4"/>
  <sheetViews>
    <sheetView zoomScale="75" workbookViewId="0">
      <selection activeCell="D38" sqref="D38"/>
    </sheetView>
  </sheetViews>
  <sheetFormatPr defaultRowHeight="15.6" x14ac:dyDescent="0.3"/>
  <sheetData>
    <row r="1" spans="1:9" ht="19.8" x14ac:dyDescent="0.35">
      <c r="A1" s="253" t="s">
        <v>131</v>
      </c>
      <c r="B1" s="115"/>
      <c r="C1" s="115"/>
      <c r="D1" s="115"/>
      <c r="E1" s="115"/>
      <c r="F1" s="115"/>
      <c r="G1" s="115"/>
      <c r="H1" s="115"/>
      <c r="I1" s="115"/>
    </row>
    <row r="2" spans="1:9" ht="19.8" x14ac:dyDescent="0.35">
      <c r="A2" s="253" t="s">
        <v>137</v>
      </c>
      <c r="B2" s="115"/>
      <c r="C2" s="115"/>
      <c r="D2" s="115"/>
      <c r="E2" s="115"/>
      <c r="F2" s="115"/>
      <c r="G2" s="115"/>
      <c r="H2" s="115"/>
      <c r="I2" s="115"/>
    </row>
    <row r="33" spans="1:7" x14ac:dyDescent="0.3">
      <c r="A33" s="252" t="s">
        <v>132</v>
      </c>
      <c r="D33" s="252" t="s">
        <v>136</v>
      </c>
      <c r="G33" s="252" t="s">
        <v>141</v>
      </c>
    </row>
    <row r="34" spans="1:7" x14ac:dyDescent="0.3">
      <c r="A34" s="254" t="s">
        <v>121</v>
      </c>
      <c r="D34" s="254" t="s">
        <v>138</v>
      </c>
      <c r="G34" s="254" t="s">
        <v>142</v>
      </c>
    </row>
    <row r="35" spans="1:7" x14ac:dyDescent="0.3">
      <c r="A35" s="254" t="s">
        <v>133</v>
      </c>
      <c r="D35" s="254" t="s">
        <v>139</v>
      </c>
      <c r="G35" s="254" t="s">
        <v>143</v>
      </c>
    </row>
    <row r="36" spans="1:7" x14ac:dyDescent="0.3">
      <c r="A36" s="254" t="s">
        <v>134</v>
      </c>
      <c r="D36" s="254" t="s">
        <v>140</v>
      </c>
    </row>
    <row r="37" spans="1:7" x14ac:dyDescent="0.3">
      <c r="A37" s="254" t="s">
        <v>135</v>
      </c>
      <c r="D37" s="254" t="s">
        <v>159</v>
      </c>
    </row>
    <row r="40" spans="1:7" x14ac:dyDescent="0.3">
      <c r="F40" s="252"/>
    </row>
    <row r="42" spans="1:7" x14ac:dyDescent="0.3">
      <c r="F42" s="252"/>
    </row>
    <row r="43" spans="1:7" x14ac:dyDescent="0.3">
      <c r="A43" s="254"/>
      <c r="F43" s="252"/>
    </row>
    <row r="44" spans="1:7" x14ac:dyDescent="0.3">
      <c r="A44" s="254"/>
      <c r="F44" s="252"/>
    </row>
  </sheetData>
  <phoneticPr fontId="0" type="noConversion"/>
  <printOptions horizontalCentered="1"/>
  <pageMargins left="0.25" right="0.25" top="0.5" bottom="0.5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Graph.Chart.8" shapeId="23553" r:id="rId4">
          <objectPr defaultSize="0" autoPict="0" r:id="rId5">
            <anchor moveWithCells="1" sizeWithCells="1">
              <from>
                <xdr:col>1</xdr:col>
                <xdr:colOff>670560</xdr:colOff>
                <xdr:row>5</xdr:row>
                <xdr:rowOff>7620</xdr:rowOff>
              </from>
              <to>
                <xdr:col>8</xdr:col>
                <xdr:colOff>381000</xdr:colOff>
                <xdr:row>28</xdr:row>
                <xdr:rowOff>114300</xdr:rowOff>
              </to>
            </anchor>
          </objectPr>
        </oleObject>
      </mc:Choice>
      <mc:Fallback>
        <oleObject progId="MSGraph.Chart.8" shapeId="23553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9" r:id="rId6" name="Button 7">
              <controlPr defaultSize="0" print="0" autoFill="0" autoLine="0" autoPict="0" macro="[0]!Macro32">
                <anchor moveWithCells="1" sizeWithCells="1">
                  <from>
                    <xdr:col>0</xdr:col>
                    <xdr:colOff>175260</xdr:colOff>
                    <xdr:row>0</xdr:row>
                    <xdr:rowOff>83820</xdr:rowOff>
                  </from>
                  <to>
                    <xdr:col>1</xdr:col>
                    <xdr:colOff>563880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7" name="Button 8">
              <controlPr defaultSize="0" print="0" autoFill="0" autoLine="0" autoPict="0" macro="[0]!Macro14">
                <anchor moveWithCells="1" sizeWithCells="1">
                  <from>
                    <xdr:col>0</xdr:col>
                    <xdr:colOff>175260</xdr:colOff>
                    <xdr:row>3</xdr:row>
                    <xdr:rowOff>106680</xdr:rowOff>
                  </from>
                  <to>
                    <xdr:col>1</xdr:col>
                    <xdr:colOff>563880</xdr:colOff>
                    <xdr:row>6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I76"/>
  <sheetViews>
    <sheetView zoomScale="75" workbookViewId="0"/>
  </sheetViews>
  <sheetFormatPr defaultColWidth="7.81640625" defaultRowHeight="13.8" x14ac:dyDescent="0.3"/>
  <cols>
    <col min="1" max="1" width="2.81640625" style="34" customWidth="1"/>
    <col min="2" max="2" width="3.81640625" style="34" customWidth="1"/>
    <col min="3" max="3" width="23.90625" style="34" customWidth="1"/>
    <col min="4" max="9" width="13.81640625" style="34" customWidth="1"/>
    <col min="10" max="16384" width="7.81640625" style="34"/>
  </cols>
  <sheetData>
    <row r="1" spans="1:9" ht="15.6" x14ac:dyDescent="0.3">
      <c r="A1" s="115" t="s">
        <v>3</v>
      </c>
      <c r="B1" s="115"/>
      <c r="C1" s="115"/>
      <c r="D1" s="115"/>
      <c r="E1" s="115"/>
      <c r="F1" s="115"/>
      <c r="G1" s="115"/>
      <c r="H1" s="219"/>
      <c r="I1" s="219"/>
    </row>
    <row r="2" spans="1:9" ht="15.6" x14ac:dyDescent="0.3">
      <c r="A2" s="115" t="s">
        <v>116</v>
      </c>
      <c r="B2" s="115"/>
      <c r="C2" s="115"/>
      <c r="D2" s="115"/>
      <c r="E2" s="115"/>
      <c r="F2" s="115"/>
      <c r="G2" s="115"/>
      <c r="H2" s="219"/>
      <c r="I2" s="219"/>
    </row>
    <row r="3" spans="1:9" ht="15.6" x14ac:dyDescent="0.3">
      <c r="A3" s="115" t="s">
        <v>210</v>
      </c>
      <c r="B3" s="115"/>
      <c r="C3" s="115"/>
      <c r="D3" s="115"/>
      <c r="E3" s="115"/>
      <c r="F3" s="115"/>
      <c r="G3" s="115"/>
      <c r="H3" s="219"/>
      <c r="I3" s="219"/>
    </row>
    <row r="4" spans="1:9" ht="15.6" x14ac:dyDescent="0.3">
      <c r="A4" s="115" t="s">
        <v>117</v>
      </c>
      <c r="B4" s="115"/>
      <c r="C4" s="115"/>
      <c r="D4" s="115"/>
      <c r="E4" s="115"/>
      <c r="F4" s="115"/>
      <c r="G4" s="115"/>
      <c r="H4" s="219"/>
      <c r="I4" s="219"/>
    </row>
    <row r="5" spans="1:9" ht="15.6" x14ac:dyDescent="0.3">
      <c r="A5" s="115" t="s">
        <v>41</v>
      </c>
      <c r="B5" s="115"/>
      <c r="C5" s="115"/>
      <c r="D5" s="115"/>
      <c r="E5" s="115"/>
      <c r="F5" s="115"/>
      <c r="G5" s="115"/>
      <c r="H5" s="219"/>
      <c r="I5" s="219"/>
    </row>
    <row r="6" spans="1:9" ht="15.6" x14ac:dyDescent="0.3">
      <c r="A6" s="115"/>
      <c r="B6" s="115"/>
      <c r="C6" s="115"/>
      <c r="D6" s="115" t="s">
        <v>12</v>
      </c>
      <c r="E6" s="31"/>
      <c r="G6" s="115"/>
    </row>
    <row r="7" spans="1:9" ht="15.6" x14ac:dyDescent="0.3">
      <c r="A7"/>
      <c r="B7"/>
      <c r="C7" s="220" t="s">
        <v>12</v>
      </c>
      <c r="D7" s="14" t="s">
        <v>118</v>
      </c>
      <c r="E7" s="14" t="s">
        <v>40</v>
      </c>
      <c r="F7" s="14" t="s">
        <v>40</v>
      </c>
      <c r="G7" s="221" t="s">
        <v>119</v>
      </c>
      <c r="I7" s="221" t="s">
        <v>120</v>
      </c>
    </row>
    <row r="8" spans="1:9" ht="15.6" x14ac:dyDescent="0.3">
      <c r="A8" s="115" t="s">
        <v>12</v>
      </c>
      <c r="B8" s="77"/>
      <c r="C8" s="15"/>
      <c r="D8" s="14" t="s">
        <v>121</v>
      </c>
      <c r="E8" s="14" t="s">
        <v>122</v>
      </c>
      <c r="F8" s="14" t="s">
        <v>123</v>
      </c>
      <c r="G8" s="77" t="s">
        <v>124</v>
      </c>
      <c r="H8" s="221" t="s">
        <v>125</v>
      </c>
      <c r="I8" s="14" t="s">
        <v>40</v>
      </c>
    </row>
    <row r="9" spans="1:9" ht="15.6" x14ac:dyDescent="0.3">
      <c r="A9"/>
      <c r="B9" s="77"/>
      <c r="C9" s="77"/>
      <c r="D9" s="226"/>
      <c r="E9" s="226"/>
      <c r="F9" s="226"/>
      <c r="G9" s="226"/>
      <c r="H9" s="227"/>
      <c r="I9" s="227"/>
    </row>
    <row r="10" spans="1:9" ht="15.6" x14ac:dyDescent="0.3">
      <c r="A10" s="77" t="s">
        <v>126</v>
      </c>
      <c r="B10" s="77"/>
      <c r="C10" s="77"/>
      <c r="D10" s="228"/>
      <c r="E10" s="228"/>
      <c r="F10" s="228"/>
      <c r="G10" s="228"/>
      <c r="H10" s="228"/>
      <c r="I10" s="228"/>
    </row>
    <row r="11" spans="1:9" ht="15.6" x14ac:dyDescent="0.3">
      <c r="A11" s="77"/>
      <c r="B11" s="77"/>
      <c r="C11" s="77"/>
      <c r="D11" s="228"/>
      <c r="E11" s="228"/>
      <c r="F11" s="228"/>
      <c r="G11" s="228"/>
      <c r="H11" s="228"/>
      <c r="I11" s="228"/>
    </row>
    <row r="12" spans="1:9" ht="15.6" x14ac:dyDescent="0.3">
      <c r="A12" s="77"/>
      <c r="B12" s="80" t="s">
        <v>62</v>
      </c>
      <c r="C12" s="77"/>
      <c r="D12" s="233">
        <v>1142.1189999999999</v>
      </c>
      <c r="E12" s="233">
        <v>1413.3</v>
      </c>
      <c r="F12" s="233">
        <v>395.51900000000001</v>
      </c>
      <c r="G12" s="233">
        <v>290.29500000000002</v>
      </c>
      <c r="H12" s="233">
        <v>2.1339999999999999</v>
      </c>
      <c r="I12" s="233">
        <v>3243.3</v>
      </c>
    </row>
    <row r="13" spans="1:9" ht="15.6" x14ac:dyDescent="0.3">
      <c r="A13" s="77"/>
      <c r="B13" s="80" t="s">
        <v>27</v>
      </c>
      <c r="C13"/>
      <c r="D13" s="228">
        <v>515.29999999999995</v>
      </c>
      <c r="E13" s="228">
        <v>678.5</v>
      </c>
      <c r="F13" s="228">
        <v>302.5</v>
      </c>
      <c r="G13" s="228">
        <v>270.78899999999999</v>
      </c>
      <c r="H13" s="228">
        <v>86.77</v>
      </c>
      <c r="I13" s="228">
        <v>1853.9</v>
      </c>
    </row>
    <row r="14" spans="1:9" ht="15.6" x14ac:dyDescent="0.3">
      <c r="A14" s="77"/>
      <c r="B14" t="s">
        <v>29</v>
      </c>
      <c r="C14"/>
      <c r="D14" s="228">
        <v>480.6</v>
      </c>
      <c r="E14" s="228">
        <v>656.72500000000002</v>
      </c>
      <c r="F14" s="228">
        <v>262.3</v>
      </c>
      <c r="G14" s="228">
        <v>262.69099999999997</v>
      </c>
      <c r="H14" s="228">
        <v>83.295000000000002</v>
      </c>
      <c r="I14" s="228">
        <v>1745.6</v>
      </c>
    </row>
    <row r="15" spans="1:9" ht="15.6" x14ac:dyDescent="0.3">
      <c r="A15" s="77"/>
      <c r="B15"/>
      <c r="C15"/>
      <c r="D15" s="228"/>
      <c r="E15" s="228"/>
      <c r="F15" s="228"/>
      <c r="G15" s="228"/>
      <c r="H15" s="228"/>
      <c r="I15" s="228"/>
    </row>
    <row r="16" spans="1:9" ht="15.6" x14ac:dyDescent="0.3">
      <c r="A16" s="77"/>
      <c r="B16" s="80" t="s">
        <v>127</v>
      </c>
      <c r="C16"/>
      <c r="D16" s="228">
        <f>231.985+61.97</f>
        <v>293.95500000000004</v>
      </c>
      <c r="E16" s="228">
        <f>375.834+107.388</f>
        <v>483.22199999999998</v>
      </c>
      <c r="F16" s="228">
        <f>144.615+21.393</f>
        <v>166.00800000000001</v>
      </c>
      <c r="G16" s="228">
        <f>154.786+26.805</f>
        <v>181.59100000000001</v>
      </c>
      <c r="H16" s="228">
        <f>12.354+38.928</f>
        <v>51.281999999999996</v>
      </c>
      <c r="I16" s="228">
        <v>1176.0999999999999</v>
      </c>
    </row>
    <row r="17" spans="1:9" ht="15.6" x14ac:dyDescent="0.3">
      <c r="A17" s="77"/>
      <c r="B17" t="s">
        <v>31</v>
      </c>
      <c r="C17"/>
      <c r="D17" s="228">
        <v>128.01599999999999</v>
      </c>
      <c r="E17" s="228">
        <v>161.072</v>
      </c>
      <c r="F17" s="228">
        <v>117.4</v>
      </c>
      <c r="G17" s="228">
        <v>59.72</v>
      </c>
      <c r="H17" s="228">
        <v>32</v>
      </c>
      <c r="I17" s="228">
        <v>498.2</v>
      </c>
    </row>
    <row r="18" spans="1:9" ht="15.6" x14ac:dyDescent="0.3">
      <c r="A18" s="77"/>
      <c r="B18" t="s">
        <v>32</v>
      </c>
      <c r="C18"/>
      <c r="D18" s="228">
        <v>1.2999999999999999E-2</v>
      </c>
      <c r="E18" s="228">
        <v>0.9</v>
      </c>
      <c r="F18" s="228">
        <v>0.749</v>
      </c>
      <c r="G18" s="228">
        <v>0.46100000000000002</v>
      </c>
      <c r="H18" s="228">
        <v>0.11899999999999999</v>
      </c>
      <c r="I18" s="228">
        <v>2.2000000000000002</v>
      </c>
    </row>
    <row r="19" spans="1:9" ht="15.6" x14ac:dyDescent="0.3">
      <c r="A19" s="77"/>
      <c r="B19"/>
      <c r="C19"/>
      <c r="D19" s="229"/>
      <c r="E19" s="229"/>
      <c r="F19" s="229"/>
      <c r="G19" s="229"/>
      <c r="H19" s="229"/>
      <c r="I19" s="229"/>
    </row>
    <row r="20" spans="1:9" ht="16.2" thickBot="1" x14ac:dyDescent="0.35">
      <c r="A20" s="77"/>
      <c r="B20" s="80" t="s">
        <v>105</v>
      </c>
      <c r="C20"/>
      <c r="D20" s="234">
        <f t="shared" ref="D20:I20" si="0">+D14-D16-D17-D18</f>
        <v>58.615999999999993</v>
      </c>
      <c r="E20" s="234">
        <f t="shared" si="0"/>
        <v>11.53100000000004</v>
      </c>
      <c r="F20" s="234">
        <f>+F14-F16-F17-F18+0.1</f>
        <v>-21.757000000000001</v>
      </c>
      <c r="G20" s="234">
        <f t="shared" si="0"/>
        <v>20.918999999999969</v>
      </c>
      <c r="H20" s="234">
        <f t="shared" si="0"/>
        <v>-0.10599999999999477</v>
      </c>
      <c r="I20" s="234">
        <f t="shared" si="0"/>
        <v>69.100000000000009</v>
      </c>
    </row>
    <row r="21" spans="1:9" ht="16.2" thickTop="1" x14ac:dyDescent="0.3">
      <c r="A21" s="77"/>
      <c r="B21"/>
      <c r="C21"/>
      <c r="D21" s="228"/>
      <c r="E21" s="228"/>
      <c r="F21" s="228"/>
      <c r="G21" s="228"/>
      <c r="H21" s="228"/>
      <c r="I21" s="228"/>
    </row>
    <row r="22" spans="1:9" ht="15.6" x14ac:dyDescent="0.3">
      <c r="A22" s="77"/>
      <c r="B22" t="s">
        <v>33</v>
      </c>
      <c r="C22"/>
      <c r="D22" s="228"/>
      <c r="E22" s="228"/>
      <c r="F22" s="228"/>
      <c r="G22" s="228"/>
      <c r="H22" s="228"/>
      <c r="I22" s="228"/>
    </row>
    <row r="23" spans="1:9" ht="15.6" x14ac:dyDescent="0.3">
      <c r="A23" s="77"/>
      <c r="B23"/>
      <c r="C23" s="80" t="s">
        <v>128</v>
      </c>
      <c r="D23" s="235">
        <f t="shared" ref="D23:I23" si="1">ROUND(+D16/D14,3)</f>
        <v>0.61199999999999999</v>
      </c>
      <c r="E23" s="235">
        <f t="shared" si="1"/>
        <v>0.73599999999999999</v>
      </c>
      <c r="F23" s="235">
        <f>ROUND(+F16/F14,3)-0.001</f>
        <v>0.63200000000000001</v>
      </c>
      <c r="G23" s="235">
        <f t="shared" si="1"/>
        <v>0.69099999999999995</v>
      </c>
      <c r="H23" s="235">
        <f t="shared" si="1"/>
        <v>0.61599999999999999</v>
      </c>
      <c r="I23" s="235">
        <f t="shared" si="1"/>
        <v>0.67400000000000004</v>
      </c>
    </row>
    <row r="24" spans="1:9" ht="15.6" x14ac:dyDescent="0.3">
      <c r="A24" s="77"/>
      <c r="B24"/>
      <c r="C24" t="s">
        <v>35</v>
      </c>
      <c r="D24" s="235">
        <f t="shared" ref="D24:I24" si="2">ROUND(+D17/D14,3)</f>
        <v>0.26600000000000001</v>
      </c>
      <c r="E24" s="235">
        <f t="shared" si="2"/>
        <v>0.245</v>
      </c>
      <c r="F24" s="235">
        <f t="shared" si="2"/>
        <v>0.44800000000000001</v>
      </c>
      <c r="G24" s="235">
        <f t="shared" si="2"/>
        <v>0.22700000000000001</v>
      </c>
      <c r="H24" s="235">
        <f t="shared" si="2"/>
        <v>0.38400000000000001</v>
      </c>
      <c r="I24" s="235">
        <f t="shared" si="2"/>
        <v>0.28499999999999998</v>
      </c>
    </row>
    <row r="25" spans="1:9" ht="15.6" x14ac:dyDescent="0.3">
      <c r="A25" s="77"/>
      <c r="B25"/>
      <c r="C25" t="s">
        <v>36</v>
      </c>
      <c r="D25" s="235">
        <f t="shared" ref="D25:I25" si="3">ROUND(+D18/D14,3)</f>
        <v>0</v>
      </c>
      <c r="E25" s="235">
        <f t="shared" si="3"/>
        <v>1E-3</v>
      </c>
      <c r="F25" s="235">
        <f t="shared" si="3"/>
        <v>3.0000000000000001E-3</v>
      </c>
      <c r="G25" s="235">
        <f t="shared" si="3"/>
        <v>2E-3</v>
      </c>
      <c r="H25" s="235">
        <f t="shared" si="3"/>
        <v>1E-3</v>
      </c>
      <c r="I25" s="235">
        <f t="shared" si="3"/>
        <v>1E-3</v>
      </c>
    </row>
    <row r="26" spans="1:9" ht="15.6" x14ac:dyDescent="0.3">
      <c r="A26" s="77"/>
      <c r="B26"/>
      <c r="C26"/>
      <c r="D26" s="236"/>
      <c r="E26" s="236"/>
      <c r="F26" s="236"/>
      <c r="G26" s="236"/>
      <c r="H26" s="236"/>
      <c r="I26" s="236"/>
    </row>
    <row r="27" spans="1:9" ht="16.2" thickBot="1" x14ac:dyDescent="0.35">
      <c r="A27" s="77"/>
      <c r="B27"/>
      <c r="C27" s="80" t="s">
        <v>39</v>
      </c>
      <c r="D27" s="237">
        <f t="shared" ref="D27:I27" si="4">+D23+D24+D25</f>
        <v>0.878</v>
      </c>
      <c r="E27" s="237">
        <f t="shared" si="4"/>
        <v>0.98199999999999998</v>
      </c>
      <c r="F27" s="237">
        <f t="shared" si="4"/>
        <v>1.083</v>
      </c>
      <c r="G27" s="237">
        <f t="shared" si="4"/>
        <v>0.91999999999999993</v>
      </c>
      <c r="H27" s="237">
        <f t="shared" si="4"/>
        <v>1.0009999999999999</v>
      </c>
      <c r="I27" s="237">
        <f t="shared" si="4"/>
        <v>0.96000000000000008</v>
      </c>
    </row>
    <row r="28" spans="1:9" ht="16.2" thickTop="1" x14ac:dyDescent="0.3">
      <c r="A28" s="77"/>
      <c r="B28" s="77"/>
      <c r="C28" s="77"/>
      <c r="D28" s="228"/>
      <c r="E28" s="228"/>
      <c r="F28" s="228"/>
      <c r="G28" s="228"/>
      <c r="H28" s="228"/>
      <c r="I28" s="228"/>
    </row>
    <row r="29" spans="1:9" ht="15.6" x14ac:dyDescent="0.3">
      <c r="A29" s="77" t="s">
        <v>129</v>
      </c>
      <c r="B29" s="77"/>
      <c r="C29" s="77"/>
      <c r="D29" s="228"/>
      <c r="E29" s="228"/>
      <c r="F29" s="228"/>
      <c r="G29" s="228"/>
      <c r="H29" s="228"/>
      <c r="I29" s="228"/>
    </row>
    <row r="30" spans="1:9" ht="15.6" x14ac:dyDescent="0.3">
      <c r="A30"/>
      <c r="B30"/>
      <c r="C30"/>
      <c r="D30" s="228"/>
      <c r="E30" s="228"/>
      <c r="F30" s="228"/>
      <c r="G30" s="228"/>
      <c r="H30" s="228"/>
      <c r="I30" s="228"/>
    </row>
    <row r="31" spans="1:9" ht="15.6" x14ac:dyDescent="0.3">
      <c r="A31"/>
      <c r="B31" s="80" t="s">
        <v>62</v>
      </c>
      <c r="C31"/>
      <c r="D31" s="233">
        <v>885.7</v>
      </c>
      <c r="E31" s="233">
        <v>1234.8409999999999</v>
      </c>
      <c r="F31" s="233">
        <v>331.738</v>
      </c>
      <c r="G31" s="233">
        <v>229.15</v>
      </c>
      <c r="H31" s="233">
        <v>31.5</v>
      </c>
      <c r="I31" s="233">
        <v>2712.9</v>
      </c>
    </row>
    <row r="32" spans="1:9" ht="15.6" x14ac:dyDescent="0.3">
      <c r="A32"/>
      <c r="B32" s="80" t="s">
        <v>27</v>
      </c>
      <c r="C32"/>
      <c r="D32" s="228">
        <v>412.72800000000001</v>
      </c>
      <c r="E32" s="228">
        <v>608.98</v>
      </c>
      <c r="F32" s="228">
        <v>254.7</v>
      </c>
      <c r="G32" s="228">
        <v>218.87799999999999</v>
      </c>
      <c r="H32" s="228">
        <v>82.078999999999994</v>
      </c>
      <c r="I32" s="228">
        <v>1577.4</v>
      </c>
    </row>
    <row r="33" spans="1:9" ht="15.6" x14ac:dyDescent="0.3">
      <c r="A33"/>
      <c r="B33" t="s">
        <v>29</v>
      </c>
      <c r="C33"/>
      <c r="D33" s="228">
        <v>419.52800000000002</v>
      </c>
      <c r="E33" s="228">
        <v>572.05100000000004</v>
      </c>
      <c r="F33" s="228">
        <v>229.41499999999999</v>
      </c>
      <c r="G33" s="228">
        <v>213.87899999999999</v>
      </c>
      <c r="H33" s="228">
        <v>62.215000000000003</v>
      </c>
      <c r="I33" s="228">
        <v>1497.1</v>
      </c>
    </row>
    <row r="34" spans="1:9" ht="15.6" x14ac:dyDescent="0.3">
      <c r="A34"/>
      <c r="B34"/>
      <c r="C34"/>
      <c r="D34" s="228"/>
      <c r="E34" s="228"/>
      <c r="F34" s="228"/>
      <c r="G34" s="228"/>
      <c r="H34" s="228"/>
      <c r="I34" s="228"/>
    </row>
    <row r="35" spans="1:9" ht="15.6" x14ac:dyDescent="0.3">
      <c r="A35"/>
      <c r="B35" s="80" t="s">
        <v>127</v>
      </c>
      <c r="C35"/>
      <c r="D35" s="228">
        <f>175.047+50.135</f>
        <v>225.18199999999999</v>
      </c>
      <c r="E35" s="228">
        <f>396.473+71.096</f>
        <v>467.56900000000002</v>
      </c>
      <c r="F35" s="228">
        <f>116.2+18.9</f>
        <v>135.1</v>
      </c>
      <c r="G35" s="228">
        <f>124.339+25.06</f>
        <v>149.399</v>
      </c>
      <c r="H35" s="228">
        <f>-14.568+47.059</f>
        <v>32.491</v>
      </c>
      <c r="I35" s="228">
        <v>1009.8</v>
      </c>
    </row>
    <row r="36" spans="1:9" ht="15.6" x14ac:dyDescent="0.3">
      <c r="A36"/>
      <c r="B36" t="s">
        <v>31</v>
      </c>
      <c r="C36"/>
      <c r="D36" s="228">
        <v>153.01</v>
      </c>
      <c r="E36" s="228">
        <v>140.76499999999999</v>
      </c>
      <c r="F36" s="228">
        <v>96.825000000000003</v>
      </c>
      <c r="G36" s="228">
        <v>51.783999999999999</v>
      </c>
      <c r="H36" s="228">
        <v>12.949</v>
      </c>
      <c r="I36" s="228">
        <v>455.3</v>
      </c>
    </row>
    <row r="37" spans="1:9" ht="15.6" x14ac:dyDescent="0.3">
      <c r="A37"/>
      <c r="B37" t="s">
        <v>32</v>
      </c>
      <c r="C37"/>
      <c r="D37" s="228">
        <v>0</v>
      </c>
      <c r="E37" s="228">
        <v>1.3009999999999999</v>
      </c>
      <c r="F37" s="228">
        <v>0.65700000000000003</v>
      </c>
      <c r="G37" s="228">
        <v>5</v>
      </c>
      <c r="H37" s="228">
        <v>0.5</v>
      </c>
      <c r="I37" s="228">
        <v>7.5</v>
      </c>
    </row>
    <row r="38" spans="1:9" ht="15.6" x14ac:dyDescent="0.3">
      <c r="A38"/>
      <c r="B38"/>
      <c r="C38"/>
      <c r="D38" s="229"/>
      <c r="E38" s="229"/>
      <c r="F38" s="229"/>
      <c r="G38" s="229"/>
      <c r="H38" s="229"/>
      <c r="I38" s="229"/>
    </row>
    <row r="39" spans="1:9" ht="16.2" thickBot="1" x14ac:dyDescent="0.35">
      <c r="A39"/>
      <c r="B39" t="s">
        <v>46</v>
      </c>
      <c r="C39"/>
      <c r="D39" s="234">
        <f t="shared" ref="D39:I39" si="5">+D33-D35-D36-D37</f>
        <v>41.336000000000041</v>
      </c>
      <c r="E39" s="234">
        <f t="shared" si="5"/>
        <v>-37.583999999999961</v>
      </c>
      <c r="F39" s="234">
        <f t="shared" si="5"/>
        <v>-3.1670000000000051</v>
      </c>
      <c r="G39" s="234">
        <f t="shared" si="5"/>
        <v>7.6959999999999908</v>
      </c>
      <c r="H39" s="234">
        <f t="shared" si="5"/>
        <v>16.275000000000006</v>
      </c>
      <c r="I39" s="234">
        <f t="shared" si="5"/>
        <v>24.499999999999943</v>
      </c>
    </row>
    <row r="40" spans="1:9" ht="16.2" thickTop="1" x14ac:dyDescent="0.3">
      <c r="A40"/>
      <c r="B40"/>
      <c r="C40"/>
      <c r="D40" s="228"/>
      <c r="E40" s="228"/>
      <c r="F40" s="228"/>
      <c r="G40" s="228"/>
      <c r="H40" s="228"/>
      <c r="I40" s="228"/>
    </row>
    <row r="41" spans="1:9" ht="15.6" x14ac:dyDescent="0.3">
      <c r="A41"/>
      <c r="B41" t="s">
        <v>33</v>
      </c>
      <c r="C41"/>
      <c r="D41" s="228"/>
      <c r="E41" s="228"/>
      <c r="F41" s="228"/>
      <c r="G41" s="228"/>
      <c r="H41" s="228"/>
      <c r="I41" s="228"/>
    </row>
    <row r="42" spans="1:9" ht="15.6" x14ac:dyDescent="0.3">
      <c r="A42"/>
      <c r="B42"/>
      <c r="C42" s="80" t="s">
        <v>128</v>
      </c>
      <c r="D42" s="235">
        <f t="shared" ref="D42:I42" si="6">ROUND(+D35/D33,3)</f>
        <v>0.53700000000000003</v>
      </c>
      <c r="E42" s="235">
        <f>ROUND(+E35/E33,3)+0.0005</f>
        <v>0.81749999999999989</v>
      </c>
      <c r="F42" s="235">
        <f t="shared" si="6"/>
        <v>0.58899999999999997</v>
      </c>
      <c r="G42" s="235">
        <f t="shared" si="6"/>
        <v>0.69899999999999995</v>
      </c>
      <c r="H42" s="235">
        <f t="shared" si="6"/>
        <v>0.52200000000000002</v>
      </c>
      <c r="I42" s="235">
        <f t="shared" si="6"/>
        <v>0.67500000000000004</v>
      </c>
    </row>
    <row r="43" spans="1:9" ht="15.6" x14ac:dyDescent="0.3">
      <c r="A43"/>
      <c r="B43"/>
      <c r="C43" t="s">
        <v>35</v>
      </c>
      <c r="D43" s="235">
        <f>ROUND(+D36/D33,3)-0.0007</f>
        <v>0.36430000000000001</v>
      </c>
      <c r="E43" s="235">
        <f t="shared" ref="E43:I43" si="7">ROUND(+E36/E33,3)</f>
        <v>0.246</v>
      </c>
      <c r="F43" s="235">
        <f t="shared" si="7"/>
        <v>0.42199999999999999</v>
      </c>
      <c r="G43" s="235">
        <f t="shared" si="7"/>
        <v>0.24199999999999999</v>
      </c>
      <c r="H43" s="235">
        <f t="shared" si="7"/>
        <v>0.20799999999999999</v>
      </c>
      <c r="I43" s="235">
        <f t="shared" si="7"/>
        <v>0.30399999999999999</v>
      </c>
    </row>
    <row r="44" spans="1:9" ht="15.6" x14ac:dyDescent="0.3">
      <c r="A44" s="77"/>
      <c r="B44"/>
      <c r="C44" t="s">
        <v>36</v>
      </c>
      <c r="D44" s="235">
        <f t="shared" ref="D44:I44" si="8">ROUND(+D37/D33,3)</f>
        <v>0</v>
      </c>
      <c r="E44" s="235">
        <f t="shared" si="8"/>
        <v>2E-3</v>
      </c>
      <c r="F44" s="235">
        <f t="shared" si="8"/>
        <v>3.0000000000000001E-3</v>
      </c>
      <c r="G44" s="235">
        <f t="shared" si="8"/>
        <v>2.3E-2</v>
      </c>
      <c r="H44" s="235">
        <f t="shared" si="8"/>
        <v>8.0000000000000002E-3</v>
      </c>
      <c r="I44" s="235">
        <f t="shared" si="8"/>
        <v>5.0000000000000001E-3</v>
      </c>
    </row>
    <row r="45" spans="1:9" ht="15.6" x14ac:dyDescent="0.3">
      <c r="A45"/>
      <c r="B45"/>
      <c r="C45"/>
      <c r="D45" s="236"/>
      <c r="E45" s="236"/>
      <c r="F45" s="236"/>
      <c r="G45" s="236"/>
      <c r="H45" s="236"/>
      <c r="I45" s="236"/>
    </row>
    <row r="46" spans="1:9" ht="16.2" thickBot="1" x14ac:dyDescent="0.35">
      <c r="A46"/>
      <c r="B46"/>
      <c r="C46" t="s">
        <v>47</v>
      </c>
      <c r="D46" s="237">
        <f t="shared" ref="D46:I46" si="9">+D42+D43+D44</f>
        <v>0.90129999999999999</v>
      </c>
      <c r="E46" s="237">
        <f t="shared" si="9"/>
        <v>1.0654999999999999</v>
      </c>
      <c r="F46" s="237">
        <f t="shared" si="9"/>
        <v>1.0139999999999998</v>
      </c>
      <c r="G46" s="237">
        <f t="shared" si="9"/>
        <v>0.96399999999999997</v>
      </c>
      <c r="H46" s="237">
        <f t="shared" si="9"/>
        <v>0.73799999999999999</v>
      </c>
      <c r="I46" s="237">
        <f t="shared" si="9"/>
        <v>0.9840000000000001</v>
      </c>
    </row>
    <row r="47" spans="1:9" ht="16.2" thickTop="1" x14ac:dyDescent="0.3">
      <c r="A47"/>
      <c r="B47" s="77"/>
      <c r="C47" s="77"/>
      <c r="D47" s="228"/>
      <c r="E47" s="228"/>
      <c r="F47" s="228"/>
      <c r="G47" s="228"/>
      <c r="H47" s="228"/>
      <c r="I47" s="228"/>
    </row>
    <row r="48" spans="1:9" ht="15.6" x14ac:dyDescent="0.3">
      <c r="A48" s="77" t="s">
        <v>130</v>
      </c>
      <c r="B48" s="164"/>
      <c r="C48"/>
      <c r="D48" s="228"/>
      <c r="E48" s="228"/>
      <c r="F48" s="228"/>
      <c r="G48" s="228"/>
      <c r="H48" s="228"/>
      <c r="I48" s="228"/>
    </row>
    <row r="49" spans="1:9" ht="15.6" x14ac:dyDescent="0.3">
      <c r="A49" s="222" t="s">
        <v>12</v>
      </c>
      <c r="B49" s="164"/>
      <c r="C49"/>
      <c r="D49" s="228"/>
      <c r="E49" s="228"/>
      <c r="F49" s="228"/>
      <c r="G49" s="228"/>
      <c r="H49" s="228"/>
      <c r="I49" s="228"/>
    </row>
    <row r="50" spans="1:9" ht="15.6" x14ac:dyDescent="0.3">
      <c r="A50" s="223" t="s">
        <v>12</v>
      </c>
      <c r="B50" s="80" t="s">
        <v>62</v>
      </c>
      <c r="C50"/>
      <c r="D50" s="233">
        <f>758.738-17</f>
        <v>741.73800000000006</v>
      </c>
      <c r="E50" s="233">
        <f>858.66</f>
        <v>858.66</v>
      </c>
      <c r="F50" s="233">
        <v>355.90899999999999</v>
      </c>
      <c r="G50" s="233">
        <v>243.191</v>
      </c>
      <c r="H50" s="233">
        <v>36.304000000000002</v>
      </c>
      <c r="I50" s="233">
        <f>2252.8-17</f>
        <v>2235.8000000000002</v>
      </c>
    </row>
    <row r="51" spans="1:9" ht="15.6" x14ac:dyDescent="0.3">
      <c r="A51" s="223" t="s">
        <v>12</v>
      </c>
      <c r="B51" s="80" t="s">
        <v>27</v>
      </c>
      <c r="C51"/>
      <c r="D51" s="228">
        <v>505.97199999999998</v>
      </c>
      <c r="E51" s="228">
        <v>512.221</v>
      </c>
      <c r="F51" s="228">
        <v>246.75299999999999</v>
      </c>
      <c r="G51" s="228">
        <v>236.02</v>
      </c>
      <c r="H51" s="269">
        <f>11.336+29.7</f>
        <v>41.036000000000001</v>
      </c>
      <c r="I51" s="228">
        <f>1512.3+29.7</f>
        <v>1542</v>
      </c>
    </row>
    <row r="52" spans="1:9" ht="15.6" x14ac:dyDescent="0.3">
      <c r="A52" s="223" t="s">
        <v>12</v>
      </c>
      <c r="B52" t="s">
        <v>29</v>
      </c>
      <c r="C52"/>
      <c r="D52" s="228">
        <v>484.94099999999997</v>
      </c>
      <c r="E52" s="228">
        <v>486.50799999999998</v>
      </c>
      <c r="F52" s="228">
        <v>169.352</v>
      </c>
      <c r="G52" s="228">
        <v>236.53299999999999</v>
      </c>
      <c r="H52" s="228">
        <v>32.162999999999997</v>
      </c>
      <c r="I52" s="228">
        <v>1409.5</v>
      </c>
    </row>
    <row r="53" spans="1:9" ht="15.6" x14ac:dyDescent="0.3">
      <c r="A53" s="223" t="s">
        <v>12</v>
      </c>
      <c r="B53"/>
      <c r="C53"/>
      <c r="D53" s="228"/>
      <c r="E53" s="228"/>
      <c r="F53" s="228"/>
      <c r="G53" s="228"/>
      <c r="H53" s="228"/>
      <c r="I53" s="228"/>
    </row>
    <row r="54" spans="1:9" ht="15.6" x14ac:dyDescent="0.3">
      <c r="A54" s="223" t="s">
        <v>12</v>
      </c>
      <c r="B54" s="80" t="s">
        <v>127</v>
      </c>
      <c r="C54"/>
      <c r="D54" s="228">
        <f>255.095+51.85</f>
        <v>306.94499999999999</v>
      </c>
      <c r="E54" s="228">
        <f>321.613+93.192</f>
        <v>414.80500000000001</v>
      </c>
      <c r="F54" s="228">
        <f>55.068+9.037</f>
        <v>64.105000000000004</v>
      </c>
      <c r="G54" s="228">
        <v>189.73</v>
      </c>
      <c r="H54" s="228">
        <v>21.45</v>
      </c>
      <c r="I54" s="228">
        <v>997</v>
      </c>
    </row>
    <row r="55" spans="1:9" ht="15.6" x14ac:dyDescent="0.3">
      <c r="A55" s="223" t="s">
        <v>12</v>
      </c>
      <c r="B55" t="s">
        <v>31</v>
      </c>
      <c r="C55"/>
      <c r="D55" s="228">
        <v>161.83000000000001</v>
      </c>
      <c r="E55" s="228">
        <v>127.226</v>
      </c>
      <c r="F55" s="228">
        <v>70.784999999999997</v>
      </c>
      <c r="G55" s="228">
        <v>54.35</v>
      </c>
      <c r="H55" s="228">
        <v>16.553000000000001</v>
      </c>
      <c r="I55" s="228">
        <v>430.80599999999998</v>
      </c>
    </row>
    <row r="56" spans="1:9" ht="15.6" x14ac:dyDescent="0.3">
      <c r="A56" s="222" t="s">
        <v>12</v>
      </c>
      <c r="B56" t="s">
        <v>32</v>
      </c>
      <c r="C56"/>
      <c r="D56" s="228">
        <v>0</v>
      </c>
      <c r="E56" s="228">
        <v>0.61199999999999999</v>
      </c>
      <c r="F56" s="228">
        <v>0.69299999999999995</v>
      </c>
      <c r="G56" s="228">
        <v>3.72</v>
      </c>
      <c r="H56" s="228">
        <v>1.7999999999999999E-2</v>
      </c>
      <c r="I56" s="228">
        <v>4.9790000000000001</v>
      </c>
    </row>
    <row r="57" spans="1:9" ht="15.6" x14ac:dyDescent="0.3">
      <c r="A57" s="43"/>
      <c r="B57"/>
      <c r="C57"/>
      <c r="D57" s="229"/>
      <c r="E57" s="229"/>
      <c r="F57" s="229"/>
      <c r="G57" s="229"/>
      <c r="H57" s="229"/>
      <c r="I57" s="229"/>
    </row>
    <row r="58" spans="1:9" ht="16.2" thickBot="1" x14ac:dyDescent="0.35">
      <c r="A58" s="43"/>
      <c r="B58" t="s">
        <v>46</v>
      </c>
      <c r="C58"/>
      <c r="D58" s="234">
        <f t="shared" ref="D58:I58" si="10">+D52-D54-D55-D56</f>
        <v>16.165999999999968</v>
      </c>
      <c r="E58" s="234">
        <f t="shared" si="10"/>
        <v>-56.135000000000026</v>
      </c>
      <c r="F58" s="234">
        <f t="shared" si="10"/>
        <v>33.769000000000005</v>
      </c>
      <c r="G58" s="234">
        <f t="shared" si="10"/>
        <v>-11.267000000000005</v>
      </c>
      <c r="H58" s="234">
        <f t="shared" si="10"/>
        <v>-5.8580000000000032</v>
      </c>
      <c r="I58" s="234">
        <f t="shared" si="10"/>
        <v>-23.284999999999982</v>
      </c>
    </row>
    <row r="59" spans="1:9" ht="16.2" thickTop="1" x14ac:dyDescent="0.3">
      <c r="A59" s="43"/>
      <c r="B59"/>
      <c r="C59"/>
      <c r="D59" s="228"/>
      <c r="E59" s="228"/>
      <c r="F59" s="228"/>
      <c r="G59" s="228"/>
      <c r="H59" s="228"/>
      <c r="I59" s="228"/>
    </row>
    <row r="60" spans="1:9" ht="15.6" x14ac:dyDescent="0.3">
      <c r="A60" s="43"/>
      <c r="B60" t="s">
        <v>33</v>
      </c>
      <c r="C60"/>
      <c r="D60" s="228"/>
      <c r="E60" s="228"/>
      <c r="F60" s="228"/>
      <c r="G60" s="228"/>
      <c r="H60" s="228"/>
      <c r="I60" s="228"/>
    </row>
    <row r="61" spans="1:9" ht="15.6" x14ac:dyDescent="0.3">
      <c r="A61" s="43"/>
      <c r="B61"/>
      <c r="C61" s="80" t="s">
        <v>128</v>
      </c>
      <c r="D61" s="235">
        <f t="shared" ref="D61:I61" si="11">ROUND(+D54/D52,3)</f>
        <v>0.63300000000000001</v>
      </c>
      <c r="E61" s="235">
        <f t="shared" si="11"/>
        <v>0.85299999999999998</v>
      </c>
      <c r="F61" s="235">
        <f t="shared" si="11"/>
        <v>0.379</v>
      </c>
      <c r="G61" s="235">
        <f t="shared" si="11"/>
        <v>0.80200000000000005</v>
      </c>
      <c r="H61" s="235">
        <f t="shared" si="11"/>
        <v>0.66700000000000004</v>
      </c>
      <c r="I61" s="235">
        <f t="shared" si="11"/>
        <v>0.70699999999999996</v>
      </c>
    </row>
    <row r="62" spans="1:9" ht="15.6" x14ac:dyDescent="0.3">
      <c r="A62" s="43"/>
      <c r="B62"/>
      <c r="C62" t="s">
        <v>35</v>
      </c>
      <c r="D62" s="235">
        <f t="shared" ref="D62:I62" si="12">ROUND(+D55/D52,3)</f>
        <v>0.33400000000000002</v>
      </c>
      <c r="E62" s="235">
        <f t="shared" si="12"/>
        <v>0.26200000000000001</v>
      </c>
      <c r="F62" s="235">
        <f t="shared" si="12"/>
        <v>0.41799999999999998</v>
      </c>
      <c r="G62" s="235">
        <f t="shared" si="12"/>
        <v>0.23</v>
      </c>
      <c r="H62" s="235">
        <f t="shared" si="12"/>
        <v>0.51500000000000001</v>
      </c>
      <c r="I62" s="235">
        <f t="shared" si="12"/>
        <v>0.30599999999999999</v>
      </c>
    </row>
    <row r="63" spans="1:9" ht="15.6" x14ac:dyDescent="0.3">
      <c r="A63" s="43"/>
      <c r="B63"/>
      <c r="C63" t="s">
        <v>36</v>
      </c>
      <c r="D63" s="235">
        <f t="shared" ref="D63:I63" si="13">ROUND(+D56/D52,3)</f>
        <v>0</v>
      </c>
      <c r="E63" s="235">
        <f t="shared" si="13"/>
        <v>1E-3</v>
      </c>
      <c r="F63" s="235">
        <f t="shared" si="13"/>
        <v>4.0000000000000001E-3</v>
      </c>
      <c r="G63" s="235">
        <f t="shared" si="13"/>
        <v>1.6E-2</v>
      </c>
      <c r="H63" s="235">
        <f t="shared" si="13"/>
        <v>1E-3</v>
      </c>
      <c r="I63" s="235">
        <f t="shared" si="13"/>
        <v>4.0000000000000001E-3</v>
      </c>
    </row>
    <row r="64" spans="1:9" ht="15.6" x14ac:dyDescent="0.3">
      <c r="A64" s="43"/>
      <c r="B64"/>
      <c r="C64"/>
      <c r="D64" s="236"/>
      <c r="E64" s="236"/>
      <c r="F64" s="236"/>
      <c r="G64" s="236"/>
      <c r="H64" s="236"/>
      <c r="I64" s="236"/>
    </row>
    <row r="65" spans="1:9" ht="16.2" thickBot="1" x14ac:dyDescent="0.35">
      <c r="A65" s="43"/>
      <c r="B65"/>
      <c r="C65" t="s">
        <v>47</v>
      </c>
      <c r="D65" s="237">
        <f t="shared" ref="D65:I65" si="14">+D61+D62+D63</f>
        <v>0.96700000000000008</v>
      </c>
      <c r="E65" s="237">
        <f t="shared" si="14"/>
        <v>1.1159999999999999</v>
      </c>
      <c r="F65" s="237">
        <f t="shared" si="14"/>
        <v>0.80099999999999993</v>
      </c>
      <c r="G65" s="237">
        <f t="shared" si="14"/>
        <v>1.048</v>
      </c>
      <c r="H65" s="237">
        <f t="shared" si="14"/>
        <v>1.1829999999999998</v>
      </c>
      <c r="I65" s="237">
        <f t="shared" si="14"/>
        <v>1.0169999999999999</v>
      </c>
    </row>
    <row r="66" spans="1:9" ht="16.2" thickTop="1" x14ac:dyDescent="0.3">
      <c r="A66" s="43"/>
      <c r="B66" s="77"/>
      <c r="C66" s="77"/>
      <c r="D66" s="230"/>
      <c r="E66" s="230"/>
      <c r="F66" s="230"/>
      <c r="G66" s="230"/>
      <c r="H66" s="230"/>
      <c r="I66" s="230"/>
    </row>
    <row r="67" spans="1:9" x14ac:dyDescent="0.3">
      <c r="A67" s="43"/>
      <c r="B67" s="43"/>
      <c r="C67" s="43"/>
      <c r="D67" s="231"/>
      <c r="E67" s="232"/>
      <c r="F67" s="232"/>
      <c r="G67" s="232"/>
      <c r="H67" s="232"/>
      <c r="I67" s="232"/>
    </row>
    <row r="68" spans="1:9" x14ac:dyDescent="0.3">
      <c r="A68" s="43"/>
      <c r="B68" s="43"/>
      <c r="C68" s="43"/>
      <c r="D68" s="224"/>
      <c r="E68" s="225"/>
      <c r="F68" s="225"/>
      <c r="G68" s="225"/>
      <c r="H68" s="225"/>
      <c r="I68" s="225"/>
    </row>
    <row r="69" spans="1:9" x14ac:dyDescent="0.3">
      <c r="A69" s="43"/>
      <c r="B69" s="43"/>
      <c r="C69" s="43"/>
      <c r="D69" s="224"/>
      <c r="E69" s="225"/>
      <c r="F69" s="225"/>
      <c r="G69" s="225"/>
      <c r="H69" s="225"/>
      <c r="I69" s="225"/>
    </row>
    <row r="70" spans="1:9" x14ac:dyDescent="0.3">
      <c r="A70" s="43"/>
      <c r="B70" s="43"/>
      <c r="C70" s="43"/>
      <c r="D70" s="224"/>
      <c r="E70" s="225"/>
      <c r="F70" s="225"/>
      <c r="G70" s="225"/>
      <c r="H70" s="225"/>
      <c r="I70" s="225"/>
    </row>
    <row r="71" spans="1:9" x14ac:dyDescent="0.3">
      <c r="A71" s="43"/>
      <c r="B71" s="43"/>
      <c r="C71" s="43"/>
      <c r="D71" s="224"/>
      <c r="E71" s="225"/>
      <c r="F71" s="225"/>
      <c r="G71" s="225"/>
      <c r="H71" s="225"/>
      <c r="I71" s="225"/>
    </row>
    <row r="72" spans="1:9" x14ac:dyDescent="0.3">
      <c r="A72" s="43"/>
      <c r="B72" s="43"/>
      <c r="C72" s="43"/>
      <c r="D72" s="224"/>
      <c r="E72" s="225"/>
      <c r="F72" s="225"/>
      <c r="G72" s="225"/>
      <c r="H72" s="225"/>
      <c r="I72" s="225"/>
    </row>
    <row r="73" spans="1:9" x14ac:dyDescent="0.3">
      <c r="A73" s="43"/>
      <c r="B73" s="43"/>
      <c r="C73" s="43"/>
      <c r="D73" s="224"/>
      <c r="E73" s="225"/>
      <c r="F73" s="225"/>
      <c r="G73" s="225"/>
      <c r="H73" s="225"/>
      <c r="I73" s="225"/>
    </row>
    <row r="74" spans="1:9" x14ac:dyDescent="0.3">
      <c r="D74" s="225"/>
      <c r="E74" s="225"/>
      <c r="F74" s="225"/>
      <c r="G74" s="225"/>
      <c r="H74" s="225"/>
      <c r="I74" s="225"/>
    </row>
    <row r="75" spans="1:9" x14ac:dyDescent="0.3">
      <c r="D75" s="225"/>
      <c r="E75" s="225"/>
      <c r="F75" s="225"/>
      <c r="G75" s="225"/>
      <c r="H75" s="225"/>
      <c r="I75" s="225"/>
    </row>
    <row r="76" spans="1:9" x14ac:dyDescent="0.3">
      <c r="D76" s="225"/>
      <c r="E76" s="225"/>
      <c r="F76" s="225"/>
      <c r="G76" s="225"/>
      <c r="H76" s="225"/>
      <c r="I76" s="225"/>
    </row>
  </sheetData>
  <phoneticPr fontId="0" type="noConversion"/>
  <pageMargins left="0.25" right="0" top="0.5" bottom="0.5" header="0.5" footer="0.25"/>
  <pageSetup scale="71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Line="0" autoPict="0" macro="[0]!Macro35">
                <anchor moveWithCells="1" sizeWithCells="1">
                  <from>
                    <xdr:col>0</xdr:col>
                    <xdr:colOff>182880</xdr:colOff>
                    <xdr:row>0</xdr:row>
                    <xdr:rowOff>83820</xdr:rowOff>
                  </from>
                  <to>
                    <xdr:col>2</xdr:col>
                    <xdr:colOff>769620</xdr:colOff>
                    <xdr:row>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Button 2">
              <controlPr defaultSize="0" print="0" autoFill="0" autoLine="0" autoPict="0" macro="[0]!Macro14">
                <anchor moveWithCells="1" sizeWithCells="1">
                  <from>
                    <xdr:col>0</xdr:col>
                    <xdr:colOff>160020</xdr:colOff>
                    <xdr:row>4</xdr:row>
                    <xdr:rowOff>7620</xdr:rowOff>
                  </from>
                  <to>
                    <xdr:col>2</xdr:col>
                    <xdr:colOff>754380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I129"/>
  <sheetViews>
    <sheetView zoomScaleNormal="100" workbookViewId="0">
      <selection activeCell="I123" sqref="I123"/>
    </sheetView>
  </sheetViews>
  <sheetFormatPr defaultColWidth="8.90625" defaultRowHeight="15.6" x14ac:dyDescent="0.3"/>
  <sheetData>
    <row r="1" spans="1:9" ht="22.8" x14ac:dyDescent="0.4">
      <c r="A1" s="203" t="s">
        <v>93</v>
      </c>
      <c r="B1" s="191"/>
      <c r="C1" s="191"/>
      <c r="D1" s="191"/>
      <c r="E1" s="191"/>
      <c r="F1" s="191"/>
      <c r="G1" s="191"/>
      <c r="H1" s="191"/>
      <c r="I1" s="191"/>
    </row>
    <row r="4" spans="1:9" x14ac:dyDescent="0.3">
      <c r="B4" s="65" t="s">
        <v>48</v>
      </c>
    </row>
    <row r="20" spans="2:2" x14ac:dyDescent="0.3">
      <c r="B20" s="66"/>
    </row>
    <row r="25" spans="2:2" x14ac:dyDescent="0.3">
      <c r="B25" s="65" t="s">
        <v>49</v>
      </c>
    </row>
    <row r="44" spans="2:2" x14ac:dyDescent="0.3">
      <c r="B44" s="66" t="s">
        <v>167</v>
      </c>
    </row>
    <row r="45" spans="2:2" x14ac:dyDescent="0.3">
      <c r="B45" s="66" t="s">
        <v>168</v>
      </c>
    </row>
    <row r="46" spans="2:2" x14ac:dyDescent="0.3">
      <c r="B46" s="66" t="s">
        <v>94</v>
      </c>
    </row>
    <row r="47" spans="2:2" x14ac:dyDescent="0.3">
      <c r="B47" s="90" t="s">
        <v>169</v>
      </c>
    </row>
    <row r="58" spans="1:1" x14ac:dyDescent="0.3">
      <c r="A58" s="66"/>
    </row>
    <row r="59" spans="1:1" x14ac:dyDescent="0.3">
      <c r="A59" s="66"/>
    </row>
    <row r="122" spans="1:9" x14ac:dyDescent="0.3">
      <c r="B122" s="67" t="s">
        <v>55</v>
      </c>
      <c r="C122" s="67" t="s">
        <v>56</v>
      </c>
      <c r="D122" s="67" t="s">
        <v>57</v>
      </c>
      <c r="E122" s="67" t="s">
        <v>170</v>
      </c>
      <c r="F122" s="67" t="s">
        <v>74</v>
      </c>
      <c r="G122" s="67" t="s">
        <v>171</v>
      </c>
      <c r="H122" s="67" t="s">
        <v>172</v>
      </c>
      <c r="I122" s="67" t="s">
        <v>77</v>
      </c>
    </row>
    <row r="123" spans="1:9" x14ac:dyDescent="0.3">
      <c r="A123" t="s">
        <v>50</v>
      </c>
      <c r="B123" s="68">
        <f>+'Qtr Summary'!L29</f>
        <v>1.0129999999999999</v>
      </c>
      <c r="C123" s="68">
        <f>+'Qtr Summary'!K29</f>
        <v>1.01</v>
      </c>
      <c r="D123" s="68">
        <f>+'Qtr Summary'!J29</f>
        <v>0.996</v>
      </c>
      <c r="E123" s="68">
        <f>+'Qtr Summary'!I29</f>
        <v>0.96899999999999997</v>
      </c>
      <c r="F123" s="68">
        <f>+'Qtr Summary'!G29</f>
        <v>0.97099999999999997</v>
      </c>
      <c r="G123" s="68">
        <f>+'Qtr Summary'!F29</f>
        <v>1.069</v>
      </c>
      <c r="H123" s="68">
        <f>+'Qtr Summary'!E29</f>
        <v>0.95699999999999996</v>
      </c>
      <c r="I123" s="91">
        <f>+'Qtr Summary'!D29</f>
        <v>0.97</v>
      </c>
    </row>
    <row r="124" spans="1:9" x14ac:dyDescent="0.3">
      <c r="B124" s="68"/>
      <c r="C124" s="68"/>
      <c r="D124" s="68"/>
      <c r="E124" s="68"/>
      <c r="F124" s="68"/>
      <c r="G124" s="68"/>
      <c r="H124" s="68"/>
      <c r="I124" s="68"/>
    </row>
    <row r="125" spans="1:9" x14ac:dyDescent="0.3">
      <c r="B125" s="69" t="str">
        <f>+B122</f>
        <v>1Q02</v>
      </c>
      <c r="C125" s="69" t="str">
        <f>+C122</f>
        <v>2Q02</v>
      </c>
      <c r="D125" s="69" t="str">
        <f>+D122</f>
        <v>3Q02</v>
      </c>
      <c r="E125" s="67" t="s">
        <v>58</v>
      </c>
      <c r="F125" s="69" t="str">
        <f>+F122</f>
        <v>1Q03</v>
      </c>
      <c r="G125" s="89" t="s">
        <v>75</v>
      </c>
      <c r="H125" s="209" t="s">
        <v>76</v>
      </c>
      <c r="I125" s="93" t="str">
        <f>+I122</f>
        <v>4Q03</v>
      </c>
    </row>
    <row r="126" spans="1:9" x14ac:dyDescent="0.3">
      <c r="A126" t="s">
        <v>85</v>
      </c>
      <c r="B126" s="68"/>
      <c r="C126" s="68"/>
      <c r="D126" s="68"/>
      <c r="E126" s="68"/>
      <c r="F126" s="68"/>
      <c r="G126" s="68"/>
      <c r="H126" s="68"/>
      <c r="I126" s="68"/>
    </row>
    <row r="127" spans="1:9" x14ac:dyDescent="0.3">
      <c r="B127" s="68"/>
      <c r="C127" s="68"/>
      <c r="D127" s="68"/>
      <c r="E127" s="68"/>
      <c r="F127" s="68"/>
      <c r="G127" s="68"/>
      <c r="H127" s="68"/>
      <c r="I127" s="68"/>
    </row>
    <row r="128" spans="1:9" x14ac:dyDescent="0.3">
      <c r="B128" s="69" t="str">
        <f>+B122</f>
        <v>1Q02</v>
      </c>
      <c r="C128" s="69" t="str">
        <f>+C122</f>
        <v>2Q02</v>
      </c>
      <c r="D128" s="69" t="str">
        <f>+D122</f>
        <v>3Q02</v>
      </c>
      <c r="E128" s="69" t="str">
        <f>+E125</f>
        <v>4Q02</v>
      </c>
      <c r="F128" s="69" t="str">
        <f>+F122</f>
        <v>1Q03</v>
      </c>
      <c r="G128" s="69" t="str">
        <f>+G125</f>
        <v>2Q03</v>
      </c>
      <c r="H128" s="67" t="s">
        <v>172</v>
      </c>
      <c r="I128" s="93" t="str">
        <f>+I122</f>
        <v>4Q03</v>
      </c>
    </row>
    <row r="129" spans="1:9" x14ac:dyDescent="0.3">
      <c r="A129" t="s">
        <v>40</v>
      </c>
      <c r="B129" s="68">
        <f>+'Qtr Summary'!L50</f>
        <v>0.98499999999999999</v>
      </c>
      <c r="C129" s="68">
        <f>+'Qtr Summary'!K50</f>
        <v>0.98</v>
      </c>
      <c r="D129" s="68">
        <f>+'Qtr Summary'!J50</f>
        <v>0.98799999999999999</v>
      </c>
      <c r="E129" s="68">
        <f>+'Qtr Summary'!I50</f>
        <v>0.98099999999999987</v>
      </c>
      <c r="F129" s="68">
        <f>+'Qtr Summary'!G50</f>
        <v>0.97849999999999993</v>
      </c>
      <c r="G129" s="68">
        <f>+'Qtr Summary'!F50</f>
        <v>0.95700000000000007</v>
      </c>
      <c r="H129" s="68">
        <f>+'Qtr Summary'!E50</f>
        <v>0.94799999999999995</v>
      </c>
      <c r="I129" s="68">
        <f>+'Qtr Summary'!D50</f>
        <v>0.96099999999999997</v>
      </c>
    </row>
  </sheetData>
  <phoneticPr fontId="0" type="noConversion"/>
  <pageMargins left="0.5" right="0.5" top="0.5" bottom="0.5" header="0.5" footer="0.37"/>
  <pageSetup scale="96" orientation="portrait" r:id="rId1"/>
  <headerFooter alignWithMargins="0">
    <oddFooter>&amp;C8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3" r:id="rId4" name="Button 9">
              <controlPr defaultSize="0" print="0" autoFill="0" autoLine="0" autoPict="0" macro="[0]!Macro14">
                <anchor moveWithCells="1" sizeWithCells="1">
                  <from>
                    <xdr:col>8</xdr:col>
                    <xdr:colOff>167640</xdr:colOff>
                    <xdr:row>3</xdr:row>
                    <xdr:rowOff>83820</xdr:rowOff>
                  </from>
                  <to>
                    <xdr:col>9</xdr:col>
                    <xdr:colOff>243840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5" name="Button 10">
              <controlPr defaultSize="0" print="0" autoFill="0" autoLine="0" autoPict="0" macro="[0]!Macro15">
                <anchor moveWithCells="1" sizeWithCells="1">
                  <from>
                    <xdr:col>8</xdr:col>
                    <xdr:colOff>160020</xdr:colOff>
                    <xdr:row>1</xdr:row>
                    <xdr:rowOff>0</xdr:rowOff>
                  </from>
                  <to>
                    <xdr:col>9</xdr:col>
                    <xdr:colOff>236220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24</vt:i4>
      </vt:variant>
    </vt:vector>
  </HeadingPairs>
  <TitlesOfParts>
    <vt:vector size="34" baseType="lpstr">
      <vt:lpstr>CoverPage</vt:lpstr>
      <vt:lpstr>Earnings</vt:lpstr>
      <vt:lpstr>Annual Earnings</vt:lpstr>
      <vt:lpstr>P&amp;C</vt:lpstr>
      <vt:lpstr>Qtr Summary</vt:lpstr>
      <vt:lpstr>Annual Summary</vt:lpstr>
      <vt:lpstr>Specialty Premium Distribution</vt:lpstr>
      <vt:lpstr>Specialty Supplemental Ops Info</vt:lpstr>
      <vt:lpstr>Qtr COR</vt:lpstr>
      <vt:lpstr>CORvsIndustry</vt:lpstr>
      <vt:lpstr>AFGIND</vt:lpstr>
      <vt:lpstr>'Annual Earnings'!American_Financial_Group</vt:lpstr>
      <vt:lpstr>American_Financial_Group</vt:lpstr>
      <vt:lpstr>ANNEARN</vt:lpstr>
      <vt:lpstr>COVER</vt:lpstr>
      <vt:lpstr>'Annual Earnings'!EARNINGS</vt:lpstr>
      <vt:lpstr>EARNINGS</vt:lpstr>
      <vt:lpstr>GRAPHICS</vt:lpstr>
      <vt:lpstr>HIGHLIGHTS</vt:lpstr>
      <vt:lpstr>MJRSUMM</vt:lpstr>
      <vt:lpstr>'Annual Earnings'!Print_Area</vt:lpstr>
      <vt:lpstr>'Annual Summary'!Print_Area</vt:lpstr>
      <vt:lpstr>CORvsIndustry!Print_Area</vt:lpstr>
      <vt:lpstr>CoverPage!Print_Area</vt:lpstr>
      <vt:lpstr>Earnings!Print_Area</vt:lpstr>
      <vt:lpstr>'P&amp;C'!Print_Area</vt:lpstr>
      <vt:lpstr>'Qtr COR'!Print_Area</vt:lpstr>
      <vt:lpstr>'Qtr Summary'!Print_Area</vt:lpstr>
      <vt:lpstr>'Specialty Premium Distribution'!Print_Area</vt:lpstr>
      <vt:lpstr>'Specialty Supplemental Ops Info'!Print_Area</vt:lpstr>
      <vt:lpstr>'P&amp;C'!Print_Titles</vt:lpstr>
      <vt:lpstr>SPECPREM</vt:lpstr>
      <vt:lpstr>SUMMARIES</vt:lpstr>
      <vt:lpstr>YRSUMM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 Vu</dc:creator>
  <cp:lastModifiedBy>Aniket Gupta</cp:lastModifiedBy>
  <cp:lastPrinted>2004-02-11T20:07:55Z</cp:lastPrinted>
  <dcterms:created xsi:type="dcterms:W3CDTF">2000-05-16T15:41:42Z</dcterms:created>
  <dcterms:modified xsi:type="dcterms:W3CDTF">2024-02-03T22:15:21Z</dcterms:modified>
</cp:coreProperties>
</file>