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4E71EF8-4B31-4CF3-BF46-6015871377AA}" xr6:coauthVersionLast="47" xr6:coauthVersionMax="47" xr10:uidLastSave="{00000000-0000-0000-0000-000000000000}"/>
  <bookViews>
    <workbookView xWindow="3348" yWindow="3348" windowWidth="17280" windowHeight="8880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5" r:id="rId4"/>
    <sheet name="FTEE Calculation" sheetId="4" r:id="rId5"/>
    <sheet name="FTEE Graph" sheetId="6" r:id="rId6"/>
  </sheets>
  <definedNames>
    <definedName name="_xlnm.Print_Area" localSheetId="3">'General State Financial Aid'!$A$1:$D$61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C15" i="3"/>
  <c r="B12" i="3" s="1"/>
  <c r="B12" i="2"/>
  <c r="B16" i="2"/>
  <c r="C19" i="2"/>
  <c r="B13" i="2" s="1"/>
  <c r="C11" i="4"/>
  <c r="F11" i="4"/>
  <c r="C12" i="4"/>
  <c r="F12" i="4"/>
  <c r="C13" i="4"/>
  <c r="D13" i="4" s="1"/>
  <c r="F13" i="4"/>
  <c r="H13" i="4"/>
  <c r="C14" i="4"/>
  <c r="H14" i="4" s="1"/>
  <c r="F14" i="4"/>
  <c r="G14" i="4" s="1"/>
  <c r="C15" i="4"/>
  <c r="F15" i="4"/>
  <c r="C16" i="4"/>
  <c r="F16" i="4"/>
  <c r="C17" i="4"/>
  <c r="D17" i="4" s="1"/>
  <c r="F17" i="4"/>
  <c r="H17" i="4"/>
  <c r="C18" i="4"/>
  <c r="H18" i="4" s="1"/>
  <c r="F18" i="4"/>
  <c r="C19" i="4"/>
  <c r="F19" i="4"/>
  <c r="C20" i="4"/>
  <c r="F20" i="4"/>
  <c r="C21" i="4"/>
  <c r="F21" i="4"/>
  <c r="C22" i="4"/>
  <c r="H22" i="4" s="1"/>
  <c r="F22" i="4"/>
  <c r="C23" i="4"/>
  <c r="D23" i="4" s="1"/>
  <c r="F23" i="4"/>
  <c r="H23" i="4"/>
  <c r="G23" i="4" s="1"/>
  <c r="C24" i="4"/>
  <c r="F24" i="4"/>
  <c r="C25" i="4"/>
  <c r="F25" i="4"/>
  <c r="B27" i="4"/>
  <c r="E27" i="4"/>
  <c r="C10" i="5"/>
  <c r="C11" i="5"/>
  <c r="C14" i="5"/>
  <c r="C15" i="5"/>
  <c r="C18" i="5"/>
  <c r="C19" i="5"/>
  <c r="B21" i="5"/>
  <c r="C21" i="5"/>
  <c r="C22" i="5"/>
  <c r="B25" i="5"/>
  <c r="C16" i="5" s="1"/>
  <c r="D25" i="5"/>
  <c r="C9" i="1"/>
  <c r="C11" i="1"/>
  <c r="G20" i="4" l="1"/>
  <c r="G16" i="4"/>
  <c r="G12" i="4"/>
  <c r="G22" i="4"/>
  <c r="G18" i="4"/>
  <c r="D22" i="4"/>
  <c r="D18" i="4"/>
  <c r="D14" i="4"/>
  <c r="B9" i="1"/>
  <c r="G24" i="4"/>
  <c r="D21" i="4"/>
  <c r="H25" i="4"/>
  <c r="H21" i="4"/>
  <c r="G17" i="4"/>
  <c r="G13" i="4"/>
  <c r="B11" i="2"/>
  <c r="B10" i="3"/>
  <c r="C13" i="5"/>
  <c r="F27" i="4"/>
  <c r="B10" i="2"/>
  <c r="B9" i="3"/>
  <c r="C15" i="1"/>
  <c r="C20" i="5"/>
  <c r="C12" i="5"/>
  <c r="B17" i="2"/>
  <c r="B9" i="2"/>
  <c r="H19" i="4"/>
  <c r="H15" i="4"/>
  <c r="D15" i="4" s="1"/>
  <c r="H11" i="4"/>
  <c r="C27" i="4"/>
  <c r="B15" i="2"/>
  <c r="C17" i="5"/>
  <c r="C9" i="5"/>
  <c r="H24" i="4"/>
  <c r="H20" i="4"/>
  <c r="H16" i="4"/>
  <c r="H12" i="4"/>
  <c r="B14" i="2"/>
  <c r="B13" i="3"/>
  <c r="C23" i="5"/>
  <c r="I12" i="4" l="1"/>
  <c r="D12" i="4"/>
  <c r="G11" i="4"/>
  <c r="H27" i="4"/>
  <c r="I25" i="4" s="1"/>
  <c r="B12" i="1"/>
  <c r="B13" i="1"/>
  <c r="B10" i="1"/>
  <c r="B15" i="1" s="1"/>
  <c r="B11" i="1"/>
  <c r="G15" i="4"/>
  <c r="I15" i="4"/>
  <c r="D27" i="4"/>
  <c r="I16" i="4"/>
  <c r="D16" i="4"/>
  <c r="B15" i="3"/>
  <c r="I21" i="4"/>
  <c r="G21" i="4"/>
  <c r="I20" i="4"/>
  <c r="D20" i="4"/>
  <c r="G19" i="4"/>
  <c r="I19" i="4"/>
  <c r="G25" i="4"/>
  <c r="D25" i="4"/>
  <c r="I24" i="4"/>
  <c r="D24" i="4"/>
  <c r="B19" i="2"/>
  <c r="G27" i="4"/>
  <c r="D11" i="4"/>
  <c r="D19" i="4"/>
  <c r="C25" i="5"/>
  <c r="I23" i="4" l="1"/>
  <c r="I18" i="4"/>
  <c r="I13" i="4"/>
  <c r="I17" i="4"/>
  <c r="I22" i="4"/>
  <c r="I14" i="4"/>
  <c r="I11" i="4"/>
  <c r="I27" i="4" s="1"/>
</calcChain>
</file>

<file path=xl/sharedStrings.xml><?xml version="1.0" encoding="utf-8"?>
<sst xmlns="http://schemas.openxmlformats.org/spreadsheetml/2006/main" count="176" uniqueCount="103">
  <si>
    <t>Tuition &amp; Fees</t>
  </si>
  <si>
    <t>Local</t>
  </si>
  <si>
    <t>General State Financial Aid</t>
  </si>
  <si>
    <t>Federal</t>
  </si>
  <si>
    <t>Other Income</t>
  </si>
  <si>
    <t>#</t>
  </si>
  <si>
    <t>Total Revenues ^</t>
  </si>
  <si>
    <t>*</t>
  </si>
  <si>
    <t xml:space="preserve">^ Total per confirmation with individual community colleges on 6-12-01. </t>
  </si>
  <si>
    <t>Iowa Community Colleges</t>
  </si>
  <si>
    <t>Fiscal Year 1999-2000</t>
  </si>
  <si>
    <t>General Fund AS-15E, Fund 1.</t>
  </si>
  <si>
    <t xml:space="preserve">Source:  Iowa Department of Education, Annual Report Fiscal Year 2000, Unrestricted 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</si>
  <si>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</si>
  <si>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</si>
  <si>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</si>
  <si>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</si>
  <si>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</si>
  <si>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</si>
  <si>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</si>
  <si>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</si>
  <si>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</si>
  <si>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</si>
  <si>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Source:  Iowa Department of Education, Annual Report Fiscal Year 2000, Unrestricted</t>
  </si>
  <si>
    <t>Salaries</t>
  </si>
  <si>
    <t>Services</t>
  </si>
  <si>
    <t>Matls, Supp &amp; Travel</t>
  </si>
  <si>
    <t>Current Expenses</t>
  </si>
  <si>
    <t>Capital Outlay</t>
  </si>
  <si>
    <t>General State Financial Aid by Iowa Community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</si>
  <si>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</si>
  <si>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</si>
  <si>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</si>
  <si>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</si>
  <si>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</si>
  <si>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</si>
  <si>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1998 #</t>
  </si>
  <si>
    <t>Total</t>
  </si>
  <si>
    <t>Source:  Iowa Department of Education, Annual Report Fiscal Year 2000, Unrestricted General Fund, Fund 1</t>
  </si>
  <si>
    <t xml:space="preserve">               Iowa Department of Education, Fiscal Year 2000 Reimbursement CE-4b Pro-Rate Sheet</t>
  </si>
  <si>
    <t># Fiscal Year 1997-1998 FTEE calculated the Fiscal Year 1999-2000 General State Financial Aid due to</t>
  </si>
  <si>
    <t>the deadline for submission to the Legislature.</t>
  </si>
  <si>
    <t>FTEE Calculation by Iowa Community College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</si>
  <si>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</si>
  <si>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</si>
  <si>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</si>
  <si>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</si>
  <si>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</si>
  <si>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</si>
  <si>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</si>
  <si>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</si>
  <si>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</si>
  <si>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</si>
  <si>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</si>
  <si>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1998 #</t>
  </si>
  <si>
    <t xml:space="preserve">Source:  Iowa Department of Education, Bureau of Community Colleges, Iowa Community College Management Information System (MIS), </t>
  </si>
  <si>
    <t xml:space="preserve">      Iowa Department of Education, Fiscal Year 2000 Reimbursement CE-4b Pro-Rate Sheet.</t>
  </si>
  <si>
    <t>* Percentages may not equal 100% due to rounding.</t>
  </si>
  <si>
    <t>Iowa community Colleges</t>
  </si>
  <si>
    <t>Revenue Source</t>
  </si>
  <si>
    <t>Percentage</t>
  </si>
  <si>
    <t>of Total</t>
  </si>
  <si>
    <t>Expenditures by Function</t>
  </si>
  <si>
    <t>Percent</t>
  </si>
  <si>
    <t>Dollar Revenue</t>
  </si>
  <si>
    <t>by Source</t>
  </si>
  <si>
    <t>Dollar Expenditures</t>
  </si>
  <si>
    <t>by Function</t>
  </si>
  <si>
    <t>Expenditures by Category</t>
  </si>
  <si>
    <t>by Category</t>
  </si>
  <si>
    <t># Other Income includes: Other State Aid (12.29%), Sales &amp; Services (22.32%), and Other Income (65.39%)</t>
  </si>
  <si>
    <t>* Figures rounded to the nearest whole dollar and may differ from the Revenues by Source due to rounding.</t>
  </si>
  <si>
    <t>* Figures rounded to the nearest whole dollar and may differ from Expenditures by Function due to rounding.</t>
  </si>
  <si>
    <t>* Figures rounded to the nearest whole dollar and may differ from Expenditures by Category due to rounding.</t>
  </si>
  <si>
    <t># Fiscal Year 1997-1998 FTEE calculated the Fiscal Year 1999-2000 General State Financial Aid due to the deadline for submission to the Legislature.</t>
  </si>
  <si>
    <t>Revenues by Source as Percent of the Unrestricted General Operating Fund Revenues</t>
  </si>
  <si>
    <t>Expenditures by Function of the Unrestricted General Operating Fund Expenditures</t>
  </si>
  <si>
    <t>Expenditures by Category of the Unrestricted General Operating Fund Expenditures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</si>
  <si>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</si>
  <si>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</si>
  <si>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</si>
  <si>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</si>
  <si>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</si>
  <si>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</si>
  <si>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</si>
  <si>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</si>
  <si>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</si>
  <si>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</si>
  <si>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</si>
  <si>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</si>
  <si>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</si>
  <si>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</si>
  <si>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</si>
  <si>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Table 22</t>
  </si>
  <si>
    <t>Table 23</t>
  </si>
  <si>
    <t>Table 24</t>
  </si>
  <si>
    <t>Table 25</t>
  </si>
  <si>
    <t>Figure 21</t>
  </si>
  <si>
    <t>Figure 23</t>
  </si>
  <si>
    <t>Figure 24</t>
  </si>
  <si>
    <t>Figure 25</t>
  </si>
  <si>
    <t>Table 26</t>
  </si>
  <si>
    <t>Figure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</si>
</sst>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  <numFmt numFmtId="168" formatCode="&quot;$&quot;#,##0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10" fontId="0" fillId="0" borderId="0" xfId="3" applyNumberFormat="1" applyFont="1"/>
    <xf numFmtId="164" fontId="0" fillId="0" borderId="0" xfId="2" applyNumberFormat="1" applyFont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 applyAlignment="1"/>
    <xf numFmtId="164" fontId="0" fillId="0" borderId="0" xfId="2" applyNumberFormat="1" applyFont="1" applyBorder="1"/>
    <xf numFmtId="164" fontId="0" fillId="2" borderId="0" xfId="2" applyNumberFormat="1" applyFont="1" applyFill="1" applyBorder="1"/>
    <xf numFmtId="0" fontId="0" fillId="0" borderId="6" xfId="0" applyBorder="1"/>
    <xf numFmtId="0" fontId="0" fillId="0" borderId="7" xfId="0" applyBorder="1"/>
    <xf numFmtId="164" fontId="0" fillId="0" borderId="2" xfId="2" applyNumberFormat="1" applyFont="1" applyBorder="1"/>
    <xf numFmtId="0" fontId="3" fillId="0" borderId="0" xfId="0" applyFont="1" applyBorder="1"/>
    <xf numFmtId="165" fontId="0" fillId="0" borderId="0" xfId="1" applyNumberFormat="1" applyFont="1"/>
    <xf numFmtId="0" fontId="5" fillId="0" borderId="8" xfId="0" applyFont="1" applyBorder="1"/>
    <xf numFmtId="0" fontId="5" fillId="0" borderId="0" xfId="0" applyFont="1"/>
    <xf numFmtId="0" fontId="0" fillId="0" borderId="7" xfId="0" applyFill="1" applyBorder="1"/>
    <xf numFmtId="0" fontId="4" fillId="0" borderId="0" xfId="0" applyFont="1"/>
    <xf numFmtId="166" fontId="0" fillId="0" borderId="0" xfId="3" applyNumberFormat="1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166" fontId="0" fillId="0" borderId="2" xfId="3" applyNumberFormat="1" applyFont="1" applyBorder="1" applyAlignment="1"/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65" fontId="0" fillId="0" borderId="0" xfId="1" applyNumberFormat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0" fontId="0" fillId="0" borderId="7" xfId="0" applyNumberFormat="1" applyBorder="1"/>
    <xf numFmtId="165" fontId="0" fillId="2" borderId="0" xfId="1" applyNumberFormat="1" applyFont="1" applyFill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10" fontId="0" fillId="2" borderId="0" xfId="3" applyNumberFormat="1" applyFon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166" fontId="0" fillId="0" borderId="7" xfId="3" applyNumberFormat="1" applyFont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1" xfId="3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8" fontId="0" fillId="0" borderId="0" xfId="1" applyNumberFormat="1" applyFont="1" applyBorder="1" applyAlignment="1">
      <alignment horizontal="center" vertic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/>
    </xf>
    <xf numFmtId="168" fontId="0" fillId="2" borderId="0" xfId="2" applyNumberFormat="1" applyFont="1" applyFill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5" fillId="0" borderId="1" xfId="2" applyNumberFormat="1" applyFont="1" applyBorder="1" applyAlignment="1">
      <alignment horizontal="center"/>
    </xf>
    <xf numFmtId="168" fontId="5" fillId="0" borderId="1" xfId="1" applyNumberFormat="1" applyFont="1" applyBorder="1" applyAlignment="1">
      <alignment horizontal="center" vertical="center"/>
    </xf>
    <xf numFmtId="168" fontId="0" fillId="0" borderId="2" xfId="2" applyNumberFormat="1" applyFont="1" applyBorder="1" applyAlignment="1">
      <alignment horizontal="center"/>
    </xf>
    <xf numFmtId="164" fontId="5" fillId="0" borderId="1" xfId="2" applyNumberFormat="1" applyFont="1" applyBorder="1"/>
    <xf numFmtId="166" fontId="5" fillId="0" borderId="8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right"/>
    </xf>
    <xf numFmtId="10" fontId="5" fillId="0" borderId="8" xfId="0" applyNumberFormat="1" applyFont="1" applyBorder="1"/>
    <xf numFmtId="0" fontId="4" fillId="0" borderId="5" xfId="0" applyFont="1" applyFill="1" applyBorder="1"/>
    <xf numFmtId="0" fontId="4" fillId="2" borderId="5" xfId="0" applyFont="1" applyFill="1" applyBorder="1"/>
    <xf numFmtId="0" fontId="6" fillId="0" borderId="1" xfId="0" applyFont="1" applyBorder="1"/>
    <xf numFmtId="0" fontId="6" fillId="0" borderId="0" xfId="0" applyFont="1"/>
    <xf numFmtId="0" fontId="6" fillId="0" borderId="1" xfId="0" applyFont="1" applyFill="1" applyBorder="1"/>
    <xf numFmtId="0" fontId="3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6" fontId="0" fillId="2" borderId="0" xfId="3" applyNumberFormat="1" applyFont="1" applyFill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166" fontId="0" fillId="0" borderId="7" xfId="3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556691029916154"/>
          <c:y val="0.3750117644436875"/>
          <c:w val="0.28889811461806875"/>
          <c:h val="0.2532974198435433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48A-4F9F-BB55-F6683470268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8A-4F9F-BB55-F6683470268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48A-4F9F-BB55-F6683470268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8A-4F9F-BB55-F6683470268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48A-4F9F-BB55-F6683470268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9483700387627811"/>
                  <c:y val="0.3157993805841579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8A-4F9F-BB55-F6683470268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015006899227483"/>
                  <c:y val="0.671073683741335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8A-4F9F-BB55-F6683470268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037581118501491"/>
                  <c:y val="0.509884416568171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8A-4F9F-BB55-F6683470268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778728737554783"/>
                  <c:y val="0.2039537666272686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8A-4F9F-BB55-F6683470268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038347563694894"/>
                  <c:y val="0.118424767719059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8A-4F9F-BB55-F6683470268B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Source'!$A$9:$A$13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Source'!$B$9:$B$13</c:f>
              <c:numCache>
                <c:formatCode>0.00%</c:formatCode>
                <c:ptCount val="5"/>
                <c:pt idx="0">
                  <c:v>0.38741960947102033</c:v>
                </c:pt>
                <c:pt idx="1">
                  <c:v>5.8300801861878818E-2</c:v>
                </c:pt>
                <c:pt idx="2">
                  <c:v>0.45389420592520413</c:v>
                </c:pt>
                <c:pt idx="3">
                  <c:v>3.3980465039141719E-2</c:v>
                </c:pt>
                <c:pt idx="4">
                  <c:v>6.6404917702754973E-2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A-4F9F-BB55-F6683470268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465196517630821"/>
          <c:y val="0.3418908251029471"/>
          <c:w val="0.41221512299917862"/>
          <c:h val="0.316249013220226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62E-4B58-B481-A2430BF5199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2E-4B58-B481-A2430BF5199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2E-4B58-B481-A2430BF5199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62E-4B58-B481-A2430BF5199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2E-4B58-B481-A2430BF5199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62E-4B58-B481-A2430BF5199D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2E-4B58-B481-A2430BF5199D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62E-4B58-B481-A2430BF5199D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2E-4B58-B481-A2430BF5199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5924656855103303"/>
                  <c:y val="0.2108326754801507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2E-4B58-B481-A2430BF5199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3067734798771367"/>
                  <c:y val="0.5470253201647153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2E-4B58-B481-A2430BF5199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69333748280268"/>
                  <c:y val="0.7236689131345712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2E-4B58-B481-A2430BF5199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614010641457239"/>
                  <c:y val="0.7008761914610415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2E-4B58-B481-A2430BF5199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9.2264756772379344E-2"/>
                  <c:y val="0.6353471166496432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2E-4B58-B481-A2430BF5199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2.6786542288755294E-2"/>
                  <c:y val="0.4672507943073610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2E-4B58-B481-A2430BF5199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2053944029939884"/>
                  <c:y val="0.2193799461077244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2E-4B58-B481-A2430BF5199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238720840392885"/>
                  <c:y val="4.27363531378683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2E-4B58-B481-A2430BF5199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1221512299917862"/>
                  <c:y val="4.84345335562508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2E-4B58-B481-A2430BF5199D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Function'!$A$9:$A$17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Function'!$B$9:$B$17</c:f>
              <c:numCache>
                <c:formatCode>0.00%</c:formatCode>
                <c:ptCount val="9"/>
                <c:pt idx="0">
                  <c:v>0.20790841837894003</c:v>
                </c:pt>
                <c:pt idx="1">
                  <c:v>0.25167308145167455</c:v>
                </c:pt>
                <c:pt idx="2">
                  <c:v>0.11341619513306053</c:v>
                </c:pt>
                <c:pt idx="3">
                  <c:v>3.2639483488018046E-2</c:v>
                </c:pt>
                <c:pt idx="4">
                  <c:v>5.5092653319644788E-2</c:v>
                </c:pt>
                <c:pt idx="5">
                  <c:v>8.1537751909201137E-2</c:v>
                </c:pt>
                <c:pt idx="6">
                  <c:v>3.3095329790354532E-2</c:v>
                </c:pt>
                <c:pt idx="7">
                  <c:v>0.1042114584861073</c:v>
                </c:pt>
                <c:pt idx="8">
                  <c:v>0.12042562804299911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2E-4B58-B481-A2430BF5199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303957361090693"/>
          <c:y val="0.37256128720734305"/>
          <c:w val="0.29543060553213973"/>
          <c:h val="0.258178435871755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3F9-4295-870E-0EC419593FD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F9-4295-870E-0EC419593FD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3F9-4295-870E-0EC419593FD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F9-4295-870E-0EC419593FD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3F9-4295-870E-0EC419593FD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2188142464515417"/>
                  <c:y val="0.6503482118794847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9-4295-870E-0EC419593FD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95871928740835"/>
                  <c:y val="0.500016464409855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9-4295-870E-0EC419593FD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408085432349872"/>
                  <c:y val="0.1830125621369404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9-4295-870E-0EC419593FD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94818572154974"/>
                  <c:y val="6.536162933462159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9-4295-870E-0EC419593FD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1848071270890528"/>
                  <c:y val="8.170203666827698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9-4295-870E-0EC419593FD4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Category'!$A$9:$A$13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Category'!$B$9:$B$13</c:f>
              <c:numCache>
                <c:formatCode>0.00%</c:formatCode>
                <c:ptCount val="5"/>
                <c:pt idx="0">
                  <c:v>0.74050453235158631</c:v>
                </c:pt>
                <c:pt idx="1">
                  <c:v>0.13751976593824042</c:v>
                </c:pt>
                <c:pt idx="2">
                  <c:v>5.9303224210550232E-2</c:v>
                </c:pt>
                <c:pt idx="3">
                  <c:v>3.5738888470015676E-2</c:v>
                </c:pt>
                <c:pt idx="4">
                  <c:v>2.6933589029607335E-2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F9-4295-870E-0EC419593FD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99986198175316"/>
          <c:y val="7.5690590789915579E-2"/>
          <c:w val="0.79588368385275376"/>
          <c:h val="0.67204070004379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343787508873879"/>
                  <c:y val="0.49772297580035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D5-4544-A418-B8D616474F6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633866845626641"/>
                  <c:y val="0.41285776794499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D5-4544-A418-B8D616474F6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59482574009376"/>
                  <c:y val="0.45643719900585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D5-4544-A418-B8D616474F6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243773707049198"/>
                  <c:y val="0.44955623620677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D5-4544-A418-B8D616474F6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640462218691883"/>
                  <c:y val="0.4518498904731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D5-4544-A418-B8D616474F6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22640909591035"/>
                  <c:y val="0.36698468261777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D5-4544-A418-B8D616474F6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143759905224509"/>
                  <c:y val="0.33257986862235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D5-4544-A418-B8D616474F66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7369361831782557"/>
                  <c:y val="0.43579431060860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D5-4544-A418-B8D616474F6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Aid'!$A$9:$A$23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Aid'!$C$9:$C$23</c:f>
              <c:numCache>
                <c:formatCode>0.00%</c:formatCode>
                <c:ptCount val="15"/>
                <c:pt idx="0">
                  <c:v>4.7948365036756604E-2</c:v>
                </c:pt>
                <c:pt idx="1">
                  <c:v>5.6378156618680168E-2</c:v>
                </c:pt>
                <c:pt idx="2">
                  <c:v>5.2638682742330002E-2</c:v>
                </c:pt>
                <c:pt idx="3">
                  <c:v>2.5697292950062095E-2</c:v>
                </c:pt>
                <c:pt idx="4">
                  <c:v>5.3671234526035207E-2</c:v>
                </c:pt>
                <c:pt idx="5">
                  <c:v>4.9863571801779694E-2</c:v>
                </c:pt>
                <c:pt idx="6">
                  <c:v>7.1611929482842687E-2</c:v>
                </c:pt>
                <c:pt idx="7">
                  <c:v>8.7902241009463922E-2</c:v>
                </c:pt>
                <c:pt idx="8">
                  <c:v>0.13759690873832459</c:v>
                </c:pt>
                <c:pt idx="9">
                  <c:v>0.14635253621653169</c:v>
                </c:pt>
                <c:pt idx="10">
                  <c:v>5.7732553548817393E-2</c:v>
                </c:pt>
                <c:pt idx="11">
                  <c:v>5.930110894886241E-2</c:v>
                </c:pt>
                <c:pt idx="12">
                  <c:v>2.6024068261797401E-2</c:v>
                </c:pt>
                <c:pt idx="13">
                  <c:v>8.1664875573399243E-2</c:v>
                </c:pt>
                <c:pt idx="14">
                  <c:v>4.5616474544316936E-2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D5-4544-A418-B8D616474F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36240"/>
        <c:axId val="1"/>
      </c:barChart>
      <c:catAx>
        <c:axId val="119283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8107416344242235E-2"/>
              <c:y val="6.42223194581101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6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64294894736746"/>
          <c:y val="7.4238192149907165E-2"/>
          <c:w val="0.62615566420212487"/>
          <c:h val="0.663776776869758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Calculation'!$A$11:$A$25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Calculation'!$C$11:$C$25</c:f>
              <c:numCache>
                <c:formatCode>_(* #,##0.00_);_(* \(#,##0.00\);_(* "-"??_);_(@_)</c:formatCode>
                <c:ptCount val="15"/>
                <c:pt idx="0">
                  <c:v>2964.0625</c:v>
                </c:pt>
                <c:pt idx="1">
                  <c:v>2783.1041666666665</c:v>
                </c:pt>
                <c:pt idx="2">
                  <c:v>2580.7083333333335</c:v>
                </c:pt>
                <c:pt idx="3">
                  <c:v>973.875</c:v>
                </c:pt>
                <c:pt idx="4">
                  <c:v>2694.6229166666667</c:v>
                </c:pt>
                <c:pt idx="5">
                  <c:v>2096.9479166666665</c:v>
                </c:pt>
                <c:pt idx="6">
                  <c:v>4072.8333333333335</c:v>
                </c:pt>
                <c:pt idx="7">
                  <c:v>5280.78125</c:v>
                </c:pt>
                <c:pt idx="8">
                  <c:v>10184.177083333334</c:v>
                </c:pt>
                <c:pt idx="9">
                  <c:v>9301.8333333333339</c:v>
                </c:pt>
                <c:pt idx="10">
                  <c:v>3061.9166666666665</c:v>
                </c:pt>
                <c:pt idx="11">
                  <c:v>3407.625</c:v>
                </c:pt>
                <c:pt idx="12">
                  <c:v>1154.125</c:v>
                </c:pt>
                <c:pt idx="13">
                  <c:v>3958.9583333333335</c:v>
                </c:pt>
                <c:pt idx="14">
                  <c:v>2502.7791666666667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1D2-BD9E-9D3A8E3370EB}"/>
            </c:ext>
          </c:extLst>
        </c:ser>
        <c:ser>
          <c:idx val="1"/>
          <c:order val="1"/>
          <c:tx>
            <c:strRef>
              <c:f>'FTEE Calculation'!$F$8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Calculation'!$F$11:$F$25</c:f>
              <c:numCache>
                <c:formatCode>_(* #,##0.00_);_(* \(#,##0.00\);_(* "-"??_);_(@_)</c:formatCode>
                <c:ptCount val="15"/>
                <c:pt idx="0">
                  <c:v>880.44500000000005</c:v>
                </c:pt>
                <c:pt idx="1">
                  <c:v>1674.8716666666667</c:v>
                </c:pt>
                <c:pt idx="2">
                  <c:v>435.65333333333331</c:v>
                </c:pt>
                <c:pt idx="3">
                  <c:v>610.27833333333331</c:v>
                </c:pt>
                <c:pt idx="4">
                  <c:v>515.84333333333336</c:v>
                </c:pt>
                <c:pt idx="5">
                  <c:v>909.71</c:v>
                </c:pt>
                <c:pt idx="6">
                  <c:v>1271.6266666666668</c:v>
                </c:pt>
                <c:pt idx="7">
                  <c:v>1527.0916666666667</c:v>
                </c:pt>
                <c:pt idx="8">
                  <c:v>2573.0533333333333</c:v>
                </c:pt>
                <c:pt idx="9">
                  <c:v>2896.5933333333332</c:v>
                </c:pt>
                <c:pt idx="10">
                  <c:v>1162.5316666666668</c:v>
                </c:pt>
                <c:pt idx="11">
                  <c:v>1414.4416666666666</c:v>
                </c:pt>
                <c:pt idx="12">
                  <c:v>373.23</c:v>
                </c:pt>
                <c:pt idx="13">
                  <c:v>1863.365</c:v>
                </c:pt>
                <c:pt idx="14">
                  <c:v>452.35666666666668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9-41D2-BD9E-9D3A8E33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07920"/>
        <c:axId val="1"/>
      </c:barChart>
      <c:catAx>
        <c:axId val="119280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FTEE</a:t>
                </a:r>
              </a:p>
            </c:rich>
          </c:tx>
          <c:layout>
            <c:manualLayout>
              <c:xMode val="edge"/>
              <c:yMode val="edge"/>
              <c:x val="5.3410737236841865E-2"/>
              <c:y val="0.2969527685996286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7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66123814081715"/>
          <c:y val="0.10043990702634499"/>
          <c:w val="0.13750423841825243"/>
          <c:h val="0.115724240704267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29</xdr:row>
      <xdr:rowOff>7620</xdr:rowOff>
    </xdr:from>
    <xdr:to>
      <xdr:col>3</xdr:col>
      <xdr:colOff>175260</xdr:colOff>
      <xdr:row>42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23F97B8-1C3B-3904-963F-FD0B5D3F2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30</xdr:row>
      <xdr:rowOff>7620</xdr:rowOff>
    </xdr:from>
    <xdr:to>
      <xdr:col>3</xdr:col>
      <xdr:colOff>220980</xdr:colOff>
      <xdr:row>46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CBDFFF8-A533-0651-FBD8-13AF2F10D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27</xdr:row>
      <xdr:rowOff>7620</xdr:rowOff>
    </xdr:from>
    <xdr:to>
      <xdr:col>3</xdr:col>
      <xdr:colOff>175260</xdr:colOff>
      <xdr:row>40</xdr:row>
      <xdr:rowOff>160020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145729A4-6D3F-BA01-F8C2-74239387B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38</xdr:row>
      <xdr:rowOff>0</xdr:rowOff>
    </xdr:from>
    <xdr:to>
      <xdr:col>4</xdr:col>
      <xdr:colOff>0</xdr:colOff>
      <xdr:row>57</xdr:row>
      <xdr:rowOff>137160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D4E83491-5C5B-495D-A566-6DA075596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</xdr:rowOff>
    </xdr:from>
    <xdr:to>
      <xdr:col>11</xdr:col>
      <xdr:colOff>0</xdr:colOff>
      <xdr:row>25</xdr:row>
      <xdr:rowOff>160020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2DEFD26E-CDD5-60BA-2F2E-ABF214731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6"/>
  <sheetViews>
    <sheetView tabSelected="1" workbookViewId="0"/>
  </sheetViews>
  <sheetFormatPr defaultRowHeight="13.2" x14ac:dyDescent="0.25"/>
  <cols>
    <col min="1" max="1" width="28.109375" customWidth="1"/>
    <col min="2" max="2" width="18.88671875" customWidth="1"/>
    <col min="3" max="3" width="25.6640625" customWidth="1"/>
    <col min="4" max="4" width="2.6640625" customWidth="1"/>
  </cols>
  <sheetData>
    <row r="1" spans="1:4" ht="12.75" customHeight="1" thickBot="1" x14ac:dyDescent="0.3">
      <c r="A1" s="82" t="s">
        <v>93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75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60</v>
      </c>
      <c r="C6" s="91" t="s">
        <v>64</v>
      </c>
      <c r="D6" s="92"/>
    </row>
    <row r="7" spans="1:4" ht="13.8" thickBot="1" x14ac:dyDescent="0.3">
      <c r="A7" s="61" t="s">
        <v>59</v>
      </c>
      <c r="B7" s="61" t="s">
        <v>61</v>
      </c>
      <c r="C7" s="93" t="s">
        <v>65</v>
      </c>
      <c r="D7" s="94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0</v>
      </c>
      <c r="B9" s="43">
        <f>+C9/$C$15</f>
        <v>0.38741960947102033</v>
      </c>
      <c r="C9" s="64">
        <f>9432730+111410104</f>
        <v>120842834</v>
      </c>
      <c r="D9" s="16"/>
    </row>
    <row r="10" spans="1:4" x14ac:dyDescent="0.25">
      <c r="A10" s="10" t="s">
        <v>1</v>
      </c>
      <c r="B10" s="48">
        <f>+C10/$C$15</f>
        <v>5.8300801861878818E-2</v>
      </c>
      <c r="C10" s="65">
        <v>18185022</v>
      </c>
      <c r="D10" s="16"/>
    </row>
    <row r="11" spans="1:4" x14ac:dyDescent="0.25">
      <c r="A11" s="11" t="s">
        <v>2</v>
      </c>
      <c r="B11" s="43">
        <f>+C11/$C$15</f>
        <v>0.45389420592520413</v>
      </c>
      <c r="C11" s="64">
        <f>141577402+1</f>
        <v>141577403</v>
      </c>
      <c r="D11" s="16"/>
    </row>
    <row r="12" spans="1:4" x14ac:dyDescent="0.25">
      <c r="A12" s="10" t="s">
        <v>3</v>
      </c>
      <c r="B12" s="48">
        <f>+C12/$C$15</f>
        <v>3.3980465039141719E-2</v>
      </c>
      <c r="C12" s="65">
        <v>10599091</v>
      </c>
      <c r="D12" s="16"/>
    </row>
    <row r="13" spans="1:4" x14ac:dyDescent="0.25">
      <c r="A13" s="11" t="s">
        <v>4</v>
      </c>
      <c r="B13" s="37">
        <f>+C13/$C$15</f>
        <v>6.6404917702754973E-2</v>
      </c>
      <c r="C13" s="66">
        <v>20712835</v>
      </c>
      <c r="D13" s="16" t="s">
        <v>5</v>
      </c>
    </row>
    <row r="14" spans="1:4" x14ac:dyDescent="0.25">
      <c r="A14" s="11"/>
      <c r="B14" s="43"/>
      <c r="C14" s="64"/>
      <c r="D14" s="16"/>
    </row>
    <row r="15" spans="1:4" s="21" customFormat="1" ht="13.8" thickBot="1" x14ac:dyDescent="0.3">
      <c r="A15" s="63" t="s">
        <v>6</v>
      </c>
      <c r="B15" s="62">
        <f>SUM(B9:B14)</f>
        <v>1</v>
      </c>
      <c r="C15" s="71">
        <f>SUM(C9:C14)</f>
        <v>311917185</v>
      </c>
      <c r="D15" s="20" t="s">
        <v>7</v>
      </c>
    </row>
    <row r="16" spans="1:4" ht="7.5" customHeight="1" x14ac:dyDescent="0.25">
      <c r="A16" s="5"/>
      <c r="B16" s="7"/>
      <c r="C16" s="5"/>
      <c r="D16" s="5"/>
    </row>
    <row r="17" spans="1:4" s="18" customFormat="1" ht="10.199999999999999" x14ac:dyDescent="0.2">
      <c r="A17" s="85" t="s">
        <v>8</v>
      </c>
      <c r="B17" s="85"/>
      <c r="C17" s="85"/>
      <c r="D17" s="85"/>
    </row>
    <row r="18" spans="1:4" s="18" customFormat="1" ht="10.199999999999999" x14ac:dyDescent="0.2">
      <c r="A18" s="85" t="s">
        <v>70</v>
      </c>
      <c r="B18" s="85"/>
      <c r="C18" s="85"/>
      <c r="D18" s="85"/>
    </row>
    <row r="19" spans="1:4" s="18" customFormat="1" ht="10.199999999999999" x14ac:dyDescent="0.2">
      <c r="A19" s="85" t="s">
        <v>71</v>
      </c>
      <c r="B19" s="85"/>
      <c r="C19" s="85"/>
      <c r="D19" s="85"/>
    </row>
    <row r="20" spans="1:4" ht="7.5" customHeight="1" x14ac:dyDescent="0.25">
      <c r="A20" s="12"/>
      <c r="B20" s="12"/>
      <c r="C20" s="12"/>
      <c r="D20" s="12"/>
    </row>
    <row r="21" spans="1:4" x14ac:dyDescent="0.25">
      <c r="A21" s="87" t="s">
        <v>12</v>
      </c>
      <c r="B21" s="87"/>
      <c r="C21" s="87"/>
      <c r="D21" s="87"/>
    </row>
    <row r="22" spans="1:4" ht="13.8" thickBot="1" x14ac:dyDescent="0.3">
      <c r="A22" s="88" t="s">
        <v>11</v>
      </c>
      <c r="B22" s="88"/>
      <c r="C22" s="88"/>
      <c r="D22" s="88"/>
    </row>
    <row r="23" spans="1:4" x14ac:dyDescent="0.25">
      <c r="D23" s="5"/>
    </row>
    <row r="24" spans="1:4" x14ac:dyDescent="0.25">
      <c r="D24" s="5"/>
    </row>
    <row r="25" spans="1:4" ht="13.8" thickBot="1" x14ac:dyDescent="0.3">
      <c r="A25" s="83" t="s">
        <v>97</v>
      </c>
    </row>
    <row r="26" spans="1:4" x14ac:dyDescent="0.25">
      <c r="A26" s="86" t="s">
        <v>9</v>
      </c>
      <c r="B26" s="86"/>
      <c r="C26" s="86"/>
      <c r="D26" s="86"/>
    </row>
    <row r="27" spans="1:4" x14ac:dyDescent="0.25">
      <c r="A27" s="89" t="s">
        <v>75</v>
      </c>
      <c r="B27" s="89"/>
      <c r="C27" s="89"/>
      <c r="D27" s="89"/>
    </row>
    <row r="28" spans="1:4" x14ac:dyDescent="0.25">
      <c r="A28" s="90" t="s">
        <v>10</v>
      </c>
      <c r="B28" s="90"/>
      <c r="C28" s="90"/>
      <c r="D28" s="90"/>
    </row>
    <row r="29" spans="1:4" ht="7.5" customHeight="1" x14ac:dyDescent="0.25"/>
    <row r="44" spans="1:4" ht="7.5" customHeight="1" x14ac:dyDescent="0.25"/>
    <row r="45" spans="1:4" x14ac:dyDescent="0.25">
      <c r="A45" s="87" t="s">
        <v>12</v>
      </c>
      <c r="B45" s="87"/>
      <c r="C45" s="87"/>
      <c r="D45" s="87"/>
    </row>
    <row r="46" spans="1:4" ht="13.8" thickBot="1" x14ac:dyDescent="0.3">
      <c r="A46" s="88" t="s">
        <v>11</v>
      </c>
      <c r="B46" s="88"/>
      <c r="C46" s="88"/>
      <c r="D46" s="88"/>
    </row>
  </sheetData>
  <mergeCells count="15">
    <mergeCell ref="A46:D46"/>
    <mergeCell ref="A26:D26"/>
    <mergeCell ref="A27:D27"/>
    <mergeCell ref="A28:D28"/>
    <mergeCell ref="A45:D45"/>
    <mergeCell ref="A19:D19"/>
    <mergeCell ref="A2:D2"/>
    <mergeCell ref="A21:D21"/>
    <mergeCell ref="A22:D22"/>
    <mergeCell ref="A3:D3"/>
    <mergeCell ref="A4:D4"/>
    <mergeCell ref="C6:D6"/>
    <mergeCell ref="C7:D7"/>
    <mergeCell ref="A18:D18"/>
    <mergeCell ref="A17:D1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/>
  </sheetViews>
  <sheetFormatPr defaultRowHeight="13.2" x14ac:dyDescent="0.25"/>
  <cols>
    <col min="1" max="1" width="29.88671875" customWidth="1"/>
    <col min="2" max="2" width="19.88671875" customWidth="1"/>
    <col min="3" max="3" width="22" customWidth="1"/>
    <col min="4" max="4" width="3.5546875" customWidth="1"/>
  </cols>
  <sheetData>
    <row r="1" spans="1:4" ht="12.75" customHeight="1" thickBot="1" x14ac:dyDescent="0.3">
      <c r="A1" s="82" t="s">
        <v>94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76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63</v>
      </c>
      <c r="C6" s="91" t="s">
        <v>66</v>
      </c>
      <c r="D6" s="92"/>
    </row>
    <row r="7" spans="1:4" ht="13.8" thickBot="1" x14ac:dyDescent="0.3">
      <c r="A7" s="60" t="s">
        <v>62</v>
      </c>
      <c r="B7" s="60" t="s">
        <v>61</v>
      </c>
      <c r="C7" s="95" t="s">
        <v>67</v>
      </c>
      <c r="D7" s="96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13</v>
      </c>
      <c r="B9" s="43">
        <f>+C9/$C$19</f>
        <v>0.20790841837894003</v>
      </c>
      <c r="C9" s="67">
        <v>64415417</v>
      </c>
      <c r="D9" s="16"/>
    </row>
    <row r="10" spans="1:4" x14ac:dyDescent="0.25">
      <c r="A10" s="10" t="s">
        <v>14</v>
      </c>
      <c r="B10" s="48">
        <f t="shared" ref="B10:B17" si="0">+C10/$C$19</f>
        <v>0.25167308145167455</v>
      </c>
      <c r="C10" s="68">
        <v>77974844</v>
      </c>
      <c r="D10" s="16"/>
    </row>
    <row r="11" spans="1:4" x14ac:dyDescent="0.25">
      <c r="A11" s="11" t="s">
        <v>15</v>
      </c>
      <c r="B11" s="43">
        <f t="shared" si="0"/>
        <v>0.11341619513306053</v>
      </c>
      <c r="C11" s="67">
        <v>35139277</v>
      </c>
      <c r="D11" s="16"/>
    </row>
    <row r="12" spans="1:4" x14ac:dyDescent="0.25">
      <c r="A12" s="10" t="s">
        <v>16</v>
      </c>
      <c r="B12" s="48">
        <f t="shared" si="0"/>
        <v>3.2639483488018046E-2</v>
      </c>
      <c r="C12" s="68">
        <v>10112558</v>
      </c>
      <c r="D12" s="16"/>
    </row>
    <row r="13" spans="1:4" x14ac:dyDescent="0.25">
      <c r="A13" s="11" t="s">
        <v>17</v>
      </c>
      <c r="B13" s="43">
        <f t="shared" si="0"/>
        <v>5.5092653319644788E-2</v>
      </c>
      <c r="C13" s="67">
        <v>17069132</v>
      </c>
      <c r="D13" s="16"/>
    </row>
    <row r="14" spans="1:4" x14ac:dyDescent="0.25">
      <c r="A14" s="10" t="s">
        <v>18</v>
      </c>
      <c r="B14" s="48">
        <f t="shared" si="0"/>
        <v>8.1537751909201137E-2</v>
      </c>
      <c r="C14" s="68">
        <v>25262509</v>
      </c>
      <c r="D14" s="16"/>
    </row>
    <row r="15" spans="1:4" x14ac:dyDescent="0.25">
      <c r="A15" s="11" t="s">
        <v>19</v>
      </c>
      <c r="B15" s="43">
        <f t="shared" si="0"/>
        <v>3.3095329790354532E-2</v>
      </c>
      <c r="C15" s="67">
        <v>10253791</v>
      </c>
      <c r="D15" s="16"/>
    </row>
    <row r="16" spans="1:4" x14ac:dyDescent="0.25">
      <c r="A16" s="10" t="s">
        <v>20</v>
      </c>
      <c r="B16" s="48">
        <f t="shared" si="0"/>
        <v>0.1042114584861073</v>
      </c>
      <c r="C16" s="68">
        <v>32287411</v>
      </c>
      <c r="D16" s="16"/>
    </row>
    <row r="17" spans="1:4" x14ac:dyDescent="0.25">
      <c r="A17" s="11" t="s">
        <v>21</v>
      </c>
      <c r="B17" s="37">
        <f t="shared" si="0"/>
        <v>0.12042562804299911</v>
      </c>
      <c r="C17" s="72">
        <v>37310981</v>
      </c>
      <c r="D17" s="16"/>
    </row>
    <row r="18" spans="1:4" x14ac:dyDescent="0.25">
      <c r="A18" s="11"/>
      <c r="B18" s="43"/>
      <c r="C18" s="67"/>
      <c r="D18" s="16"/>
    </row>
    <row r="19" spans="1:4" s="21" customFormat="1" ht="13.8" thickBot="1" x14ac:dyDescent="0.3">
      <c r="A19" s="63" t="s">
        <v>22</v>
      </c>
      <c r="B19" s="62">
        <f>SUM(B9:B18)</f>
        <v>1</v>
      </c>
      <c r="C19" s="70">
        <f>SUM(C9:C18)</f>
        <v>309825920</v>
      </c>
      <c r="D19" s="20" t="s">
        <v>7</v>
      </c>
    </row>
    <row r="20" spans="1:4" x14ac:dyDescent="0.25">
      <c r="A20" s="85" t="s">
        <v>72</v>
      </c>
      <c r="B20" s="85"/>
      <c r="C20" s="85"/>
      <c r="D20" s="85"/>
    </row>
    <row r="21" spans="1:4" s="5" customFormat="1" ht="7.5" customHeight="1" x14ac:dyDescent="0.25">
      <c r="A21" s="4"/>
      <c r="B21" s="4"/>
      <c r="C21" s="4"/>
      <c r="D21" s="4"/>
    </row>
    <row r="22" spans="1:4" s="5" customFormat="1" x14ac:dyDescent="0.25">
      <c r="A22" s="85" t="s">
        <v>23</v>
      </c>
      <c r="B22" s="85"/>
      <c r="C22" s="85"/>
      <c r="D22" s="85"/>
    </row>
    <row r="23" spans="1:4" ht="13.8" thickBot="1" x14ac:dyDescent="0.3">
      <c r="A23" s="88" t="s">
        <v>11</v>
      </c>
      <c r="B23" s="88"/>
      <c r="C23" s="88"/>
      <c r="D23" s="88"/>
    </row>
    <row r="24" spans="1:4" s="5" customFormat="1" x14ac:dyDescent="0.25">
      <c r="A24"/>
      <c r="B24"/>
      <c r="C24"/>
      <c r="D24"/>
    </row>
    <row r="26" spans="1:4" ht="13.8" thickBot="1" x14ac:dyDescent="0.3">
      <c r="A26" s="83" t="s">
        <v>102</v>
      </c>
    </row>
    <row r="27" spans="1:4" x14ac:dyDescent="0.25">
      <c r="A27" s="86" t="s">
        <v>9</v>
      </c>
      <c r="B27" s="86"/>
      <c r="C27" s="86"/>
      <c r="D27" s="86"/>
    </row>
    <row r="28" spans="1:4" x14ac:dyDescent="0.25">
      <c r="A28" s="89" t="s">
        <v>76</v>
      </c>
      <c r="B28" s="89"/>
      <c r="C28" s="89"/>
      <c r="D28" s="89"/>
    </row>
    <row r="29" spans="1:4" x14ac:dyDescent="0.25">
      <c r="A29" s="90" t="s">
        <v>10</v>
      </c>
      <c r="B29" s="90"/>
      <c r="C29" s="90"/>
      <c r="D29" s="90"/>
    </row>
    <row r="30" spans="1:4" ht="8.25" customHeight="1" x14ac:dyDescent="0.25"/>
    <row r="47" spans="1:4" x14ac:dyDescent="0.25">
      <c r="A47" s="4"/>
      <c r="B47" s="4"/>
      <c r="C47" s="4"/>
      <c r="D47" s="4"/>
    </row>
    <row r="48" spans="1:4" s="5" customFormat="1" x14ac:dyDescent="0.25">
      <c r="A48" s="85" t="s">
        <v>23</v>
      </c>
      <c r="B48" s="85"/>
      <c r="C48" s="85"/>
      <c r="D48" s="85"/>
    </row>
    <row r="49" spans="1:4" ht="13.8" thickBot="1" x14ac:dyDescent="0.3">
      <c r="A49" s="88" t="s">
        <v>11</v>
      </c>
      <c r="B49" s="88"/>
      <c r="C49" s="88"/>
      <c r="D49" s="88"/>
    </row>
  </sheetData>
  <mergeCells count="13">
    <mergeCell ref="A49:D49"/>
    <mergeCell ref="A27:D27"/>
    <mergeCell ref="A28:D28"/>
    <mergeCell ref="A29:D29"/>
    <mergeCell ref="A48:D48"/>
    <mergeCell ref="A2:D2"/>
    <mergeCell ref="A3:D3"/>
    <mergeCell ref="A4:D4"/>
    <mergeCell ref="A23:D23"/>
    <mergeCell ref="A22:D22"/>
    <mergeCell ref="A20:D20"/>
    <mergeCell ref="C6:D6"/>
    <mergeCell ref="C7:D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workbookViewId="0"/>
  </sheetViews>
  <sheetFormatPr defaultRowHeight="13.2" x14ac:dyDescent="0.25"/>
  <cols>
    <col min="1" max="1" width="30.44140625" customWidth="1"/>
    <col min="2" max="2" width="18.88671875" customWidth="1"/>
    <col min="3" max="3" width="23.44140625" customWidth="1"/>
    <col min="4" max="4" width="2.6640625" customWidth="1"/>
  </cols>
  <sheetData>
    <row r="1" spans="1:4" ht="12.75" customHeight="1" thickBot="1" x14ac:dyDescent="0.3">
      <c r="A1" s="84" t="s">
        <v>95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77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63</v>
      </c>
      <c r="C6" s="91" t="s">
        <v>66</v>
      </c>
      <c r="D6" s="92"/>
    </row>
    <row r="7" spans="1:4" ht="13.8" thickBot="1" x14ac:dyDescent="0.3">
      <c r="A7" s="61" t="s">
        <v>68</v>
      </c>
      <c r="B7" s="61" t="s">
        <v>61</v>
      </c>
      <c r="C7" s="93" t="s">
        <v>69</v>
      </c>
      <c r="D7" s="94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24</v>
      </c>
      <c r="B9" s="43">
        <f>+C9/$C$15</f>
        <v>0.74050453235158631</v>
      </c>
      <c r="C9" s="67">
        <v>229427498</v>
      </c>
      <c r="D9" s="16"/>
    </row>
    <row r="10" spans="1:4" x14ac:dyDescent="0.25">
      <c r="A10" s="10" t="s">
        <v>25</v>
      </c>
      <c r="B10" s="48">
        <f>+C10/$C$15</f>
        <v>0.13751976593824042</v>
      </c>
      <c r="C10" s="68">
        <v>42607188</v>
      </c>
      <c r="D10" s="22"/>
    </row>
    <row r="11" spans="1:4" x14ac:dyDescent="0.25">
      <c r="A11" s="11" t="s">
        <v>26</v>
      </c>
      <c r="B11" s="43">
        <f>+C11/$C$15</f>
        <v>5.9303224210550232E-2</v>
      </c>
      <c r="C11" s="67">
        <v>18373676</v>
      </c>
      <c r="D11" s="22"/>
    </row>
    <row r="12" spans="1:4" x14ac:dyDescent="0.25">
      <c r="A12" s="10" t="s">
        <v>27</v>
      </c>
      <c r="B12" s="48">
        <f>+C12/$C$15</f>
        <v>3.5738888470015676E-2</v>
      </c>
      <c r="C12" s="68">
        <v>11072834</v>
      </c>
      <c r="D12" s="22"/>
    </row>
    <row r="13" spans="1:4" x14ac:dyDescent="0.25">
      <c r="A13" s="11" t="s">
        <v>28</v>
      </c>
      <c r="B13" s="37">
        <f>+C13/$C$15</f>
        <v>2.6933589029607335E-2</v>
      </c>
      <c r="C13" s="72">
        <v>8344724</v>
      </c>
      <c r="D13" s="16"/>
    </row>
    <row r="14" spans="1:4" ht="7.5" customHeight="1" x14ac:dyDescent="0.25">
      <c r="A14" s="11"/>
      <c r="B14" s="43"/>
      <c r="C14" s="69"/>
      <c r="D14" s="16"/>
    </row>
    <row r="15" spans="1:4" s="21" customFormat="1" ht="13.8" thickBot="1" x14ac:dyDescent="0.3">
      <c r="A15" s="63" t="s">
        <v>22</v>
      </c>
      <c r="B15" s="62">
        <f>SUM(B9:B14)</f>
        <v>1</v>
      </c>
      <c r="C15" s="70">
        <f>SUM(C9:C14)</f>
        <v>309825920</v>
      </c>
      <c r="D15" s="20" t="s">
        <v>7</v>
      </c>
    </row>
    <row r="16" spans="1:4" ht="7.5" customHeight="1" x14ac:dyDescent="0.25">
      <c r="A16" s="5"/>
      <c r="B16" s="5"/>
      <c r="C16" s="5"/>
      <c r="D16" s="5"/>
    </row>
    <row r="17" spans="1:4" x14ac:dyDescent="0.25">
      <c r="A17" s="85" t="s">
        <v>73</v>
      </c>
      <c r="B17" s="85"/>
      <c r="C17" s="85"/>
      <c r="D17" s="85"/>
    </row>
    <row r="18" spans="1:4" ht="7.5" customHeight="1" x14ac:dyDescent="0.25">
      <c r="A18" s="6"/>
      <c r="B18" s="6"/>
      <c r="C18" s="6"/>
      <c r="D18" s="6"/>
    </row>
    <row r="19" spans="1:4" s="5" customFormat="1" x14ac:dyDescent="0.25">
      <c r="A19" s="87" t="s">
        <v>12</v>
      </c>
      <c r="B19" s="87"/>
      <c r="C19" s="87"/>
      <c r="D19" s="87"/>
    </row>
    <row r="20" spans="1:4" s="5" customFormat="1" ht="13.8" thickBot="1" x14ac:dyDescent="0.3">
      <c r="A20" s="88" t="s">
        <v>11</v>
      </c>
      <c r="B20" s="88"/>
      <c r="C20" s="88"/>
      <c r="D20" s="88"/>
    </row>
    <row r="21" spans="1:4" s="5" customFormat="1" x14ac:dyDescent="0.25">
      <c r="A21"/>
      <c r="B21"/>
      <c r="C21"/>
      <c r="D21"/>
    </row>
    <row r="22" spans="1:4" s="5" customFormat="1" x14ac:dyDescent="0.25">
      <c r="A22"/>
      <c r="B22"/>
      <c r="C22"/>
      <c r="D22"/>
    </row>
    <row r="23" spans="1:4" ht="13.8" thickBot="1" x14ac:dyDescent="0.3">
      <c r="A23" s="83" t="s">
        <v>98</v>
      </c>
    </row>
    <row r="24" spans="1:4" x14ac:dyDescent="0.25">
      <c r="A24" s="86" t="s">
        <v>9</v>
      </c>
      <c r="B24" s="86"/>
      <c r="C24" s="86"/>
      <c r="D24" s="86"/>
    </row>
    <row r="25" spans="1:4" x14ac:dyDescent="0.25">
      <c r="A25" s="89" t="s">
        <v>77</v>
      </c>
      <c r="B25" s="89"/>
      <c r="C25" s="89"/>
      <c r="D25" s="89"/>
    </row>
    <row r="26" spans="1:4" x14ac:dyDescent="0.25">
      <c r="A26" s="90" t="s">
        <v>10</v>
      </c>
      <c r="B26" s="90"/>
      <c r="C26" s="90"/>
      <c r="D26" s="90"/>
    </row>
    <row r="27" spans="1:4" ht="8.25" customHeight="1" x14ac:dyDescent="0.25"/>
    <row r="42" spans="1:4" ht="8.25" customHeight="1" x14ac:dyDescent="0.25"/>
    <row r="43" spans="1:4" s="5" customFormat="1" x14ac:dyDescent="0.25">
      <c r="A43" s="87" t="s">
        <v>12</v>
      </c>
      <c r="B43" s="87"/>
      <c r="C43" s="87"/>
      <c r="D43" s="87"/>
    </row>
    <row r="44" spans="1:4" s="5" customFormat="1" ht="13.8" thickBot="1" x14ac:dyDescent="0.3">
      <c r="A44" s="88" t="s">
        <v>11</v>
      </c>
      <c r="B44" s="88"/>
      <c r="C44" s="88"/>
      <c r="D44" s="88"/>
    </row>
  </sheetData>
  <mergeCells count="13">
    <mergeCell ref="A44:D44"/>
    <mergeCell ref="A24:D24"/>
    <mergeCell ref="A25:D25"/>
    <mergeCell ref="A26:D26"/>
    <mergeCell ref="A43:D43"/>
    <mergeCell ref="A20:D20"/>
    <mergeCell ref="C6:D6"/>
    <mergeCell ref="C7:D7"/>
    <mergeCell ref="A2:D2"/>
    <mergeCell ref="A3:D3"/>
    <mergeCell ref="A4:D4"/>
    <mergeCell ref="A19:D19"/>
    <mergeCell ref="A17:D1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1"/>
  <sheetViews>
    <sheetView zoomScaleNormal="100" workbookViewId="0">
      <selection activeCell="C23" sqref="C23"/>
    </sheetView>
  </sheetViews>
  <sheetFormatPr defaultRowHeight="13.2" x14ac:dyDescent="0.25"/>
  <cols>
    <col min="1" max="1" width="18.6640625" customWidth="1"/>
    <col min="2" max="2" width="17" customWidth="1"/>
    <col min="3" max="3" width="20.6640625" customWidth="1"/>
    <col min="4" max="4" width="18.88671875" customWidth="1"/>
  </cols>
  <sheetData>
    <row r="1" spans="1:4" ht="12.75" customHeight="1" thickBot="1" x14ac:dyDescent="0.3">
      <c r="A1" s="82" t="s">
        <v>96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29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7.5" customHeight="1" thickBot="1" x14ac:dyDescent="0.3">
      <c r="B5" s="23"/>
    </row>
    <row r="6" spans="1:4" x14ac:dyDescent="0.25">
      <c r="A6" s="27"/>
      <c r="B6" s="27" t="s">
        <v>30</v>
      </c>
      <c r="C6" s="27" t="s">
        <v>31</v>
      </c>
      <c r="D6" s="27" t="s">
        <v>32</v>
      </c>
    </row>
    <row r="7" spans="1:4" ht="13.8" thickBot="1" x14ac:dyDescent="0.3">
      <c r="A7" s="28" t="s">
        <v>33</v>
      </c>
      <c r="B7" s="28" t="s">
        <v>34</v>
      </c>
      <c r="C7" s="28" t="s">
        <v>35</v>
      </c>
      <c r="D7" s="28" t="s">
        <v>36</v>
      </c>
    </row>
    <row r="8" spans="1:4" ht="7.5" customHeight="1" x14ac:dyDescent="0.25">
      <c r="A8" s="8"/>
      <c r="B8" s="9"/>
      <c r="C8" s="9"/>
      <c r="D8" s="15"/>
    </row>
    <row r="9" spans="1:4" x14ac:dyDescent="0.25">
      <c r="A9" s="80" t="s">
        <v>78</v>
      </c>
      <c r="B9" s="13">
        <v>6788405</v>
      </c>
      <c r="C9" s="43">
        <f>+B9/$B$25</f>
        <v>4.7948365036756604E-2</v>
      </c>
      <c r="D9" s="55">
        <v>5.0867000000000002E-2</v>
      </c>
    </row>
    <row r="10" spans="1:4" x14ac:dyDescent="0.25">
      <c r="A10" s="81" t="s">
        <v>79</v>
      </c>
      <c r="B10" s="14">
        <v>7981873</v>
      </c>
      <c r="C10" s="48">
        <f t="shared" ref="C10:C23" si="0">+B10/$B$25</f>
        <v>5.6378156618680168E-2</v>
      </c>
      <c r="D10" s="56">
        <v>5.8984000000000002E-2</v>
      </c>
    </row>
    <row r="11" spans="1:4" x14ac:dyDescent="0.25">
      <c r="A11" s="80" t="s">
        <v>80</v>
      </c>
      <c r="B11" s="13">
        <v>7452448</v>
      </c>
      <c r="C11" s="43">
        <f t="shared" si="0"/>
        <v>5.2638682742330002E-2</v>
      </c>
      <c r="D11" s="55">
        <v>3.9910000000000001E-2</v>
      </c>
    </row>
    <row r="12" spans="1:4" x14ac:dyDescent="0.25">
      <c r="A12" s="81" t="s">
        <v>81</v>
      </c>
      <c r="B12" s="14">
        <v>3638156</v>
      </c>
      <c r="C12" s="48">
        <f t="shared" si="0"/>
        <v>2.5697292950062095E-2</v>
      </c>
      <c r="D12" s="56">
        <v>2.0959999999999999E-2</v>
      </c>
    </row>
    <row r="13" spans="1:4" x14ac:dyDescent="0.25">
      <c r="A13" s="80" t="s">
        <v>82</v>
      </c>
      <c r="B13" s="13">
        <v>7598634</v>
      </c>
      <c r="C13" s="43">
        <f t="shared" si="0"/>
        <v>5.3671234526035207E-2</v>
      </c>
      <c r="D13" s="55">
        <v>4.2478000000000002E-2</v>
      </c>
    </row>
    <row r="14" spans="1:4" x14ac:dyDescent="0.25">
      <c r="A14" s="81" t="s">
        <v>83</v>
      </c>
      <c r="B14" s="14">
        <v>7059555</v>
      </c>
      <c r="C14" s="48">
        <f t="shared" si="0"/>
        <v>4.9863571801779694E-2</v>
      </c>
      <c r="D14" s="56">
        <v>3.9780999999999997E-2</v>
      </c>
    </row>
    <row r="15" spans="1:4" x14ac:dyDescent="0.25">
      <c r="A15" s="80" t="s">
        <v>84</v>
      </c>
      <c r="B15" s="13">
        <v>10138631</v>
      </c>
      <c r="C15" s="43">
        <f t="shared" si="0"/>
        <v>7.1611929482842687E-2</v>
      </c>
      <c r="D15" s="55">
        <v>7.0712999999999998E-2</v>
      </c>
    </row>
    <row r="16" spans="1:4" x14ac:dyDescent="0.25">
      <c r="A16" s="81" t="s">
        <v>85</v>
      </c>
      <c r="B16" s="14">
        <v>12444971</v>
      </c>
      <c r="C16" s="48">
        <f t="shared" si="0"/>
        <v>8.7902241009463922E-2</v>
      </c>
      <c r="D16" s="56">
        <v>9.0076000000000003E-2</v>
      </c>
    </row>
    <row r="17" spans="1:4" x14ac:dyDescent="0.25">
      <c r="A17" s="80" t="s">
        <v>86</v>
      </c>
      <c r="B17" s="13">
        <v>19480613</v>
      </c>
      <c r="C17" s="43">
        <f t="shared" si="0"/>
        <v>0.13759690873832459</v>
      </c>
      <c r="D17" s="55">
        <v>0.168792</v>
      </c>
    </row>
    <row r="18" spans="1:4" x14ac:dyDescent="0.25">
      <c r="A18" s="81" t="s">
        <v>87</v>
      </c>
      <c r="B18" s="14">
        <v>20720212</v>
      </c>
      <c r="C18" s="48">
        <f t="shared" si="0"/>
        <v>0.14635253621653169</v>
      </c>
      <c r="D18" s="56">
        <v>0.16139899999999999</v>
      </c>
    </row>
    <row r="19" spans="1:4" x14ac:dyDescent="0.25">
      <c r="A19" s="80" t="s">
        <v>88</v>
      </c>
      <c r="B19" s="13">
        <v>8173625</v>
      </c>
      <c r="C19" s="43">
        <f t="shared" si="0"/>
        <v>5.7732553548817393E-2</v>
      </c>
      <c r="D19" s="55">
        <v>5.5893999999999999E-2</v>
      </c>
    </row>
    <row r="20" spans="1:4" x14ac:dyDescent="0.25">
      <c r="A20" s="81" t="s">
        <v>89</v>
      </c>
      <c r="B20" s="14">
        <v>8395697</v>
      </c>
      <c r="C20" s="48">
        <f t="shared" si="0"/>
        <v>5.930110894886241E-2</v>
      </c>
      <c r="D20" s="56">
        <v>6.3800999999999997E-2</v>
      </c>
    </row>
    <row r="21" spans="1:4" x14ac:dyDescent="0.25">
      <c r="A21" s="80" t="s">
        <v>90</v>
      </c>
      <c r="B21" s="13">
        <f>3684419+1</f>
        <v>3684420</v>
      </c>
      <c r="C21" s="43">
        <f t="shared" si="0"/>
        <v>2.6024068261797401E-2</v>
      </c>
      <c r="D21" s="55">
        <v>2.0209000000000001E-2</v>
      </c>
    </row>
    <row r="22" spans="1:4" x14ac:dyDescent="0.25">
      <c r="A22" s="81" t="s">
        <v>91</v>
      </c>
      <c r="B22" s="14">
        <v>11561901</v>
      </c>
      <c r="C22" s="48">
        <f t="shared" si="0"/>
        <v>8.1664875573399243E-2</v>
      </c>
      <c r="D22" s="56">
        <v>7.7035999999999993E-2</v>
      </c>
    </row>
    <row r="23" spans="1:4" x14ac:dyDescent="0.25">
      <c r="A23" s="80" t="s">
        <v>92</v>
      </c>
      <c r="B23" s="17">
        <v>6458262</v>
      </c>
      <c r="C23" s="37">
        <f t="shared" si="0"/>
        <v>4.5616474544316936E-2</v>
      </c>
      <c r="D23" s="57">
        <v>3.9100000000000003E-2</v>
      </c>
    </row>
    <row r="24" spans="1:4" ht="7.5" customHeight="1" x14ac:dyDescent="0.25">
      <c r="A24" s="11"/>
      <c r="B24" s="5"/>
      <c r="C24" s="43"/>
      <c r="D24" s="55"/>
    </row>
    <row r="25" spans="1:4" s="21" customFormat="1" ht="13.8" thickBot="1" x14ac:dyDescent="0.3">
      <c r="A25" s="63" t="s">
        <v>37</v>
      </c>
      <c r="B25" s="73">
        <f>SUM(B9:B23)</f>
        <v>141577403</v>
      </c>
      <c r="C25" s="62">
        <f>SUM(C9:C23)</f>
        <v>0.99999999999999989</v>
      </c>
      <c r="D25" s="74">
        <f>SUM(D9:D23)</f>
        <v>1</v>
      </c>
    </row>
    <row r="26" spans="1:4" ht="7.5" customHeight="1" x14ac:dyDescent="0.25">
      <c r="B26" s="3"/>
      <c r="C26" s="2"/>
      <c r="D26" s="24"/>
    </row>
    <row r="27" spans="1:4" s="26" customFormat="1" ht="10.199999999999999" x14ac:dyDescent="0.2">
      <c r="A27" s="85" t="s">
        <v>40</v>
      </c>
      <c r="B27" s="85"/>
      <c r="C27" s="85"/>
      <c r="D27" s="85"/>
    </row>
    <row r="28" spans="1:4" x14ac:dyDescent="0.25">
      <c r="A28" s="85" t="s">
        <v>41</v>
      </c>
      <c r="B28" s="85"/>
      <c r="C28" s="85"/>
      <c r="D28" s="85"/>
    </row>
    <row r="29" spans="1:4" s="4" customFormat="1" ht="7.5" customHeight="1" x14ac:dyDescent="0.25">
      <c r="A29" s="12"/>
      <c r="B29" s="12"/>
      <c r="C29" s="12"/>
      <c r="D29" s="12"/>
    </row>
    <row r="30" spans="1:4" x14ac:dyDescent="0.25">
      <c r="A30" s="87" t="s">
        <v>38</v>
      </c>
      <c r="B30" s="87"/>
      <c r="C30" s="87"/>
      <c r="D30" s="87"/>
    </row>
    <row r="31" spans="1:4" ht="13.8" thickBot="1" x14ac:dyDescent="0.3">
      <c r="A31" s="88" t="s">
        <v>39</v>
      </c>
      <c r="B31" s="88"/>
      <c r="C31" s="88"/>
      <c r="D31" s="88"/>
    </row>
    <row r="32" spans="1:4" ht="12.75" customHeight="1" x14ac:dyDescent="0.25"/>
    <row r="34" spans="1:4" ht="13.8" thickBot="1" x14ac:dyDescent="0.3">
      <c r="A34" s="83" t="s">
        <v>99</v>
      </c>
    </row>
    <row r="35" spans="1:4" x14ac:dyDescent="0.25">
      <c r="A35" s="86" t="s">
        <v>9</v>
      </c>
      <c r="B35" s="86"/>
      <c r="C35" s="86"/>
      <c r="D35" s="86"/>
    </row>
    <row r="36" spans="1:4" x14ac:dyDescent="0.25">
      <c r="A36" s="89" t="s">
        <v>29</v>
      </c>
      <c r="B36" s="89"/>
      <c r="C36" s="89"/>
      <c r="D36" s="89"/>
    </row>
    <row r="37" spans="1:4" x14ac:dyDescent="0.25">
      <c r="A37" s="90" t="s">
        <v>10</v>
      </c>
      <c r="B37" s="90"/>
      <c r="C37" s="90"/>
      <c r="D37" s="90"/>
    </row>
    <row r="38" spans="1:4" ht="8.25" customHeight="1" x14ac:dyDescent="0.25"/>
    <row r="59" spans="1:4" ht="8.25" customHeight="1" x14ac:dyDescent="0.25"/>
    <row r="60" spans="1:4" x14ac:dyDescent="0.25">
      <c r="A60" s="87" t="s">
        <v>38</v>
      </c>
      <c r="B60" s="87"/>
      <c r="C60" s="87"/>
      <c r="D60" s="87"/>
    </row>
    <row r="61" spans="1:4" ht="13.8" thickBot="1" x14ac:dyDescent="0.3">
      <c r="A61" s="88" t="s">
        <v>39</v>
      </c>
      <c r="B61" s="88"/>
      <c r="C61" s="88"/>
      <c r="D61" s="88"/>
    </row>
  </sheetData>
  <mergeCells count="12">
    <mergeCell ref="A61:D61"/>
    <mergeCell ref="A35:D35"/>
    <mergeCell ref="A36:D36"/>
    <mergeCell ref="A37:D37"/>
    <mergeCell ref="A60:D60"/>
    <mergeCell ref="A28:D28"/>
    <mergeCell ref="A30:D30"/>
    <mergeCell ref="A31:D31"/>
    <mergeCell ref="A2:D2"/>
    <mergeCell ref="A3:D3"/>
    <mergeCell ref="A4:D4"/>
    <mergeCell ref="A27:D27"/>
  </mergeCells>
  <printOptions horizontalCentered="1"/>
  <pageMargins left="0.75" right="0.75" top="1" bottom="1" header="0.5" footer="0.5"/>
  <pageSetup scale="84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/>
  </sheetViews>
  <sheetFormatPr defaultRowHeight="13.2" x14ac:dyDescent="0.25"/>
  <cols>
    <col min="1" max="1" width="17.44140625" customWidth="1"/>
    <col min="2" max="3" width="10.33203125" customWidth="1"/>
    <col min="4" max="4" width="12.33203125" bestFit="1" customWidth="1"/>
    <col min="5" max="5" width="11.33203125" bestFit="1" customWidth="1"/>
    <col min="6" max="6" width="11.109375" bestFit="1" customWidth="1"/>
    <col min="7" max="7" width="12.33203125" bestFit="1" customWidth="1"/>
    <col min="8" max="8" width="11" bestFit="1" customWidth="1"/>
    <col min="9" max="9" width="10.44140625" customWidth="1"/>
    <col min="10" max="10" width="3.6640625" customWidth="1"/>
  </cols>
  <sheetData>
    <row r="1" spans="1:11" ht="12.75" customHeight="1" thickBot="1" x14ac:dyDescent="0.3">
      <c r="A1" s="82" t="s">
        <v>101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86" t="s">
        <v>58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x14ac:dyDescent="0.25">
      <c r="A3" s="89" t="s">
        <v>42</v>
      </c>
      <c r="B3" s="89"/>
      <c r="C3" s="89"/>
      <c r="D3" s="89"/>
      <c r="E3" s="89"/>
      <c r="F3" s="89"/>
      <c r="G3" s="89"/>
      <c r="H3" s="89"/>
      <c r="I3" s="89"/>
      <c r="J3" s="89"/>
    </row>
    <row r="4" spans="1:11" x14ac:dyDescent="0.25">
      <c r="A4" s="90" t="s">
        <v>10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ht="7.5" customHeight="1" thickBo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1" x14ac:dyDescent="0.25">
      <c r="A6" s="33"/>
      <c r="B6" s="33"/>
      <c r="C6" s="33"/>
      <c r="D6" s="33"/>
      <c r="E6" s="27" t="s">
        <v>37</v>
      </c>
      <c r="F6" s="27"/>
      <c r="G6" s="27"/>
      <c r="H6" s="51" t="s">
        <v>43</v>
      </c>
      <c r="I6" s="103" t="s">
        <v>44</v>
      </c>
      <c r="J6" s="104"/>
      <c r="K6" s="21"/>
    </row>
    <row r="7" spans="1:11" x14ac:dyDescent="0.25">
      <c r="A7" s="34"/>
      <c r="B7" s="34" t="s">
        <v>37</v>
      </c>
      <c r="C7" s="34"/>
      <c r="D7" s="34" t="s">
        <v>45</v>
      </c>
      <c r="E7" s="34" t="s">
        <v>46</v>
      </c>
      <c r="F7" s="34"/>
      <c r="G7" s="34" t="s">
        <v>46</v>
      </c>
      <c r="H7" s="52" t="s">
        <v>47</v>
      </c>
      <c r="I7" s="105" t="s">
        <v>47</v>
      </c>
      <c r="J7" s="106"/>
      <c r="K7" s="21"/>
    </row>
    <row r="8" spans="1:11" x14ac:dyDescent="0.25">
      <c r="A8" s="34"/>
      <c r="B8" s="34" t="s">
        <v>45</v>
      </c>
      <c r="C8" s="34" t="s">
        <v>45</v>
      </c>
      <c r="D8" s="34" t="s">
        <v>48</v>
      </c>
      <c r="E8" s="34" t="s">
        <v>49</v>
      </c>
      <c r="F8" s="34" t="s">
        <v>50</v>
      </c>
      <c r="G8" s="34" t="s">
        <v>48</v>
      </c>
      <c r="H8" s="52" t="s">
        <v>51</v>
      </c>
      <c r="I8" s="105" t="s">
        <v>51</v>
      </c>
      <c r="J8" s="106"/>
      <c r="K8" s="21"/>
    </row>
    <row r="9" spans="1:11" ht="13.8" thickBot="1" x14ac:dyDescent="0.3">
      <c r="A9" s="34" t="s">
        <v>33</v>
      </c>
      <c r="B9" s="34" t="s">
        <v>52</v>
      </c>
      <c r="C9" s="34" t="s">
        <v>47</v>
      </c>
      <c r="D9" s="34" t="s">
        <v>53</v>
      </c>
      <c r="E9" s="34" t="s">
        <v>52</v>
      </c>
      <c r="F9" s="34" t="s">
        <v>47</v>
      </c>
      <c r="G9" s="34" t="s">
        <v>53</v>
      </c>
      <c r="H9" s="52" t="s">
        <v>54</v>
      </c>
      <c r="I9" s="107" t="s">
        <v>54</v>
      </c>
      <c r="J9" s="108"/>
      <c r="K9" s="21"/>
    </row>
    <row r="10" spans="1:11" ht="7.5" customHeight="1" x14ac:dyDescent="0.25">
      <c r="A10" s="39"/>
      <c r="B10" s="40"/>
      <c r="C10" s="40"/>
      <c r="D10" s="40"/>
      <c r="E10" s="40"/>
      <c r="F10" s="40"/>
      <c r="G10" s="40"/>
      <c r="H10" s="40"/>
      <c r="I10" s="53"/>
      <c r="J10" s="54"/>
      <c r="K10" s="21"/>
    </row>
    <row r="11" spans="1:11" x14ac:dyDescent="0.25">
      <c r="A11" s="80" t="s">
        <v>78</v>
      </c>
      <c r="B11" s="41">
        <v>71137.5</v>
      </c>
      <c r="C11" s="42">
        <f>+B11/24</f>
        <v>2964.0625</v>
      </c>
      <c r="D11" s="43">
        <f t="shared" ref="D11:D25" si="0">+C11/H11</f>
        <v>0.77098627067316161</v>
      </c>
      <c r="E11" s="41">
        <v>528267</v>
      </c>
      <c r="F11" s="42">
        <f>+E11/600</f>
        <v>880.44500000000005</v>
      </c>
      <c r="G11" s="43">
        <f t="shared" ref="G11:G25" si="1">+F11/H11</f>
        <v>0.22901372932683836</v>
      </c>
      <c r="H11" s="44">
        <f t="shared" ref="H11:H25" si="2">+C11+F11</f>
        <v>3844.5075000000002</v>
      </c>
      <c r="I11" s="101">
        <f>+H11/$H$27</f>
        <v>5.0867106387947433E-2</v>
      </c>
      <c r="J11" s="102"/>
    </row>
    <row r="12" spans="1:11" x14ac:dyDescent="0.25">
      <c r="A12" s="81" t="s">
        <v>79</v>
      </c>
      <c r="B12" s="46">
        <v>66794.5</v>
      </c>
      <c r="C12" s="47">
        <f t="shared" ref="C12:C25" si="3">+B12/24</f>
        <v>2783.1041666666665</v>
      </c>
      <c r="D12" s="48">
        <f t="shared" si="0"/>
        <v>0.62429772406049011</v>
      </c>
      <c r="E12" s="46">
        <v>1004923</v>
      </c>
      <c r="F12" s="47">
        <f t="shared" ref="F12:F25" si="4">+E12/600</f>
        <v>1674.8716666666667</v>
      </c>
      <c r="G12" s="48">
        <f t="shared" si="1"/>
        <v>0.37570227593950994</v>
      </c>
      <c r="H12" s="49">
        <f t="shared" si="2"/>
        <v>4457.975833333333</v>
      </c>
      <c r="I12" s="97">
        <f t="shared" ref="I12:I25" si="5">+H12/$H$27</f>
        <v>5.8983974147290709E-2</v>
      </c>
      <c r="J12" s="98"/>
    </row>
    <row r="13" spans="1:11" x14ac:dyDescent="0.25">
      <c r="A13" s="80" t="s">
        <v>80</v>
      </c>
      <c r="B13" s="41">
        <v>61937</v>
      </c>
      <c r="C13" s="42">
        <f t="shared" si="3"/>
        <v>2580.7083333333335</v>
      </c>
      <c r="D13" s="43">
        <f t="shared" si="0"/>
        <v>0.85556992778827923</v>
      </c>
      <c r="E13" s="41">
        <v>261392</v>
      </c>
      <c r="F13" s="42">
        <f t="shared" si="4"/>
        <v>435.65333333333331</v>
      </c>
      <c r="G13" s="43">
        <f t="shared" si="1"/>
        <v>0.14443007221172086</v>
      </c>
      <c r="H13" s="44">
        <f t="shared" si="2"/>
        <v>3016.3616666666667</v>
      </c>
      <c r="I13" s="101">
        <f t="shared" si="5"/>
        <v>3.9909816745801574E-2</v>
      </c>
      <c r="J13" s="102"/>
    </row>
    <row r="14" spans="1:11" x14ac:dyDescent="0.25">
      <c r="A14" s="81" t="s">
        <v>81</v>
      </c>
      <c r="B14" s="46">
        <v>23373</v>
      </c>
      <c r="C14" s="47">
        <f t="shared" si="3"/>
        <v>973.875</v>
      </c>
      <c r="D14" s="48">
        <f t="shared" si="0"/>
        <v>0.61476056610681629</v>
      </c>
      <c r="E14" s="46">
        <v>366167</v>
      </c>
      <c r="F14" s="47">
        <f t="shared" si="4"/>
        <v>610.27833333333331</v>
      </c>
      <c r="G14" s="48">
        <f t="shared" si="1"/>
        <v>0.38523943389318377</v>
      </c>
      <c r="H14" s="49">
        <f t="shared" si="2"/>
        <v>1584.1533333333332</v>
      </c>
      <c r="I14" s="97">
        <f t="shared" si="5"/>
        <v>2.0960108971432155E-2</v>
      </c>
      <c r="J14" s="98"/>
    </row>
    <row r="15" spans="1:11" x14ac:dyDescent="0.25">
      <c r="A15" s="80" t="s">
        <v>82</v>
      </c>
      <c r="B15" s="41">
        <v>64670.95</v>
      </c>
      <c r="C15" s="42">
        <f t="shared" si="3"/>
        <v>2694.6229166666667</v>
      </c>
      <c r="D15" s="43">
        <f t="shared" si="0"/>
        <v>0.83932448025786499</v>
      </c>
      <c r="E15" s="41">
        <v>309506</v>
      </c>
      <c r="F15" s="42">
        <f t="shared" si="4"/>
        <v>515.84333333333336</v>
      </c>
      <c r="G15" s="43">
        <f t="shared" si="1"/>
        <v>0.16067551974213506</v>
      </c>
      <c r="H15" s="44">
        <f t="shared" si="2"/>
        <v>3210.4662499999999</v>
      </c>
      <c r="I15" s="101">
        <f t="shared" si="5"/>
        <v>4.2478036079696718E-2</v>
      </c>
      <c r="J15" s="102"/>
    </row>
    <row r="16" spans="1:11" x14ac:dyDescent="0.25">
      <c r="A16" s="81" t="s">
        <v>83</v>
      </c>
      <c r="B16" s="46">
        <v>50326.75</v>
      </c>
      <c r="C16" s="47">
        <f t="shared" si="3"/>
        <v>2096.9479166666665</v>
      </c>
      <c r="D16" s="48">
        <f t="shared" si="0"/>
        <v>0.69743481792283479</v>
      </c>
      <c r="E16" s="46">
        <v>545826</v>
      </c>
      <c r="F16" s="47">
        <f t="shared" si="4"/>
        <v>909.71</v>
      </c>
      <c r="G16" s="48">
        <f t="shared" si="1"/>
        <v>0.30256518207716515</v>
      </c>
      <c r="H16" s="49">
        <f t="shared" si="2"/>
        <v>3006.6579166666666</v>
      </c>
      <c r="I16" s="97">
        <f t="shared" si="5"/>
        <v>3.9781425350125521E-2</v>
      </c>
      <c r="J16" s="98"/>
    </row>
    <row r="17" spans="1:10" x14ac:dyDescent="0.25">
      <c r="A17" s="80" t="s">
        <v>84</v>
      </c>
      <c r="B17" s="41">
        <v>97748</v>
      </c>
      <c r="C17" s="42">
        <f t="shared" si="3"/>
        <v>4072.8333333333335</v>
      </c>
      <c r="D17" s="43">
        <f t="shared" si="0"/>
        <v>0.76206638899595724</v>
      </c>
      <c r="E17" s="41">
        <v>762976</v>
      </c>
      <c r="F17" s="42">
        <f t="shared" si="4"/>
        <v>1271.6266666666668</v>
      </c>
      <c r="G17" s="43">
        <f t="shared" si="1"/>
        <v>0.23793361100404284</v>
      </c>
      <c r="H17" s="44">
        <f t="shared" si="2"/>
        <v>5344.46</v>
      </c>
      <c r="I17" s="101">
        <f t="shared" si="5"/>
        <v>7.0713144767211272E-2</v>
      </c>
      <c r="J17" s="102"/>
    </row>
    <row r="18" spans="1:10" x14ac:dyDescent="0.25">
      <c r="A18" s="81" t="s">
        <v>85</v>
      </c>
      <c r="B18" s="46">
        <v>126738.75</v>
      </c>
      <c r="C18" s="47">
        <f t="shared" si="3"/>
        <v>5280.78125</v>
      </c>
      <c r="D18" s="48">
        <f t="shared" si="0"/>
        <v>0.77568740113698009</v>
      </c>
      <c r="E18" s="46">
        <v>916255</v>
      </c>
      <c r="F18" s="47">
        <f t="shared" si="4"/>
        <v>1527.0916666666667</v>
      </c>
      <c r="G18" s="48">
        <f t="shared" si="1"/>
        <v>0.2243125988630198</v>
      </c>
      <c r="H18" s="49">
        <f t="shared" si="2"/>
        <v>6807.8729166666672</v>
      </c>
      <c r="I18" s="97">
        <f t="shared" si="5"/>
        <v>9.0075723854800463E-2</v>
      </c>
      <c r="J18" s="98"/>
    </row>
    <row r="19" spans="1:10" x14ac:dyDescent="0.25">
      <c r="A19" s="80" t="s">
        <v>86</v>
      </c>
      <c r="B19" s="41">
        <v>244420.25</v>
      </c>
      <c r="C19" s="42">
        <f t="shared" si="3"/>
        <v>10184.177083333334</v>
      </c>
      <c r="D19" s="43">
        <f t="shared" si="0"/>
        <v>0.79830627422298717</v>
      </c>
      <c r="E19" s="41">
        <v>1543832</v>
      </c>
      <c r="F19" s="42">
        <f t="shared" si="4"/>
        <v>2573.0533333333333</v>
      </c>
      <c r="G19" s="43">
        <f t="shared" si="1"/>
        <v>0.20169372577701278</v>
      </c>
      <c r="H19" s="44">
        <f t="shared" si="2"/>
        <v>12757.230416666667</v>
      </c>
      <c r="I19" s="101">
        <f t="shared" si="5"/>
        <v>0.16879233473211908</v>
      </c>
      <c r="J19" s="102"/>
    </row>
    <row r="20" spans="1:10" x14ac:dyDescent="0.25">
      <c r="A20" s="81" t="s">
        <v>87</v>
      </c>
      <c r="B20" s="46">
        <v>223244</v>
      </c>
      <c r="C20" s="47">
        <f t="shared" si="3"/>
        <v>9301.8333333333339</v>
      </c>
      <c r="D20" s="48">
        <f t="shared" si="0"/>
        <v>0.76254369415946543</v>
      </c>
      <c r="E20" s="46">
        <v>1737956</v>
      </c>
      <c r="F20" s="47">
        <f t="shared" si="4"/>
        <v>2896.5933333333332</v>
      </c>
      <c r="G20" s="48">
        <f t="shared" si="1"/>
        <v>0.23745630584053462</v>
      </c>
      <c r="H20" s="49">
        <f t="shared" si="2"/>
        <v>12198.426666666666</v>
      </c>
      <c r="I20" s="97">
        <f t="shared" si="5"/>
        <v>0.16139874015563976</v>
      </c>
      <c r="J20" s="98"/>
    </row>
    <row r="21" spans="1:10" x14ac:dyDescent="0.25">
      <c r="A21" s="80" t="s">
        <v>88</v>
      </c>
      <c r="B21" s="41">
        <v>73486</v>
      </c>
      <c r="C21" s="42">
        <f t="shared" si="3"/>
        <v>3061.9166666666665</v>
      </c>
      <c r="D21" s="43">
        <f t="shared" si="0"/>
        <v>0.7248086436532738</v>
      </c>
      <c r="E21" s="41">
        <v>697519</v>
      </c>
      <c r="F21" s="42">
        <f t="shared" si="4"/>
        <v>1162.5316666666668</v>
      </c>
      <c r="G21" s="43">
        <f t="shared" si="1"/>
        <v>0.27519135634672615</v>
      </c>
      <c r="H21" s="44">
        <f t="shared" si="2"/>
        <v>4224.4483333333337</v>
      </c>
      <c r="I21" s="101">
        <f t="shared" si="5"/>
        <v>5.5894145817651258E-2</v>
      </c>
      <c r="J21" s="102"/>
    </row>
    <row r="22" spans="1:10" x14ac:dyDescent="0.25">
      <c r="A22" s="81" t="s">
        <v>89</v>
      </c>
      <c r="B22" s="46">
        <v>81783</v>
      </c>
      <c r="C22" s="47">
        <f t="shared" si="3"/>
        <v>3407.625</v>
      </c>
      <c r="D22" s="48">
        <f t="shared" si="0"/>
        <v>0.70667314152991112</v>
      </c>
      <c r="E22" s="46">
        <v>848665</v>
      </c>
      <c r="F22" s="47">
        <f t="shared" si="4"/>
        <v>1414.4416666666666</v>
      </c>
      <c r="G22" s="48">
        <f t="shared" si="1"/>
        <v>0.29332685847008888</v>
      </c>
      <c r="H22" s="49">
        <f t="shared" si="2"/>
        <v>4822.0666666666666</v>
      </c>
      <c r="I22" s="97">
        <f t="shared" si="5"/>
        <v>6.3801300463871738E-2</v>
      </c>
      <c r="J22" s="98"/>
    </row>
    <row r="23" spans="1:10" x14ac:dyDescent="0.25">
      <c r="A23" s="80" t="s">
        <v>90</v>
      </c>
      <c r="B23" s="41">
        <v>27699</v>
      </c>
      <c r="C23" s="42">
        <f t="shared" si="3"/>
        <v>1154.125</v>
      </c>
      <c r="D23" s="43">
        <f t="shared" si="0"/>
        <v>0.75563637792130844</v>
      </c>
      <c r="E23" s="41">
        <v>223938</v>
      </c>
      <c r="F23" s="42">
        <f t="shared" si="4"/>
        <v>373.23</v>
      </c>
      <c r="G23" s="43">
        <f t="shared" si="1"/>
        <v>0.24436362207869161</v>
      </c>
      <c r="H23" s="44">
        <f t="shared" si="2"/>
        <v>1527.355</v>
      </c>
      <c r="I23" s="101">
        <f t="shared" si="5"/>
        <v>2.0208603904964016E-2</v>
      </c>
      <c r="J23" s="102"/>
    </row>
    <row r="24" spans="1:10" x14ac:dyDescent="0.25">
      <c r="A24" s="81" t="s">
        <v>91</v>
      </c>
      <c r="B24" s="46">
        <v>95015</v>
      </c>
      <c r="C24" s="47">
        <f t="shared" si="3"/>
        <v>3958.9583333333335</v>
      </c>
      <c r="D24" s="48">
        <f t="shared" si="0"/>
        <v>0.67996195104245327</v>
      </c>
      <c r="E24" s="46">
        <v>1118019</v>
      </c>
      <c r="F24" s="47">
        <f t="shared" si="4"/>
        <v>1863.365</v>
      </c>
      <c r="G24" s="48">
        <f t="shared" si="1"/>
        <v>0.32003804895754673</v>
      </c>
      <c r="H24" s="49">
        <f t="shared" si="2"/>
        <v>5822.3233333333337</v>
      </c>
      <c r="I24" s="97">
        <f t="shared" si="5"/>
        <v>7.7035807687121274E-2</v>
      </c>
      <c r="J24" s="98"/>
    </row>
    <row r="25" spans="1:10" x14ac:dyDescent="0.25">
      <c r="A25" s="80" t="s">
        <v>92</v>
      </c>
      <c r="B25" s="35">
        <v>60066.7</v>
      </c>
      <c r="C25" s="36">
        <f t="shared" si="3"/>
        <v>2502.7791666666667</v>
      </c>
      <c r="D25" s="37">
        <f t="shared" si="0"/>
        <v>0.84692525414088415</v>
      </c>
      <c r="E25" s="35">
        <v>271414</v>
      </c>
      <c r="F25" s="36">
        <f t="shared" si="4"/>
        <v>452.35666666666668</v>
      </c>
      <c r="G25" s="37">
        <f t="shared" si="1"/>
        <v>0.1530747458591159</v>
      </c>
      <c r="H25" s="38">
        <f t="shared" si="2"/>
        <v>2955.1358333333333</v>
      </c>
      <c r="I25" s="99">
        <f t="shared" si="5"/>
        <v>3.9099730934327045E-2</v>
      </c>
      <c r="J25" s="100"/>
    </row>
    <row r="26" spans="1:10" ht="7.5" customHeight="1" x14ac:dyDescent="0.25">
      <c r="A26" s="11"/>
      <c r="B26" s="50"/>
      <c r="C26" s="7"/>
      <c r="D26" s="43"/>
      <c r="E26" s="41"/>
      <c r="F26" s="7"/>
      <c r="G26" s="43"/>
      <c r="H26" s="7"/>
      <c r="I26" s="43"/>
      <c r="J26" s="45"/>
    </row>
    <row r="27" spans="1:10" s="21" customFormat="1" ht="13.8" thickBot="1" x14ac:dyDescent="0.3">
      <c r="A27" s="63" t="s">
        <v>37</v>
      </c>
      <c r="B27" s="75">
        <f>SUM(B11:B26)</f>
        <v>1368440.4</v>
      </c>
      <c r="C27" s="76">
        <f>SUM(C11:C26)</f>
        <v>57018.350000000006</v>
      </c>
      <c r="D27" s="62">
        <f>+C27/H27</f>
        <v>0.75441613145902886</v>
      </c>
      <c r="E27" s="77">
        <f>SUM(E11:E26)+1</f>
        <v>11136656</v>
      </c>
      <c r="F27" s="76">
        <f>SUM(F11:F26)</f>
        <v>18561.091666666667</v>
      </c>
      <c r="G27" s="62">
        <f>+F27/H27</f>
        <v>0.2455838685409712</v>
      </c>
      <c r="H27" s="76">
        <f>SUM(H11:H26)</f>
        <v>75579.441666666666</v>
      </c>
      <c r="I27" s="78">
        <f>SUM(I11:I26)</f>
        <v>1</v>
      </c>
      <c r="J27" s="79" t="s">
        <v>7</v>
      </c>
    </row>
    <row r="28" spans="1:10" ht="7.5" customHeight="1" x14ac:dyDescent="0.25">
      <c r="B28" s="31"/>
      <c r="C28" s="30"/>
      <c r="D28" s="2"/>
      <c r="E28" s="19"/>
      <c r="F28" s="30"/>
      <c r="G28" s="2"/>
      <c r="H28" s="30"/>
      <c r="I28" s="24"/>
      <c r="J28" s="25"/>
    </row>
    <row r="29" spans="1:10" x14ac:dyDescent="0.25">
      <c r="A29" s="85" t="s">
        <v>57</v>
      </c>
      <c r="B29" s="85"/>
      <c r="C29" s="85"/>
      <c r="D29" s="85"/>
      <c r="E29" s="85"/>
      <c r="F29" s="85"/>
      <c r="G29" s="85"/>
      <c r="H29" s="85"/>
      <c r="I29" s="85"/>
      <c r="J29" s="85"/>
    </row>
    <row r="30" spans="1:10" s="26" customFormat="1" ht="10.199999999999999" x14ac:dyDescent="0.2">
      <c r="A30" s="85" t="s">
        <v>74</v>
      </c>
      <c r="B30" s="85"/>
      <c r="C30" s="85"/>
      <c r="D30" s="85"/>
      <c r="E30" s="85"/>
      <c r="F30" s="85"/>
      <c r="G30" s="85"/>
      <c r="H30" s="85"/>
      <c r="I30" s="85"/>
      <c r="J30" s="85"/>
    </row>
    <row r="31" spans="1:10" ht="7.5" customHeight="1" x14ac:dyDescent="0.25">
      <c r="A31" s="12"/>
      <c r="B31" s="12"/>
      <c r="C31" s="12"/>
      <c r="D31" s="12"/>
      <c r="E31" s="12"/>
      <c r="F31" s="12"/>
      <c r="G31" s="32"/>
      <c r="H31" s="12"/>
      <c r="I31" s="12"/>
      <c r="J31" s="12"/>
    </row>
    <row r="32" spans="1:10" s="26" customFormat="1" ht="10.199999999999999" x14ac:dyDescent="0.2">
      <c r="A32" s="87" t="s">
        <v>55</v>
      </c>
      <c r="B32" s="87"/>
      <c r="C32" s="87"/>
      <c r="D32" s="87"/>
      <c r="E32" s="87"/>
      <c r="F32" s="87"/>
      <c r="G32" s="87"/>
      <c r="H32" s="87"/>
      <c r="I32" s="87"/>
      <c r="J32" s="87"/>
    </row>
    <row r="33" spans="1:10" s="26" customFormat="1" ht="10.8" thickBot="1" x14ac:dyDescent="0.25">
      <c r="A33" s="88" t="s">
        <v>56</v>
      </c>
      <c r="B33" s="88"/>
      <c r="C33" s="88"/>
      <c r="D33" s="88"/>
      <c r="E33" s="88"/>
      <c r="F33" s="88"/>
      <c r="G33" s="88"/>
      <c r="H33" s="88"/>
      <c r="I33" s="88"/>
      <c r="J33" s="88"/>
    </row>
  </sheetData>
  <mergeCells count="26">
    <mergeCell ref="A30:J30"/>
    <mergeCell ref="I15:J15"/>
    <mergeCell ref="A2:J2"/>
    <mergeCell ref="A3:J3"/>
    <mergeCell ref="A4:J4"/>
    <mergeCell ref="A29:J29"/>
    <mergeCell ref="I16:J16"/>
    <mergeCell ref="I17:J17"/>
    <mergeCell ref="I18:J18"/>
    <mergeCell ref="I19:J19"/>
    <mergeCell ref="A32:J32"/>
    <mergeCell ref="A33:J33"/>
    <mergeCell ref="I6:J6"/>
    <mergeCell ref="I7:J7"/>
    <mergeCell ref="I8:J8"/>
    <mergeCell ref="I9:J9"/>
    <mergeCell ref="I11:J11"/>
    <mergeCell ref="I12:J12"/>
    <mergeCell ref="I13:J13"/>
    <mergeCell ref="I14:J14"/>
    <mergeCell ref="I24:J24"/>
    <mergeCell ref="I25:J25"/>
    <mergeCell ref="I20:J20"/>
    <mergeCell ref="I21:J21"/>
    <mergeCell ref="I22:J22"/>
    <mergeCell ref="I23:J23"/>
  </mergeCells>
  <printOptions horizontalCentered="1"/>
  <pageMargins left="0.75" right="0.75" top="1" bottom="1" header="0.5" footer="0.5"/>
  <pageSetup scale="82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/>
  </sheetViews>
  <sheetFormatPr defaultRowHeight="13.2" x14ac:dyDescent="0.25"/>
  <sheetData>
    <row r="1" spans="1:11" ht="13.8" thickBot="1" x14ac:dyDescent="0.3">
      <c r="A1" s="82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09" t="s">
        <v>58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x14ac:dyDescent="0.25">
      <c r="A3" s="89" t="s">
        <v>42</v>
      </c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1" x14ac:dyDescent="0.25">
      <c r="A4" s="90" t="s">
        <v>10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ht="8.25" customHeight="1" x14ac:dyDescent="0.25"/>
    <row r="27" spans="1:11" ht="6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s="26" customFormat="1" ht="10.199999999999999" x14ac:dyDescent="0.2">
      <c r="A28" s="85" t="s">
        <v>55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s="26" customFormat="1" ht="10.8" thickBot="1" x14ac:dyDescent="0.25">
      <c r="A29" s="88" t="s">
        <v>56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</row>
  </sheetData>
  <mergeCells count="5">
    <mergeCell ref="A28:K28"/>
    <mergeCell ref="A29:K29"/>
    <mergeCell ref="A2:K2"/>
    <mergeCell ref="A3:K3"/>
    <mergeCell ref="A4:K4"/>
  </mergeCells>
  <printOptions horizontalCentered="1"/>
  <pageMargins left="0.75" right="0.75" top="1" bottom="1" header="0.5" footer="0.5"/>
  <pageSetup scale="9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Company>Iowa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Aniket Gupta</cp:lastModifiedBy>
  <cp:lastPrinted>2001-07-25T21:27:09Z</cp:lastPrinted>
  <dcterms:created xsi:type="dcterms:W3CDTF">2001-07-18T13:59:10Z</dcterms:created>
  <dcterms:modified xsi:type="dcterms:W3CDTF">2024-02-03T22:15:32Z</dcterms:modified>
</cp:coreProperties>
</file>