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00E55B36-4D1A-4574-8F76-1E57C1508065}" xr6:coauthVersionLast="47" xr6:coauthVersionMax="47" xr10:uidLastSave="{00000000-0000-0000-0000-000000000000}"/>
  <bookViews>
    <workbookView xWindow="3348" yWindow="3348" windowWidth="17280" windowHeight="8880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Q6" i="1" s="1"/>
  <c r="AA6" i="1" s="1"/>
  <c r="L6" i="1"/>
  <c r="M6" i="1"/>
  <c r="N6" i="1"/>
  <c r="X6" i="1" s="1"/>
  <c r="AJ6" i="1" s="1"/>
  <c r="O6" i="1"/>
  <c r="P6" i="1"/>
  <c r="V6" i="1"/>
  <c r="W6" i="1"/>
  <c r="AI6" i="1" s="1"/>
  <c r="AI15" i="1" s="1"/>
  <c r="Y6" i="1"/>
  <c r="Z6" i="1"/>
  <c r="AL6" i="1" s="1"/>
  <c r="AK6" i="1"/>
  <c r="G7" i="1"/>
  <c r="L7" i="1"/>
  <c r="M7" i="1"/>
  <c r="W7" i="1" s="1"/>
  <c r="AI7" i="1" s="1"/>
  <c r="N7" i="1"/>
  <c r="O7" i="1"/>
  <c r="P7" i="1"/>
  <c r="Q7" i="1"/>
  <c r="V7" i="1"/>
  <c r="X7" i="1"/>
  <c r="Y7" i="1"/>
  <c r="Z7" i="1"/>
  <c r="AJ7" i="1"/>
  <c r="AJ15" i="1" s="1"/>
  <c r="AK7" i="1"/>
  <c r="AK15" i="1" s="1"/>
  <c r="AL7" i="1"/>
  <c r="G8" i="1"/>
  <c r="L8" i="1"/>
  <c r="M8" i="1"/>
  <c r="N8" i="1"/>
  <c r="O8" i="1"/>
  <c r="P8" i="1"/>
  <c r="Z8" i="1" s="1"/>
  <c r="AL8" i="1" s="1"/>
  <c r="Q8" i="1"/>
  <c r="AA8" i="1" s="1"/>
  <c r="V8" i="1"/>
  <c r="W8" i="1"/>
  <c r="X8" i="1"/>
  <c r="AJ8" i="1" s="1"/>
  <c r="Y8" i="1"/>
  <c r="AI8" i="1"/>
  <c r="AK8" i="1"/>
  <c r="G9" i="1"/>
  <c r="Q9" i="1" s="1"/>
  <c r="L9" i="1"/>
  <c r="M9" i="1"/>
  <c r="N9" i="1"/>
  <c r="O9" i="1"/>
  <c r="Y9" i="1" s="1"/>
  <c r="AK9" i="1" s="1"/>
  <c r="P9" i="1"/>
  <c r="Z9" i="1" s="1"/>
  <c r="V9" i="1"/>
  <c r="W9" i="1"/>
  <c r="AI9" i="1" s="1"/>
  <c r="X9" i="1"/>
  <c r="AA9" i="1"/>
  <c r="AJ9" i="1"/>
  <c r="AL9" i="1"/>
  <c r="G10" i="1"/>
  <c r="L10" i="1"/>
  <c r="M10" i="1"/>
  <c r="N10" i="1"/>
  <c r="X10" i="1" s="1"/>
  <c r="AJ10" i="1" s="1"/>
  <c r="O10" i="1"/>
  <c r="Y10" i="1" s="1"/>
  <c r="P10" i="1"/>
  <c r="Q10" i="1"/>
  <c r="V10" i="1"/>
  <c r="W10" i="1"/>
  <c r="Z10" i="1"/>
  <c r="AL10" i="1" s="1"/>
  <c r="AA10" i="1"/>
  <c r="AI10" i="1"/>
  <c r="AK10" i="1"/>
  <c r="G11" i="1"/>
  <c r="L11" i="1"/>
  <c r="M11" i="1"/>
  <c r="W11" i="1" s="1"/>
  <c r="AI11" i="1" s="1"/>
  <c r="N11" i="1"/>
  <c r="X11" i="1" s="1"/>
  <c r="O11" i="1"/>
  <c r="P11" i="1"/>
  <c r="Q11" i="1"/>
  <c r="AA11" i="1" s="1"/>
  <c r="V11" i="1"/>
  <c r="Y11" i="1"/>
  <c r="AK11" i="1" s="1"/>
  <c r="Z11" i="1"/>
  <c r="AL11" i="1" s="1"/>
  <c r="AJ11" i="1"/>
  <c r="G12" i="1"/>
  <c r="L12" i="1"/>
  <c r="Q12" i="1" s="1"/>
  <c r="AA12" i="1" s="1"/>
  <c r="M12" i="1"/>
  <c r="W12" i="1" s="1"/>
  <c r="AI12" i="1" s="1"/>
  <c r="N12" i="1"/>
  <c r="O12" i="1"/>
  <c r="P12" i="1"/>
  <c r="Z12" i="1" s="1"/>
  <c r="AL12" i="1" s="1"/>
  <c r="V12" i="1"/>
  <c r="X12" i="1"/>
  <c r="AJ12" i="1" s="1"/>
  <c r="Y12" i="1"/>
  <c r="AK12" i="1" s="1"/>
  <c r="G13" i="1"/>
  <c r="Q13" i="1" s="1"/>
  <c r="L13" i="1"/>
  <c r="M13" i="1"/>
  <c r="N13" i="1"/>
  <c r="O13" i="1"/>
  <c r="Y13" i="1" s="1"/>
  <c r="AK13" i="1" s="1"/>
  <c r="P13" i="1"/>
  <c r="V13" i="1"/>
  <c r="W13" i="1"/>
  <c r="AI13" i="1" s="1"/>
  <c r="X13" i="1"/>
  <c r="AJ13" i="1" s="1"/>
  <c r="Z13" i="1"/>
  <c r="AA13" i="1"/>
  <c r="AL13" i="1"/>
  <c r="G14" i="1"/>
  <c r="Q14" i="1" s="1"/>
  <c r="L14" i="1"/>
  <c r="M14" i="1"/>
  <c r="N14" i="1"/>
  <c r="X14" i="1" s="1"/>
  <c r="AJ14" i="1" s="1"/>
  <c r="O14" i="1"/>
  <c r="P14" i="1"/>
  <c r="V14" i="1"/>
  <c r="W14" i="1"/>
  <c r="AI14" i="1" s="1"/>
  <c r="Y14" i="1"/>
  <c r="Z14" i="1"/>
  <c r="AL14" i="1" s="1"/>
  <c r="AK14" i="1"/>
  <c r="G15" i="1"/>
  <c r="L15" i="1"/>
  <c r="M15" i="1"/>
  <c r="W15" i="1" s="1"/>
  <c r="N15" i="1"/>
  <c r="O15" i="1"/>
  <c r="P15" i="1"/>
  <c r="Q15" i="1"/>
  <c r="AA15" i="1" s="1"/>
  <c r="V15" i="1"/>
  <c r="X15" i="1"/>
  <c r="Y15" i="1"/>
  <c r="Z15" i="1"/>
  <c r="G16" i="1"/>
  <c r="L16" i="1"/>
  <c r="Q16" i="1" s="1"/>
  <c r="AA16" i="1" s="1"/>
  <c r="M16" i="1"/>
  <c r="N16" i="1"/>
  <c r="O16" i="1"/>
  <c r="P16" i="1"/>
  <c r="Z16" i="1" s="1"/>
  <c r="AL16" i="1" s="1"/>
  <c r="V16" i="1"/>
  <c r="W16" i="1"/>
  <c r="X16" i="1"/>
  <c r="Y16" i="1"/>
  <c r="AI16" i="1"/>
  <c r="AI25" i="1" s="1"/>
  <c r="AJ16" i="1"/>
  <c r="AK16" i="1"/>
  <c r="G17" i="1"/>
  <c r="Q17" i="1" s="1"/>
  <c r="L17" i="1"/>
  <c r="M17" i="1"/>
  <c r="N17" i="1"/>
  <c r="O17" i="1"/>
  <c r="Y17" i="1" s="1"/>
  <c r="AK17" i="1" s="1"/>
  <c r="P17" i="1"/>
  <c r="Z17" i="1" s="1"/>
  <c r="AL17" i="1" s="1"/>
  <c r="AL25" i="1" s="1"/>
  <c r="V17" i="1"/>
  <c r="W17" i="1"/>
  <c r="AI17" i="1" s="1"/>
  <c r="X17" i="1"/>
  <c r="AA17" i="1"/>
  <c r="AJ17" i="1"/>
  <c r="G18" i="1"/>
  <c r="L18" i="1"/>
  <c r="M18" i="1"/>
  <c r="N18" i="1"/>
  <c r="X18" i="1" s="1"/>
  <c r="AJ18" i="1" s="1"/>
  <c r="O18" i="1"/>
  <c r="Y18" i="1" s="1"/>
  <c r="P18" i="1"/>
  <c r="Q18" i="1"/>
  <c r="V18" i="1"/>
  <c r="W18" i="1"/>
  <c r="Z18" i="1"/>
  <c r="AL18" i="1" s="1"/>
  <c r="AA18" i="1"/>
  <c r="AI18" i="1"/>
  <c r="AK18" i="1"/>
  <c r="G19" i="1"/>
  <c r="L19" i="1"/>
  <c r="M19" i="1"/>
  <c r="W19" i="1" s="1"/>
  <c r="AI19" i="1" s="1"/>
  <c r="N19" i="1"/>
  <c r="X19" i="1" s="1"/>
  <c r="AJ19" i="1" s="1"/>
  <c r="O19" i="1"/>
  <c r="P19" i="1"/>
  <c r="Q19" i="1"/>
  <c r="AA19" i="1" s="1"/>
  <c r="V19" i="1"/>
  <c r="Y19" i="1"/>
  <c r="AK19" i="1" s="1"/>
  <c r="Z19" i="1"/>
  <c r="AL19" i="1" s="1"/>
  <c r="G20" i="1"/>
  <c r="L20" i="1"/>
  <c r="Q20" i="1" s="1"/>
  <c r="AA20" i="1" s="1"/>
  <c r="M20" i="1"/>
  <c r="W20" i="1" s="1"/>
  <c r="AI20" i="1" s="1"/>
  <c r="N20" i="1"/>
  <c r="O20" i="1"/>
  <c r="P20" i="1"/>
  <c r="Z20" i="1" s="1"/>
  <c r="AL20" i="1" s="1"/>
  <c r="V20" i="1"/>
  <c r="X20" i="1"/>
  <c r="AJ20" i="1" s="1"/>
  <c r="Y20" i="1"/>
  <c r="AK20" i="1" s="1"/>
  <c r="G21" i="1"/>
  <c r="Q21" i="1" s="1"/>
  <c r="AA21" i="1" s="1"/>
  <c r="L21" i="1"/>
  <c r="M21" i="1"/>
  <c r="N21" i="1"/>
  <c r="O21" i="1"/>
  <c r="Y21" i="1" s="1"/>
  <c r="AK21" i="1" s="1"/>
  <c r="P21" i="1"/>
  <c r="V21" i="1"/>
  <c r="W21" i="1"/>
  <c r="AI21" i="1" s="1"/>
  <c r="X21" i="1"/>
  <c r="AJ21" i="1" s="1"/>
  <c r="Z21" i="1"/>
  <c r="AL21" i="1"/>
  <c r="G22" i="1"/>
  <c r="Q22" i="1" s="1"/>
  <c r="AA22" i="1" s="1"/>
  <c r="L22" i="1"/>
  <c r="M22" i="1"/>
  <c r="N22" i="1"/>
  <c r="X22" i="1" s="1"/>
  <c r="AJ22" i="1" s="1"/>
  <c r="O22" i="1"/>
  <c r="P22" i="1"/>
  <c r="V22" i="1"/>
  <c r="W22" i="1"/>
  <c r="AI22" i="1" s="1"/>
  <c r="Y22" i="1"/>
  <c r="Z22" i="1"/>
  <c r="AK22" i="1"/>
  <c r="AL22" i="1"/>
  <c r="G23" i="1"/>
  <c r="L23" i="1"/>
  <c r="M23" i="1"/>
  <c r="W23" i="1" s="1"/>
  <c r="AI23" i="1" s="1"/>
  <c r="N23" i="1"/>
  <c r="O23" i="1"/>
  <c r="P23" i="1"/>
  <c r="Q23" i="1"/>
  <c r="V23" i="1"/>
  <c r="X23" i="1"/>
  <c r="Y23" i="1"/>
  <c r="Z23" i="1"/>
  <c r="AJ23" i="1"/>
  <c r="AK23" i="1"/>
  <c r="AL23" i="1"/>
  <c r="G24" i="1"/>
  <c r="L24" i="1"/>
  <c r="Q24" i="1" s="1"/>
  <c r="AA24" i="1" s="1"/>
  <c r="M24" i="1"/>
  <c r="N24" i="1"/>
  <c r="O24" i="1"/>
  <c r="P24" i="1"/>
  <c r="Z24" i="1" s="1"/>
  <c r="AL24" i="1" s="1"/>
  <c r="V24" i="1"/>
  <c r="W24" i="1"/>
  <c r="X24" i="1"/>
  <c r="AJ24" i="1" s="1"/>
  <c r="Y24" i="1"/>
  <c r="AI24" i="1"/>
  <c r="AK24" i="1"/>
  <c r="G25" i="1"/>
  <c r="Q25" i="1" s="1"/>
  <c r="AA25" i="1" s="1"/>
  <c r="L25" i="1"/>
  <c r="M25" i="1"/>
  <c r="N25" i="1"/>
  <c r="O25" i="1"/>
  <c r="Y25" i="1" s="1"/>
  <c r="P25" i="1"/>
  <c r="Z25" i="1" s="1"/>
  <c r="V25" i="1"/>
  <c r="W25" i="1"/>
  <c r="X25" i="1"/>
  <c r="G26" i="1"/>
  <c r="L26" i="1"/>
  <c r="M26" i="1"/>
  <c r="N26" i="1"/>
  <c r="X26" i="1" s="1"/>
  <c r="AJ26" i="1" s="1"/>
  <c r="O26" i="1"/>
  <c r="Y26" i="1" s="1"/>
  <c r="P26" i="1"/>
  <c r="Q26" i="1"/>
  <c r="V26" i="1"/>
  <c r="AA26" i="1" s="1"/>
  <c r="W26" i="1"/>
  <c r="Z26" i="1"/>
  <c r="AL26" i="1" s="1"/>
  <c r="AI26" i="1"/>
  <c r="AK26" i="1"/>
  <c r="G27" i="1"/>
  <c r="L27" i="1"/>
  <c r="M27" i="1"/>
  <c r="W27" i="1" s="1"/>
  <c r="AI27" i="1" s="1"/>
  <c r="N27" i="1"/>
  <c r="X27" i="1" s="1"/>
  <c r="AJ27" i="1" s="1"/>
  <c r="O27" i="1"/>
  <c r="P27" i="1"/>
  <c r="Q27" i="1"/>
  <c r="AA27" i="1" s="1"/>
  <c r="V27" i="1"/>
  <c r="Y27" i="1"/>
  <c r="AK27" i="1" s="1"/>
  <c r="Z27" i="1"/>
  <c r="AL27" i="1" s="1"/>
  <c r="G28" i="1"/>
  <c r="L28" i="1"/>
  <c r="Q28" i="1" s="1"/>
  <c r="AA28" i="1" s="1"/>
  <c r="M28" i="1"/>
  <c r="W28" i="1" s="1"/>
  <c r="N28" i="1"/>
  <c r="O28" i="1"/>
  <c r="P28" i="1"/>
  <c r="Z28" i="1" s="1"/>
  <c r="AL28" i="1" s="1"/>
  <c r="V28" i="1"/>
  <c r="X28" i="1"/>
  <c r="AJ28" i="1" s="1"/>
  <c r="Y28" i="1"/>
  <c r="AK28" i="1" s="1"/>
  <c r="AI28" i="1"/>
  <c r="G29" i="1"/>
  <c r="L29" i="1"/>
  <c r="M29" i="1"/>
  <c r="N29" i="1"/>
  <c r="O29" i="1"/>
  <c r="Y29" i="1" s="1"/>
  <c r="AK29" i="1" s="1"/>
  <c r="P29" i="1"/>
  <c r="V29" i="1"/>
  <c r="W29" i="1"/>
  <c r="AI29" i="1" s="1"/>
  <c r="X29" i="1"/>
  <c r="AJ29" i="1" s="1"/>
  <c r="Z29" i="1"/>
  <c r="AL29" i="1"/>
  <c r="G30" i="1"/>
  <c r="Q30" i="1" s="1"/>
  <c r="AA30" i="1" s="1"/>
  <c r="L30" i="1"/>
  <c r="M30" i="1"/>
  <c r="N30" i="1"/>
  <c r="X30" i="1" s="1"/>
  <c r="AJ30" i="1" s="1"/>
  <c r="O30" i="1"/>
  <c r="P30" i="1"/>
  <c r="V30" i="1"/>
  <c r="W30" i="1"/>
  <c r="AI30" i="1" s="1"/>
  <c r="Y30" i="1"/>
  <c r="Z30" i="1"/>
  <c r="AL30" i="1" s="1"/>
  <c r="AK30" i="1"/>
  <c r="G31" i="1"/>
  <c r="L31" i="1"/>
  <c r="M31" i="1"/>
  <c r="W31" i="1" s="1"/>
  <c r="AI31" i="1" s="1"/>
  <c r="N31" i="1"/>
  <c r="O31" i="1"/>
  <c r="P31" i="1"/>
  <c r="Q31" i="1"/>
  <c r="AA31" i="1" s="1"/>
  <c r="V31" i="1"/>
  <c r="X31" i="1"/>
  <c r="Y31" i="1"/>
  <c r="Z31" i="1"/>
  <c r="AJ31" i="1"/>
  <c r="AK31" i="1"/>
  <c r="AL31" i="1"/>
  <c r="G32" i="1"/>
  <c r="L32" i="1"/>
  <c r="M32" i="1"/>
  <c r="N32" i="1"/>
  <c r="O32" i="1"/>
  <c r="P32" i="1"/>
  <c r="Z32" i="1" s="1"/>
  <c r="AL32" i="1" s="1"/>
  <c r="Q32" i="1"/>
  <c r="AA32" i="1" s="1"/>
  <c r="V32" i="1"/>
  <c r="W32" i="1"/>
  <c r="X32" i="1"/>
  <c r="Y32" i="1"/>
  <c r="AI32" i="1"/>
  <c r="AJ32" i="1"/>
  <c r="AK32" i="1"/>
  <c r="G33" i="1"/>
  <c r="Q33" i="1" s="1"/>
  <c r="L33" i="1"/>
  <c r="M33" i="1"/>
  <c r="N33" i="1"/>
  <c r="O33" i="1"/>
  <c r="Y33" i="1" s="1"/>
  <c r="AK33" i="1" s="1"/>
  <c r="P33" i="1"/>
  <c r="Z33" i="1" s="1"/>
  <c r="AL33" i="1" s="1"/>
  <c r="V33" i="1"/>
  <c r="W33" i="1"/>
  <c r="X33" i="1"/>
  <c r="AA33" i="1"/>
  <c r="AI33" i="1"/>
  <c r="AJ33" i="1"/>
  <c r="G34" i="1"/>
  <c r="L34" i="1"/>
  <c r="M34" i="1"/>
  <c r="N34" i="1"/>
  <c r="X34" i="1" s="1"/>
  <c r="AJ34" i="1" s="1"/>
  <c r="O34" i="1"/>
  <c r="Y34" i="1" s="1"/>
  <c r="P34" i="1"/>
  <c r="Q34" i="1"/>
  <c r="V34" i="1"/>
  <c r="W34" i="1"/>
  <c r="Z34" i="1"/>
  <c r="AL34" i="1" s="1"/>
  <c r="AA34" i="1"/>
  <c r="AI34" i="1"/>
  <c r="AK34" i="1"/>
  <c r="G35" i="1"/>
  <c r="L35" i="1"/>
  <c r="M35" i="1"/>
  <c r="W35" i="1" s="1"/>
  <c r="N35" i="1"/>
  <c r="X35" i="1" s="1"/>
  <c r="O35" i="1"/>
  <c r="P35" i="1"/>
  <c r="Q35" i="1"/>
  <c r="AA35" i="1" s="1"/>
  <c r="V35" i="1"/>
  <c r="Y35" i="1"/>
  <c r="Z35" i="1"/>
  <c r="G36" i="1"/>
  <c r="L36" i="1"/>
  <c r="Q36" i="1" s="1"/>
  <c r="AA36" i="1" s="1"/>
  <c r="M36" i="1"/>
  <c r="W36" i="1" s="1"/>
  <c r="N36" i="1"/>
  <c r="O36" i="1"/>
  <c r="P36" i="1"/>
  <c r="Z36" i="1" s="1"/>
  <c r="AL36" i="1" s="1"/>
  <c r="V36" i="1"/>
  <c r="X36" i="1"/>
  <c r="AJ36" i="1" s="1"/>
  <c r="Y36" i="1"/>
  <c r="AK36" i="1" s="1"/>
  <c r="AI36" i="1"/>
  <c r="G37" i="1"/>
  <c r="L37" i="1"/>
  <c r="M37" i="1"/>
  <c r="N37" i="1"/>
  <c r="O37" i="1"/>
  <c r="Y37" i="1" s="1"/>
  <c r="AK37" i="1" s="1"/>
  <c r="P37" i="1"/>
  <c r="V37" i="1"/>
  <c r="W37" i="1"/>
  <c r="AI37" i="1" s="1"/>
  <c r="X37" i="1"/>
  <c r="AJ37" i="1" s="1"/>
  <c r="Z37" i="1"/>
  <c r="AL37" i="1"/>
  <c r="G38" i="1"/>
  <c r="Q38" i="1" s="1"/>
  <c r="L38" i="1"/>
  <c r="M38" i="1"/>
  <c r="N38" i="1"/>
  <c r="X38" i="1" s="1"/>
  <c r="AJ38" i="1" s="1"/>
  <c r="O38" i="1"/>
  <c r="P38" i="1"/>
  <c r="V38" i="1"/>
  <c r="W38" i="1"/>
  <c r="AI38" i="1" s="1"/>
  <c r="Y38" i="1"/>
  <c r="Z38" i="1"/>
  <c r="AK38" i="1"/>
  <c r="AL38" i="1"/>
  <c r="G39" i="1"/>
  <c r="L39" i="1"/>
  <c r="M39" i="1"/>
  <c r="W39" i="1" s="1"/>
  <c r="AI39" i="1" s="1"/>
  <c r="N39" i="1"/>
  <c r="O39" i="1"/>
  <c r="P39" i="1"/>
  <c r="Q39" i="1"/>
  <c r="AA39" i="1" s="1"/>
  <c r="V39" i="1"/>
  <c r="X39" i="1"/>
  <c r="Y39" i="1"/>
  <c r="AK39" i="1" s="1"/>
  <c r="Z39" i="1"/>
  <c r="AJ39" i="1"/>
  <c r="AL39" i="1"/>
  <c r="G40" i="1"/>
  <c r="L40" i="1"/>
  <c r="Q40" i="1" s="1"/>
  <c r="AA40" i="1" s="1"/>
  <c r="M40" i="1"/>
  <c r="N40" i="1"/>
  <c r="O40" i="1"/>
  <c r="P40" i="1"/>
  <c r="Z40" i="1" s="1"/>
  <c r="AL40" i="1" s="1"/>
  <c r="V40" i="1"/>
  <c r="W40" i="1"/>
  <c r="X40" i="1"/>
  <c r="Y40" i="1"/>
  <c r="AI40" i="1"/>
  <c r="AJ40" i="1"/>
  <c r="AK40" i="1"/>
  <c r="G41" i="1"/>
  <c r="Q41" i="1" s="1"/>
  <c r="AA41" i="1" s="1"/>
  <c r="L41" i="1"/>
  <c r="M41" i="1"/>
  <c r="N41" i="1"/>
  <c r="O41" i="1"/>
  <c r="Y41" i="1" s="1"/>
  <c r="AK41" i="1" s="1"/>
  <c r="P41" i="1"/>
  <c r="Z41" i="1" s="1"/>
  <c r="AL41" i="1" s="1"/>
  <c r="V41" i="1"/>
  <c r="W41" i="1"/>
  <c r="X41" i="1"/>
  <c r="AI41" i="1"/>
  <c r="AJ41" i="1"/>
  <c r="G42" i="1"/>
  <c r="L42" i="1"/>
  <c r="M42" i="1"/>
  <c r="N42" i="1"/>
  <c r="X42" i="1" s="1"/>
  <c r="AJ42" i="1" s="1"/>
  <c r="O42" i="1"/>
  <c r="Y42" i="1" s="1"/>
  <c r="P42" i="1"/>
  <c r="Q42" i="1"/>
  <c r="V42" i="1"/>
  <c r="W42" i="1"/>
  <c r="Z42" i="1"/>
  <c r="AL42" i="1" s="1"/>
  <c r="AA42" i="1"/>
  <c r="AI42" i="1"/>
  <c r="AK42" i="1"/>
  <c r="G43" i="1"/>
  <c r="L43" i="1"/>
  <c r="M43" i="1"/>
  <c r="W43" i="1" s="1"/>
  <c r="AI43" i="1" s="1"/>
  <c r="N43" i="1"/>
  <c r="X43" i="1" s="1"/>
  <c r="AJ43" i="1" s="1"/>
  <c r="O43" i="1"/>
  <c r="P43" i="1"/>
  <c r="Q43" i="1"/>
  <c r="AA43" i="1" s="1"/>
  <c r="V43" i="1"/>
  <c r="Y43" i="1"/>
  <c r="AK43" i="1" s="1"/>
  <c r="Z43" i="1"/>
  <c r="AL43" i="1" s="1"/>
  <c r="G44" i="1"/>
  <c r="L44" i="1"/>
  <c r="Q44" i="1" s="1"/>
  <c r="AA44" i="1" s="1"/>
  <c r="M44" i="1"/>
  <c r="W44" i="1" s="1"/>
  <c r="N44" i="1"/>
  <c r="O44" i="1"/>
  <c r="P44" i="1"/>
  <c r="Z44" i="1" s="1"/>
  <c r="V44" i="1"/>
  <c r="X44" i="1"/>
  <c r="Y44" i="1"/>
  <c r="AI44" i="1"/>
  <c r="G45" i="1"/>
  <c r="Q45" i="1" s="1"/>
  <c r="AA45" i="1" s="1"/>
  <c r="L45" i="1"/>
  <c r="M45" i="1"/>
  <c r="N45" i="1"/>
  <c r="O45" i="1"/>
  <c r="Y45" i="1" s="1"/>
  <c r="AK45" i="1" s="1"/>
  <c r="P45" i="1"/>
  <c r="V45" i="1"/>
  <c r="W45" i="1"/>
  <c r="AI45" i="1" s="1"/>
  <c r="X45" i="1"/>
  <c r="AJ45" i="1" s="1"/>
  <c r="Z45" i="1"/>
  <c r="AL45" i="1"/>
  <c r="G46" i="1"/>
  <c r="Q46" i="1" s="1"/>
  <c r="AA46" i="1" s="1"/>
  <c r="L46" i="1"/>
  <c r="M46" i="1"/>
  <c r="N46" i="1"/>
  <c r="X46" i="1" s="1"/>
  <c r="AJ46" i="1" s="1"/>
  <c r="O46" i="1"/>
  <c r="P46" i="1"/>
  <c r="V46" i="1"/>
  <c r="W46" i="1"/>
  <c r="AI46" i="1" s="1"/>
  <c r="Y46" i="1"/>
  <c r="Z46" i="1"/>
  <c r="AK46" i="1"/>
  <c r="AL46" i="1"/>
  <c r="G47" i="1"/>
  <c r="L47" i="1"/>
  <c r="M47" i="1"/>
  <c r="W47" i="1" s="1"/>
  <c r="AI47" i="1" s="1"/>
  <c r="N47" i="1"/>
  <c r="O47" i="1"/>
  <c r="P47" i="1"/>
  <c r="Q47" i="1"/>
  <c r="V47" i="1"/>
  <c r="X47" i="1"/>
  <c r="Y47" i="1"/>
  <c r="Z47" i="1"/>
  <c r="AJ47" i="1"/>
  <c r="AK47" i="1"/>
  <c r="AL47" i="1"/>
  <c r="G48" i="1"/>
  <c r="L48" i="1"/>
  <c r="Q48" i="1" s="1"/>
  <c r="AA48" i="1" s="1"/>
  <c r="M48" i="1"/>
  <c r="N48" i="1"/>
  <c r="O48" i="1"/>
  <c r="P48" i="1"/>
  <c r="Z48" i="1" s="1"/>
  <c r="AL48" i="1" s="1"/>
  <c r="V48" i="1"/>
  <c r="W48" i="1"/>
  <c r="X48" i="1"/>
  <c r="AJ48" i="1" s="1"/>
  <c r="Y48" i="1"/>
  <c r="AI48" i="1"/>
  <c r="AK48" i="1"/>
  <c r="G49" i="1"/>
  <c r="Q49" i="1" s="1"/>
  <c r="AA49" i="1" s="1"/>
  <c r="L49" i="1"/>
  <c r="M49" i="1"/>
  <c r="N49" i="1"/>
  <c r="O49" i="1"/>
  <c r="Y49" i="1" s="1"/>
  <c r="AK49" i="1" s="1"/>
  <c r="P49" i="1"/>
  <c r="Z49" i="1" s="1"/>
  <c r="V49" i="1"/>
  <c r="W49" i="1"/>
  <c r="AI49" i="1" s="1"/>
  <c r="X49" i="1"/>
  <c r="AJ49" i="1"/>
  <c r="AL49" i="1"/>
  <c r="G50" i="1"/>
  <c r="L50" i="1"/>
  <c r="M50" i="1"/>
  <c r="N50" i="1"/>
  <c r="X50" i="1" s="1"/>
  <c r="AJ50" i="1" s="1"/>
  <c r="O50" i="1"/>
  <c r="Y50" i="1" s="1"/>
  <c r="P50" i="1"/>
  <c r="Q50" i="1"/>
  <c r="V50" i="1"/>
  <c r="W50" i="1"/>
  <c r="Z50" i="1"/>
  <c r="AL50" i="1" s="1"/>
  <c r="AA50" i="1"/>
  <c r="AI50" i="1"/>
  <c r="AK50" i="1"/>
  <c r="G51" i="1"/>
  <c r="L51" i="1"/>
  <c r="M51" i="1"/>
  <c r="W51" i="1" s="1"/>
  <c r="AI51" i="1" s="1"/>
  <c r="N51" i="1"/>
  <c r="X51" i="1" s="1"/>
  <c r="O51" i="1"/>
  <c r="P51" i="1"/>
  <c r="Q51" i="1"/>
  <c r="AA51" i="1" s="1"/>
  <c r="V51" i="1"/>
  <c r="Y51" i="1"/>
  <c r="AK51" i="1" s="1"/>
  <c r="Z51" i="1"/>
  <c r="AL51" i="1" s="1"/>
  <c r="AJ51" i="1"/>
  <c r="G52" i="1"/>
  <c r="L52" i="1"/>
  <c r="Q52" i="1" s="1"/>
  <c r="AA52" i="1" s="1"/>
  <c r="M52" i="1"/>
  <c r="W52" i="1" s="1"/>
  <c r="N52" i="1"/>
  <c r="O52" i="1"/>
  <c r="P52" i="1"/>
  <c r="Z52" i="1" s="1"/>
  <c r="V52" i="1"/>
  <c r="X52" i="1"/>
  <c r="Y52" i="1"/>
  <c r="G53" i="1"/>
  <c r="Q53" i="1" s="1"/>
  <c r="AA53" i="1" s="1"/>
  <c r="L53" i="1"/>
  <c r="M53" i="1"/>
  <c r="N53" i="1"/>
  <c r="O53" i="1"/>
  <c r="Y53" i="1" s="1"/>
  <c r="AK53" i="1" s="1"/>
  <c r="P53" i="1"/>
  <c r="V53" i="1"/>
  <c r="W53" i="1"/>
  <c r="AI53" i="1" s="1"/>
  <c r="X53" i="1"/>
  <c r="AJ53" i="1" s="1"/>
  <c r="Z53" i="1"/>
  <c r="AL53" i="1"/>
  <c r="G54" i="1"/>
  <c r="Q54" i="1" s="1"/>
  <c r="AA54" i="1" s="1"/>
  <c r="L54" i="1"/>
  <c r="M54" i="1"/>
  <c r="N54" i="1"/>
  <c r="X54" i="1" s="1"/>
  <c r="AJ54" i="1" s="1"/>
  <c r="O54" i="1"/>
  <c r="P54" i="1"/>
  <c r="V54" i="1"/>
  <c r="W54" i="1"/>
  <c r="AI54" i="1" s="1"/>
  <c r="Y54" i="1"/>
  <c r="Z54" i="1"/>
  <c r="AK54" i="1"/>
  <c r="AL54" i="1"/>
  <c r="G55" i="1"/>
  <c r="L55" i="1"/>
  <c r="M55" i="1"/>
  <c r="W55" i="1" s="1"/>
  <c r="AI55" i="1" s="1"/>
  <c r="N55" i="1"/>
  <c r="O55" i="1"/>
  <c r="P55" i="1"/>
  <c r="Q55" i="1"/>
  <c r="AA55" i="1" s="1"/>
  <c r="V55" i="1"/>
  <c r="X55" i="1"/>
  <c r="AJ55" i="1" s="1"/>
  <c r="Y55" i="1"/>
  <c r="AK55" i="1" s="1"/>
  <c r="Z55" i="1"/>
  <c r="AL55" i="1"/>
  <c r="G56" i="1"/>
  <c r="Q56" i="1" s="1"/>
  <c r="L56" i="1"/>
  <c r="M56" i="1"/>
  <c r="N56" i="1"/>
  <c r="O56" i="1"/>
  <c r="P56" i="1"/>
  <c r="Z56" i="1" s="1"/>
  <c r="AL56" i="1" s="1"/>
  <c r="V56" i="1"/>
  <c r="W56" i="1"/>
  <c r="X56" i="1"/>
  <c r="Y56" i="1"/>
  <c r="AI56" i="1"/>
  <c r="AJ56" i="1"/>
  <c r="AK56" i="1"/>
  <c r="G57" i="1"/>
  <c r="Q57" i="1" s="1"/>
  <c r="AA57" i="1" s="1"/>
  <c r="L57" i="1"/>
  <c r="M57" i="1"/>
  <c r="N57" i="1"/>
  <c r="O57" i="1"/>
  <c r="Y57" i="1" s="1"/>
  <c r="AK57" i="1" s="1"/>
  <c r="P57" i="1"/>
  <c r="Z57" i="1" s="1"/>
  <c r="AL57" i="1" s="1"/>
  <c r="V57" i="1"/>
  <c r="W57" i="1"/>
  <c r="AI57" i="1" s="1"/>
  <c r="X57" i="1"/>
  <c r="AJ57" i="1"/>
  <c r="G58" i="1"/>
  <c r="L58" i="1"/>
  <c r="M58" i="1"/>
  <c r="N58" i="1"/>
  <c r="X58" i="1" s="1"/>
  <c r="O58" i="1"/>
  <c r="Y58" i="1" s="1"/>
  <c r="P58" i="1"/>
  <c r="Q58" i="1"/>
  <c r="AA58" i="1" s="1"/>
  <c r="V58" i="1"/>
  <c r="W58" i="1"/>
  <c r="Z58" i="1"/>
  <c r="AL58" i="1" s="1"/>
  <c r="AI58" i="1"/>
  <c r="AJ58" i="1"/>
  <c r="AK58" i="1"/>
  <c r="G59" i="1"/>
  <c r="L59" i="1"/>
  <c r="M59" i="1"/>
  <c r="W59" i="1" s="1"/>
  <c r="AI59" i="1" s="1"/>
  <c r="N59" i="1"/>
  <c r="X59" i="1" s="1"/>
  <c r="AJ59" i="1" s="1"/>
  <c r="O59" i="1"/>
  <c r="P59" i="1"/>
  <c r="Z59" i="1" s="1"/>
  <c r="AL59" i="1" s="1"/>
  <c r="Q59" i="1"/>
  <c r="V59" i="1"/>
  <c r="AA59" i="1" s="1"/>
  <c r="Y59" i="1"/>
  <c r="AK59" i="1"/>
  <c r="G60" i="1"/>
  <c r="L60" i="1"/>
  <c r="Q60" i="1" s="1"/>
  <c r="AA60" i="1" s="1"/>
  <c r="M60" i="1"/>
  <c r="W60" i="1" s="1"/>
  <c r="N60" i="1"/>
  <c r="O60" i="1"/>
  <c r="P60" i="1"/>
  <c r="Z60" i="1" s="1"/>
  <c r="AL60" i="1" s="1"/>
  <c r="V60" i="1"/>
  <c r="X60" i="1"/>
  <c r="Y60" i="1"/>
  <c r="AK60" i="1" s="1"/>
  <c r="AI60" i="1"/>
  <c r="AJ60" i="1"/>
  <c r="G61" i="1"/>
  <c r="L61" i="1"/>
  <c r="M61" i="1"/>
  <c r="N61" i="1"/>
  <c r="X61" i="1" s="1"/>
  <c r="AJ61" i="1" s="1"/>
  <c r="O61" i="1"/>
  <c r="P61" i="1"/>
  <c r="V61" i="1"/>
  <c r="W61" i="1"/>
  <c r="AI61" i="1" s="1"/>
  <c r="Y61" i="1"/>
  <c r="AK61" i="1" s="1"/>
  <c r="Z61" i="1"/>
  <c r="AL61" i="1" s="1"/>
  <c r="G62" i="1"/>
  <c r="L62" i="1"/>
  <c r="M62" i="1"/>
  <c r="W62" i="1" s="1"/>
  <c r="N62" i="1"/>
  <c r="X62" i="1" s="1"/>
  <c r="O62" i="1"/>
  <c r="Y62" i="1" s="1"/>
  <c r="P62" i="1"/>
  <c r="V62" i="1"/>
  <c r="Z62" i="1"/>
  <c r="AK62" i="1"/>
  <c r="AL62" i="1"/>
  <c r="G63" i="1"/>
  <c r="L63" i="1"/>
  <c r="M63" i="1"/>
  <c r="W63" i="1" s="1"/>
  <c r="AI63" i="1" s="1"/>
  <c r="N63" i="1"/>
  <c r="X63" i="1" s="1"/>
  <c r="AJ63" i="1" s="1"/>
  <c r="O63" i="1"/>
  <c r="P63" i="1"/>
  <c r="Q63" i="1"/>
  <c r="V63" i="1"/>
  <c r="Y63" i="1"/>
  <c r="Z63" i="1"/>
  <c r="AL63" i="1" s="1"/>
  <c r="AK63" i="1"/>
  <c r="G64" i="1"/>
  <c r="Q64" i="1" s="1"/>
  <c r="AA64" i="1" s="1"/>
  <c r="L64" i="1"/>
  <c r="M64" i="1"/>
  <c r="N64" i="1"/>
  <c r="O64" i="1"/>
  <c r="P64" i="1"/>
  <c r="Z64" i="1" s="1"/>
  <c r="V64" i="1"/>
  <c r="W64" i="1"/>
  <c r="X64" i="1"/>
  <c r="Y64" i="1"/>
  <c r="AI64" i="1"/>
  <c r="AI72" i="1" s="1"/>
  <c r="AJ64" i="1"/>
  <c r="AK64" i="1"/>
  <c r="AL64" i="1"/>
  <c r="G65" i="1"/>
  <c r="L65" i="1"/>
  <c r="M65" i="1"/>
  <c r="N65" i="1"/>
  <c r="O65" i="1"/>
  <c r="Y65" i="1" s="1"/>
  <c r="AK65" i="1" s="1"/>
  <c r="P65" i="1"/>
  <c r="Z65" i="1" s="1"/>
  <c r="AL65" i="1" s="1"/>
  <c r="V65" i="1"/>
  <c r="W65" i="1"/>
  <c r="AI65" i="1" s="1"/>
  <c r="X65" i="1"/>
  <c r="AJ65" i="1"/>
  <c r="G66" i="1"/>
  <c r="Q66" i="1" s="1"/>
  <c r="AA66" i="1" s="1"/>
  <c r="L66" i="1"/>
  <c r="M66" i="1"/>
  <c r="N66" i="1"/>
  <c r="X66" i="1" s="1"/>
  <c r="AJ66" i="1" s="1"/>
  <c r="O66" i="1"/>
  <c r="Y66" i="1" s="1"/>
  <c r="P66" i="1"/>
  <c r="V66" i="1"/>
  <c r="W66" i="1"/>
  <c r="AI66" i="1" s="1"/>
  <c r="Z66" i="1"/>
  <c r="AL66" i="1" s="1"/>
  <c r="AK66" i="1"/>
  <c r="G67" i="1"/>
  <c r="L67" i="1"/>
  <c r="M67" i="1"/>
  <c r="W67" i="1" s="1"/>
  <c r="N67" i="1"/>
  <c r="X67" i="1" s="1"/>
  <c r="AJ67" i="1" s="1"/>
  <c r="O67" i="1"/>
  <c r="Y67" i="1" s="1"/>
  <c r="AK67" i="1" s="1"/>
  <c r="P67" i="1"/>
  <c r="Q67" i="1"/>
  <c r="V67" i="1"/>
  <c r="Z67" i="1"/>
  <c r="AL67" i="1" s="1"/>
  <c r="AA67" i="1"/>
  <c r="AI67" i="1"/>
  <c r="G68" i="1"/>
  <c r="L68" i="1"/>
  <c r="Q68" i="1" s="1"/>
  <c r="M68" i="1"/>
  <c r="W68" i="1" s="1"/>
  <c r="N68" i="1"/>
  <c r="O68" i="1"/>
  <c r="P68" i="1"/>
  <c r="Z68" i="1" s="1"/>
  <c r="AL68" i="1" s="1"/>
  <c r="V68" i="1"/>
  <c r="X68" i="1"/>
  <c r="AJ68" i="1" s="1"/>
  <c r="Y68" i="1"/>
  <c r="AK68" i="1" s="1"/>
  <c r="AA68" i="1"/>
  <c r="AI68" i="1"/>
  <c r="G69" i="1"/>
  <c r="Q69" i="1" s="1"/>
  <c r="L69" i="1"/>
  <c r="M69" i="1"/>
  <c r="N69" i="1"/>
  <c r="X69" i="1" s="1"/>
  <c r="AJ69" i="1" s="1"/>
  <c r="O69" i="1"/>
  <c r="Y69" i="1" s="1"/>
  <c r="AK69" i="1" s="1"/>
  <c r="P69" i="1"/>
  <c r="Z69" i="1" s="1"/>
  <c r="AL69" i="1" s="1"/>
  <c r="V69" i="1"/>
  <c r="W69" i="1"/>
  <c r="AI69" i="1" s="1"/>
  <c r="AA69" i="1"/>
  <c r="G70" i="1"/>
  <c r="L70" i="1"/>
  <c r="M70" i="1"/>
  <c r="N70" i="1"/>
  <c r="O70" i="1"/>
  <c r="P70" i="1"/>
  <c r="V70" i="1"/>
  <c r="W70" i="1"/>
  <c r="AI70" i="1" s="1"/>
  <c r="X70" i="1"/>
  <c r="AJ70" i="1" s="1"/>
  <c r="Y70" i="1"/>
  <c r="AK70" i="1" s="1"/>
  <c r="Z70" i="1"/>
  <c r="AL70" i="1"/>
  <c r="G71" i="1"/>
  <c r="L71" i="1"/>
  <c r="Q71" i="1" s="1"/>
  <c r="AA71" i="1" s="1"/>
  <c r="M71" i="1"/>
  <c r="W71" i="1" s="1"/>
  <c r="AI71" i="1" s="1"/>
  <c r="N71" i="1"/>
  <c r="X71" i="1" s="1"/>
  <c r="AJ71" i="1" s="1"/>
  <c r="O71" i="1"/>
  <c r="P71" i="1"/>
  <c r="V71" i="1"/>
  <c r="Y71" i="1"/>
  <c r="AK71" i="1" s="1"/>
  <c r="Z71" i="1"/>
  <c r="AL71" i="1"/>
  <c r="G72" i="1"/>
  <c r="Q72" i="1" s="1"/>
  <c r="AA72" i="1" s="1"/>
  <c r="L72" i="1"/>
  <c r="M72" i="1"/>
  <c r="N72" i="1"/>
  <c r="O72" i="1"/>
  <c r="P72" i="1"/>
  <c r="Z72" i="1" s="1"/>
  <c r="V72" i="1"/>
  <c r="W72" i="1"/>
  <c r="X72" i="1"/>
  <c r="Y72" i="1"/>
  <c r="G73" i="1"/>
  <c r="L73" i="1"/>
  <c r="M73" i="1"/>
  <c r="N73" i="1"/>
  <c r="O73" i="1"/>
  <c r="Y73" i="1" s="1"/>
  <c r="AK73" i="1" s="1"/>
  <c r="P73" i="1"/>
  <c r="Z73" i="1" s="1"/>
  <c r="AL73" i="1" s="1"/>
  <c r="V73" i="1"/>
  <c r="W73" i="1"/>
  <c r="AI73" i="1" s="1"/>
  <c r="X73" i="1"/>
  <c r="AJ73" i="1"/>
  <c r="G74" i="1"/>
  <c r="L74" i="1"/>
  <c r="Q74" i="1" s="1"/>
  <c r="AA74" i="1" s="1"/>
  <c r="M74" i="1"/>
  <c r="W74" i="1" s="1"/>
  <c r="N74" i="1"/>
  <c r="O74" i="1"/>
  <c r="P74" i="1"/>
  <c r="Z74" i="1" s="1"/>
  <c r="AL74" i="1" s="1"/>
  <c r="V74" i="1"/>
  <c r="X74" i="1"/>
  <c r="AJ74" i="1" s="1"/>
  <c r="Y74" i="1"/>
  <c r="AK74" i="1" s="1"/>
  <c r="AI74" i="1"/>
  <c r="C75" i="1"/>
  <c r="G75" i="1" s="1"/>
  <c r="D75" i="1"/>
  <c r="H75" i="1"/>
  <c r="I75" i="1"/>
  <c r="O75" i="1"/>
  <c r="P75" i="1"/>
  <c r="Z75" i="1" s="1"/>
  <c r="V75" i="1"/>
  <c r="Y75" i="1"/>
  <c r="AK75" i="1" s="1"/>
  <c r="AL75" i="1"/>
  <c r="C76" i="1"/>
  <c r="G76" i="1" s="1"/>
  <c r="D76" i="1"/>
  <c r="H76" i="1"/>
  <c r="I76" i="1"/>
  <c r="N76" i="1" s="1"/>
  <c r="X76" i="1" s="1"/>
  <c r="AJ76" i="1" s="1"/>
  <c r="O76" i="1"/>
  <c r="P76" i="1"/>
  <c r="V76" i="1"/>
  <c r="Y76" i="1"/>
  <c r="AK76" i="1" s="1"/>
  <c r="Z76" i="1"/>
  <c r="AL76" i="1" s="1"/>
  <c r="G77" i="1"/>
  <c r="L77" i="1"/>
  <c r="Q77" i="1" s="1"/>
  <c r="M77" i="1"/>
  <c r="W77" i="1" s="1"/>
  <c r="AI77" i="1" s="1"/>
  <c r="N77" i="1"/>
  <c r="X77" i="1" s="1"/>
  <c r="AJ77" i="1" s="1"/>
  <c r="O77" i="1"/>
  <c r="P77" i="1"/>
  <c r="V77" i="1"/>
  <c r="Y77" i="1"/>
  <c r="Z77" i="1"/>
  <c r="AL77" i="1" s="1"/>
  <c r="AA77" i="1"/>
  <c r="AK77" i="1"/>
  <c r="G78" i="1"/>
  <c r="Q78" i="1" s="1"/>
  <c r="AA78" i="1" s="1"/>
  <c r="L78" i="1"/>
  <c r="M78" i="1"/>
  <c r="W78" i="1" s="1"/>
  <c r="N78" i="1"/>
  <c r="X78" i="1" s="1"/>
  <c r="O78" i="1"/>
  <c r="P78" i="1"/>
  <c r="Z78" i="1" s="1"/>
  <c r="AL78" i="1" s="1"/>
  <c r="V78" i="1"/>
  <c r="Y78" i="1"/>
  <c r="AK78" i="1" s="1"/>
  <c r="AI78" i="1"/>
  <c r="AJ78" i="1"/>
  <c r="G79" i="1"/>
  <c r="Q79" i="1" s="1"/>
  <c r="L79" i="1"/>
  <c r="M79" i="1"/>
  <c r="W79" i="1" s="1"/>
  <c r="AI79" i="1" s="1"/>
  <c r="N79" i="1"/>
  <c r="O79" i="1"/>
  <c r="Y79" i="1" s="1"/>
  <c r="AK79" i="1" s="1"/>
  <c r="P79" i="1"/>
  <c r="Z79" i="1" s="1"/>
  <c r="AL79" i="1" s="1"/>
  <c r="V79" i="1"/>
  <c r="X79" i="1"/>
  <c r="AJ79" i="1" s="1"/>
  <c r="G80" i="1"/>
  <c r="Q80" i="1" s="1"/>
  <c r="L80" i="1"/>
  <c r="M80" i="1"/>
  <c r="N80" i="1"/>
  <c r="X80" i="1" s="1"/>
  <c r="AJ80" i="1" s="1"/>
  <c r="O80" i="1"/>
  <c r="Y80" i="1" s="1"/>
  <c r="P80" i="1"/>
  <c r="V80" i="1"/>
  <c r="W80" i="1"/>
  <c r="AI80" i="1" s="1"/>
  <c r="Z80" i="1"/>
  <c r="AL80" i="1" s="1"/>
  <c r="AK80" i="1"/>
  <c r="G81" i="1"/>
  <c r="Q81" i="1" s="1"/>
  <c r="AA81" i="1" s="1"/>
  <c r="L81" i="1"/>
  <c r="M81" i="1"/>
  <c r="N81" i="1"/>
  <c r="X81" i="1" s="1"/>
  <c r="AJ81" i="1" s="1"/>
  <c r="O81" i="1"/>
  <c r="P81" i="1"/>
  <c r="Z81" i="1" s="1"/>
  <c r="AL81" i="1" s="1"/>
  <c r="V81" i="1"/>
  <c r="W81" i="1"/>
  <c r="AI81" i="1" s="1"/>
  <c r="Y81" i="1"/>
  <c r="AK81" i="1" s="1"/>
  <c r="G82" i="1"/>
  <c r="L82" i="1"/>
  <c r="Q82" i="1" s="1"/>
  <c r="M82" i="1"/>
  <c r="W82" i="1" s="1"/>
  <c r="N82" i="1"/>
  <c r="O82" i="1"/>
  <c r="P82" i="1"/>
  <c r="Z82" i="1" s="1"/>
  <c r="V82" i="1"/>
  <c r="X82" i="1"/>
  <c r="Y82" i="1"/>
  <c r="AA82" i="1"/>
  <c r="G83" i="1"/>
  <c r="L83" i="1"/>
  <c r="M83" i="1"/>
  <c r="N83" i="1"/>
  <c r="X83" i="1" s="1"/>
  <c r="AJ83" i="1" s="1"/>
  <c r="O83" i="1"/>
  <c r="Y83" i="1" s="1"/>
  <c r="AK83" i="1" s="1"/>
  <c r="P83" i="1"/>
  <c r="Q83" i="1"/>
  <c r="V83" i="1"/>
  <c r="W83" i="1"/>
  <c r="Z83" i="1"/>
  <c r="AA83" i="1"/>
  <c r="AI83" i="1"/>
  <c r="AL83" i="1"/>
  <c r="G84" i="1"/>
  <c r="Q84" i="1" s="1"/>
  <c r="L84" i="1"/>
  <c r="M84" i="1"/>
  <c r="N84" i="1"/>
  <c r="X84" i="1" s="1"/>
  <c r="AJ84" i="1" s="1"/>
  <c r="O84" i="1"/>
  <c r="Y84" i="1" s="1"/>
  <c r="AK84" i="1" s="1"/>
  <c r="P84" i="1"/>
  <c r="Z84" i="1" s="1"/>
  <c r="V84" i="1"/>
  <c r="W84" i="1"/>
  <c r="AI84" i="1" s="1"/>
  <c r="AA84" i="1"/>
  <c r="AL84" i="1"/>
  <c r="G85" i="1"/>
  <c r="L85" i="1"/>
  <c r="M85" i="1"/>
  <c r="W85" i="1" s="1"/>
  <c r="AI85" i="1" s="1"/>
  <c r="N85" i="1"/>
  <c r="X85" i="1" s="1"/>
  <c r="AJ85" i="1" s="1"/>
  <c r="O85" i="1"/>
  <c r="P85" i="1"/>
  <c r="Q85" i="1"/>
  <c r="V85" i="1"/>
  <c r="Y85" i="1"/>
  <c r="AK85" i="1" s="1"/>
  <c r="Z85" i="1"/>
  <c r="AL85" i="1" s="1"/>
  <c r="G86" i="1"/>
  <c r="L86" i="1"/>
  <c r="M86" i="1"/>
  <c r="N86" i="1"/>
  <c r="O86" i="1"/>
  <c r="P86" i="1"/>
  <c r="V86" i="1"/>
  <c r="W86" i="1"/>
  <c r="AI86" i="1" s="1"/>
  <c r="X86" i="1"/>
  <c r="AJ86" i="1" s="1"/>
  <c r="Y86" i="1"/>
  <c r="AK86" i="1" s="1"/>
  <c r="Z86" i="1"/>
  <c r="AL86" i="1" s="1"/>
  <c r="G87" i="1"/>
  <c r="L87" i="1"/>
  <c r="M87" i="1"/>
  <c r="W87" i="1" s="1"/>
  <c r="AI87" i="1" s="1"/>
  <c r="N87" i="1"/>
  <c r="O87" i="1"/>
  <c r="P87" i="1"/>
  <c r="Z87" i="1" s="1"/>
  <c r="V87" i="1"/>
  <c r="X87" i="1"/>
  <c r="AJ87" i="1" s="1"/>
  <c r="Y87" i="1"/>
  <c r="AK87" i="1" s="1"/>
  <c r="AL87" i="1"/>
  <c r="G88" i="1"/>
  <c r="L88" i="1"/>
  <c r="M88" i="1"/>
  <c r="N88" i="1"/>
  <c r="X88" i="1" s="1"/>
  <c r="O88" i="1"/>
  <c r="Y88" i="1" s="1"/>
  <c r="AK88" i="1" s="1"/>
  <c r="P88" i="1"/>
  <c r="Q88" i="1"/>
  <c r="V88" i="1"/>
  <c r="W88" i="1"/>
  <c r="AI88" i="1" s="1"/>
  <c r="Z88" i="1"/>
  <c r="AA88" i="1"/>
  <c r="AJ88" i="1"/>
  <c r="AL88" i="1"/>
  <c r="G89" i="1"/>
  <c r="Q89" i="1" s="1"/>
  <c r="AA89" i="1" s="1"/>
  <c r="L89" i="1"/>
  <c r="M89" i="1"/>
  <c r="W89" i="1" s="1"/>
  <c r="AI89" i="1" s="1"/>
  <c r="N89" i="1"/>
  <c r="X89" i="1" s="1"/>
  <c r="O89" i="1"/>
  <c r="P89" i="1"/>
  <c r="Z89" i="1" s="1"/>
  <c r="AL89" i="1" s="1"/>
  <c r="V89" i="1"/>
  <c r="Y89" i="1"/>
  <c r="AJ89" i="1"/>
  <c r="AK89" i="1"/>
  <c r="G90" i="1"/>
  <c r="L90" i="1"/>
  <c r="M90" i="1"/>
  <c r="W90" i="1" s="1"/>
  <c r="N90" i="1"/>
  <c r="O90" i="1"/>
  <c r="Y90" i="1" s="1"/>
  <c r="P90" i="1"/>
  <c r="Z90" i="1" s="1"/>
  <c r="AL90" i="1" s="1"/>
  <c r="Q90" i="1"/>
  <c r="AA90" i="1" s="1"/>
  <c r="V90" i="1"/>
  <c r="X90" i="1"/>
  <c r="AJ90" i="1" s="1"/>
  <c r="AI90" i="1"/>
  <c r="AK90" i="1"/>
  <c r="G91" i="1"/>
  <c r="Q91" i="1" s="1"/>
  <c r="AA91" i="1" s="1"/>
  <c r="L91" i="1"/>
  <c r="M91" i="1"/>
  <c r="N91" i="1"/>
  <c r="X91" i="1" s="1"/>
  <c r="AJ91" i="1" s="1"/>
  <c r="O91" i="1"/>
  <c r="Y91" i="1" s="1"/>
  <c r="AK91" i="1" s="1"/>
  <c r="P91" i="1"/>
  <c r="V91" i="1"/>
  <c r="W91" i="1"/>
  <c r="AI91" i="1" s="1"/>
  <c r="Z91" i="1"/>
  <c r="AL91" i="1" s="1"/>
  <c r="G92" i="1"/>
  <c r="Q92" i="1" s="1"/>
  <c r="AA92" i="1" s="1"/>
  <c r="L92" i="1"/>
  <c r="M92" i="1"/>
  <c r="N92" i="1"/>
  <c r="X92" i="1" s="1"/>
  <c r="O92" i="1"/>
  <c r="P92" i="1"/>
  <c r="V92" i="1"/>
  <c r="W92" i="1"/>
  <c r="Y92" i="1"/>
  <c r="Z92" i="1"/>
  <c r="G93" i="1"/>
  <c r="L93" i="1"/>
  <c r="Q93" i="1" s="1"/>
  <c r="M93" i="1"/>
  <c r="W93" i="1" s="1"/>
  <c r="AI93" i="1" s="1"/>
  <c r="N93" i="1"/>
  <c r="X93" i="1" s="1"/>
  <c r="AJ93" i="1" s="1"/>
  <c r="O93" i="1"/>
  <c r="P93" i="1"/>
  <c r="V93" i="1"/>
  <c r="Y93" i="1"/>
  <c r="Z93" i="1"/>
  <c r="AL93" i="1" s="1"/>
  <c r="AA93" i="1"/>
  <c r="AK93" i="1"/>
  <c r="G94" i="1"/>
  <c r="Q94" i="1" s="1"/>
  <c r="AA94" i="1" s="1"/>
  <c r="L94" i="1"/>
  <c r="M94" i="1"/>
  <c r="W94" i="1" s="1"/>
  <c r="N94" i="1"/>
  <c r="X94" i="1" s="1"/>
  <c r="AJ94" i="1" s="1"/>
  <c r="O94" i="1"/>
  <c r="P94" i="1"/>
  <c r="Z94" i="1" s="1"/>
  <c r="AL94" i="1" s="1"/>
  <c r="V94" i="1"/>
  <c r="Y94" i="1"/>
  <c r="AK94" i="1" s="1"/>
  <c r="AI94" i="1"/>
  <c r="G95" i="1"/>
  <c r="Q95" i="1" s="1"/>
  <c r="L95" i="1"/>
  <c r="M95" i="1"/>
  <c r="W95" i="1" s="1"/>
  <c r="AI95" i="1" s="1"/>
  <c r="N95" i="1"/>
  <c r="O95" i="1"/>
  <c r="Y95" i="1" s="1"/>
  <c r="AK95" i="1" s="1"/>
  <c r="P95" i="1"/>
  <c r="Z95" i="1" s="1"/>
  <c r="AL95" i="1" s="1"/>
  <c r="V95" i="1"/>
  <c r="X95" i="1"/>
  <c r="AJ95" i="1" s="1"/>
  <c r="G96" i="1"/>
  <c r="Q96" i="1" s="1"/>
  <c r="AA96" i="1" s="1"/>
  <c r="L96" i="1"/>
  <c r="M96" i="1"/>
  <c r="N96" i="1"/>
  <c r="X96" i="1" s="1"/>
  <c r="AJ96" i="1" s="1"/>
  <c r="O96" i="1"/>
  <c r="Y96" i="1" s="1"/>
  <c r="P96" i="1"/>
  <c r="V96" i="1"/>
  <c r="W96" i="1"/>
  <c r="AI96" i="1" s="1"/>
  <c r="Z96" i="1"/>
  <c r="AL96" i="1" s="1"/>
  <c r="AK96" i="1"/>
  <c r="G97" i="1"/>
  <c r="Q97" i="1" s="1"/>
  <c r="AA97" i="1" s="1"/>
  <c r="L97" i="1"/>
  <c r="M97" i="1"/>
  <c r="N97" i="1"/>
  <c r="X97" i="1" s="1"/>
  <c r="AJ97" i="1" s="1"/>
  <c r="O97" i="1"/>
  <c r="P97" i="1"/>
  <c r="Z97" i="1" s="1"/>
  <c r="AL97" i="1" s="1"/>
  <c r="V97" i="1"/>
  <c r="W97" i="1"/>
  <c r="AI97" i="1" s="1"/>
  <c r="Y97" i="1"/>
  <c r="AK97" i="1" s="1"/>
  <c r="G98" i="1"/>
  <c r="L98" i="1"/>
  <c r="Q98" i="1" s="1"/>
  <c r="M98" i="1"/>
  <c r="W98" i="1" s="1"/>
  <c r="AI98" i="1" s="1"/>
  <c r="N98" i="1"/>
  <c r="O98" i="1"/>
  <c r="P98" i="1"/>
  <c r="Z98" i="1" s="1"/>
  <c r="AL98" i="1" s="1"/>
  <c r="V98" i="1"/>
  <c r="X98" i="1"/>
  <c r="Y98" i="1"/>
  <c r="AK98" i="1" s="1"/>
  <c r="AA98" i="1"/>
  <c r="AJ98" i="1"/>
  <c r="G99" i="1"/>
  <c r="L99" i="1"/>
  <c r="M99" i="1"/>
  <c r="N99" i="1"/>
  <c r="X99" i="1" s="1"/>
  <c r="AJ99" i="1" s="1"/>
  <c r="O99" i="1"/>
  <c r="Y99" i="1" s="1"/>
  <c r="AK99" i="1" s="1"/>
  <c r="P99" i="1"/>
  <c r="Q99" i="1"/>
  <c r="V99" i="1"/>
  <c r="W99" i="1"/>
  <c r="Z99" i="1"/>
  <c r="AA99" i="1"/>
  <c r="AI99" i="1"/>
  <c r="AL99" i="1"/>
  <c r="G100" i="1"/>
  <c r="Q100" i="1" s="1"/>
  <c r="L100" i="1"/>
  <c r="M100" i="1"/>
  <c r="N100" i="1"/>
  <c r="X100" i="1" s="1"/>
  <c r="AJ100" i="1" s="1"/>
  <c r="O100" i="1"/>
  <c r="Y100" i="1" s="1"/>
  <c r="P100" i="1"/>
  <c r="Z100" i="1" s="1"/>
  <c r="AL100" i="1" s="1"/>
  <c r="V100" i="1"/>
  <c r="W100" i="1"/>
  <c r="AI100" i="1" s="1"/>
  <c r="AA100" i="1"/>
  <c r="AK100" i="1"/>
  <c r="G101" i="1"/>
  <c r="L101" i="1"/>
  <c r="M101" i="1"/>
  <c r="W101" i="1" s="1"/>
  <c r="AI101" i="1" s="1"/>
  <c r="N101" i="1"/>
  <c r="X101" i="1" s="1"/>
  <c r="AJ101" i="1" s="1"/>
  <c r="O101" i="1"/>
  <c r="P101" i="1"/>
  <c r="Q101" i="1"/>
  <c r="AA101" i="1" s="1"/>
  <c r="V101" i="1"/>
  <c r="Y101" i="1"/>
  <c r="AK101" i="1" s="1"/>
  <c r="Z101" i="1"/>
  <c r="AL101" i="1" s="1"/>
  <c r="G102" i="1"/>
  <c r="Q102" i="1" s="1"/>
  <c r="AA102" i="1" s="1"/>
  <c r="L102" i="1"/>
  <c r="M102" i="1"/>
  <c r="N102" i="1"/>
  <c r="O102" i="1"/>
  <c r="P102" i="1"/>
  <c r="V102" i="1"/>
  <c r="W102" i="1"/>
  <c r="X102" i="1"/>
  <c r="Y102" i="1"/>
  <c r="Z102" i="1"/>
  <c r="G103" i="1"/>
  <c r="L103" i="1"/>
  <c r="M103" i="1"/>
  <c r="W103" i="1" s="1"/>
  <c r="AI103" i="1" s="1"/>
  <c r="N103" i="1"/>
  <c r="O103" i="1"/>
  <c r="P103" i="1"/>
  <c r="Z103" i="1" s="1"/>
  <c r="V103" i="1"/>
  <c r="X103" i="1"/>
  <c r="AJ103" i="1" s="1"/>
  <c r="Y103" i="1"/>
  <c r="AK103" i="1" s="1"/>
  <c r="AL103" i="1"/>
  <c r="G104" i="1"/>
  <c r="L104" i="1"/>
  <c r="M104" i="1"/>
  <c r="N104" i="1"/>
  <c r="X104" i="1" s="1"/>
  <c r="O104" i="1"/>
  <c r="Y104" i="1" s="1"/>
  <c r="AK104" i="1" s="1"/>
  <c r="P104" i="1"/>
  <c r="Q104" i="1"/>
  <c r="V104" i="1"/>
  <c r="W104" i="1"/>
  <c r="AI104" i="1" s="1"/>
  <c r="Z104" i="1"/>
  <c r="AA104" i="1"/>
  <c r="AJ104" i="1"/>
  <c r="AL104" i="1"/>
  <c r="G105" i="1"/>
  <c r="Q105" i="1" s="1"/>
  <c r="AA105" i="1" s="1"/>
  <c r="L105" i="1"/>
  <c r="M105" i="1"/>
  <c r="W105" i="1" s="1"/>
  <c r="AI105" i="1" s="1"/>
  <c r="N105" i="1"/>
  <c r="X105" i="1" s="1"/>
  <c r="O105" i="1"/>
  <c r="P105" i="1"/>
  <c r="Z105" i="1" s="1"/>
  <c r="AL105" i="1" s="1"/>
  <c r="V105" i="1"/>
  <c r="Y105" i="1"/>
  <c r="AJ105" i="1"/>
  <c r="AK105" i="1"/>
  <c r="G106" i="1"/>
  <c r="L106" i="1"/>
  <c r="M106" i="1"/>
  <c r="W106" i="1" s="1"/>
  <c r="N106" i="1"/>
  <c r="O106" i="1"/>
  <c r="Y106" i="1" s="1"/>
  <c r="AK106" i="1" s="1"/>
  <c r="P106" i="1"/>
  <c r="Z106" i="1" s="1"/>
  <c r="AL106" i="1" s="1"/>
  <c r="Q106" i="1"/>
  <c r="AA106" i="1" s="1"/>
  <c r="V106" i="1"/>
  <c r="X106" i="1"/>
  <c r="AJ106" i="1" s="1"/>
  <c r="AI106" i="1"/>
  <c r="G107" i="1"/>
  <c r="Q107" i="1" s="1"/>
  <c r="AA107" i="1" s="1"/>
  <c r="L107" i="1"/>
  <c r="M107" i="1"/>
  <c r="N107" i="1"/>
  <c r="X107" i="1" s="1"/>
  <c r="AJ107" i="1" s="1"/>
  <c r="O107" i="1"/>
  <c r="Y107" i="1" s="1"/>
  <c r="AK107" i="1" s="1"/>
  <c r="P107" i="1"/>
  <c r="V107" i="1"/>
  <c r="W107" i="1"/>
  <c r="AI107" i="1" s="1"/>
  <c r="Z107" i="1"/>
  <c r="AL107" i="1" s="1"/>
  <c r="G108" i="1"/>
  <c r="Q108" i="1" s="1"/>
  <c r="AA108" i="1" s="1"/>
  <c r="L108" i="1"/>
  <c r="M108" i="1"/>
  <c r="N108" i="1"/>
  <c r="X108" i="1" s="1"/>
  <c r="AJ108" i="1" s="1"/>
  <c r="O108" i="1"/>
  <c r="P108" i="1"/>
  <c r="V108" i="1"/>
  <c r="W108" i="1"/>
  <c r="Y108" i="1"/>
  <c r="AK108" i="1" s="1"/>
  <c r="Z108" i="1"/>
  <c r="AL108" i="1" s="1"/>
  <c r="AI108" i="1"/>
  <c r="G109" i="1"/>
  <c r="L109" i="1"/>
  <c r="Q109" i="1" s="1"/>
  <c r="M109" i="1"/>
  <c r="W109" i="1" s="1"/>
  <c r="AI109" i="1" s="1"/>
  <c r="N109" i="1"/>
  <c r="X109" i="1" s="1"/>
  <c r="AJ109" i="1" s="1"/>
  <c r="O109" i="1"/>
  <c r="P109" i="1"/>
  <c r="V109" i="1"/>
  <c r="Y109" i="1"/>
  <c r="Z109" i="1"/>
  <c r="AL109" i="1" s="1"/>
  <c r="AA109" i="1"/>
  <c r="AK109" i="1"/>
  <c r="G110" i="1"/>
  <c r="Q110" i="1" s="1"/>
  <c r="AA110" i="1" s="1"/>
  <c r="L110" i="1"/>
  <c r="M110" i="1"/>
  <c r="W110" i="1" s="1"/>
  <c r="AI110" i="1" s="1"/>
  <c r="N110" i="1"/>
  <c r="X110" i="1" s="1"/>
  <c r="AJ110" i="1" s="1"/>
  <c r="O110" i="1"/>
  <c r="P110" i="1"/>
  <c r="Z110" i="1" s="1"/>
  <c r="AL110" i="1" s="1"/>
  <c r="V110" i="1"/>
  <c r="Y110" i="1"/>
  <c r="AK110" i="1" s="1"/>
  <c r="G111" i="1"/>
  <c r="Q111" i="1" s="1"/>
  <c r="AA111" i="1" s="1"/>
  <c r="L111" i="1"/>
  <c r="M111" i="1"/>
  <c r="W111" i="1" s="1"/>
  <c r="AI111" i="1" s="1"/>
  <c r="N111" i="1"/>
  <c r="O111" i="1"/>
  <c r="Y111" i="1" s="1"/>
  <c r="AK111" i="1" s="1"/>
  <c r="P111" i="1"/>
  <c r="Z111" i="1" s="1"/>
  <c r="AL111" i="1" s="1"/>
  <c r="V111" i="1"/>
  <c r="X111" i="1"/>
  <c r="AJ111" i="1" s="1"/>
  <c r="G112" i="1"/>
  <c r="Q112" i="1" s="1"/>
  <c r="AA112" i="1" s="1"/>
  <c r="L112" i="1"/>
  <c r="M112" i="1"/>
  <c r="N112" i="1"/>
  <c r="X112" i="1" s="1"/>
  <c r="O112" i="1"/>
  <c r="Y112" i="1" s="1"/>
  <c r="P112" i="1"/>
  <c r="V112" i="1"/>
  <c r="W112" i="1"/>
  <c r="Z112" i="1"/>
  <c r="G113" i="1"/>
  <c r="Q113" i="1" s="1"/>
  <c r="AA113" i="1" s="1"/>
  <c r="L113" i="1"/>
  <c r="M113" i="1"/>
  <c r="N113" i="1"/>
  <c r="X113" i="1" s="1"/>
  <c r="AJ113" i="1" s="1"/>
  <c r="O113" i="1"/>
  <c r="P113" i="1"/>
  <c r="Z113" i="1" s="1"/>
  <c r="AL113" i="1" s="1"/>
  <c r="V113" i="1"/>
  <c r="W113" i="1"/>
  <c r="AI113" i="1" s="1"/>
  <c r="Y113" i="1"/>
  <c r="AK113" i="1" s="1"/>
  <c r="G114" i="1"/>
  <c r="L114" i="1"/>
  <c r="Q114" i="1" s="1"/>
  <c r="M114" i="1"/>
  <c r="W114" i="1" s="1"/>
  <c r="AI114" i="1" s="1"/>
  <c r="N114" i="1"/>
  <c r="O114" i="1"/>
  <c r="P114" i="1"/>
  <c r="Z114" i="1" s="1"/>
  <c r="AL114" i="1" s="1"/>
  <c r="V114" i="1"/>
  <c r="X114" i="1"/>
  <c r="Y114" i="1"/>
  <c r="AK114" i="1" s="1"/>
  <c r="AA114" i="1"/>
  <c r="AJ114" i="1"/>
  <c r="G115" i="1"/>
  <c r="L115" i="1"/>
  <c r="M115" i="1"/>
  <c r="N115" i="1"/>
  <c r="X115" i="1" s="1"/>
  <c r="AJ115" i="1" s="1"/>
  <c r="O115" i="1"/>
  <c r="Y115" i="1" s="1"/>
  <c r="AK115" i="1" s="1"/>
  <c r="P115" i="1"/>
  <c r="Q115" i="1"/>
  <c r="V115" i="1"/>
  <c r="W115" i="1"/>
  <c r="Z115" i="1"/>
  <c r="AL115" i="1" s="1"/>
  <c r="AA115" i="1"/>
  <c r="AI115" i="1"/>
  <c r="G116" i="1"/>
  <c r="L116" i="1"/>
  <c r="M116" i="1"/>
  <c r="W116" i="1" s="1"/>
  <c r="N116" i="1"/>
  <c r="X116" i="1" s="1"/>
  <c r="AJ116" i="1" s="1"/>
  <c r="O116" i="1"/>
  <c r="Y116" i="1" s="1"/>
  <c r="AK116" i="1" s="1"/>
  <c r="P116" i="1"/>
  <c r="Q116" i="1"/>
  <c r="V116" i="1"/>
  <c r="Z116" i="1"/>
  <c r="AL116" i="1" s="1"/>
  <c r="AA116" i="1"/>
  <c r="AI116" i="1"/>
  <c r="G117" i="1"/>
  <c r="L117" i="1"/>
  <c r="M117" i="1"/>
  <c r="W117" i="1" s="1"/>
  <c r="AI117" i="1" s="1"/>
  <c r="N117" i="1"/>
  <c r="X117" i="1" s="1"/>
  <c r="AJ117" i="1" s="1"/>
  <c r="O117" i="1"/>
  <c r="Y117" i="1" s="1"/>
  <c r="AK117" i="1" s="1"/>
  <c r="P117" i="1"/>
  <c r="Q117" i="1"/>
  <c r="V117" i="1"/>
  <c r="Z117" i="1"/>
  <c r="AL117" i="1" s="1"/>
  <c r="AA117" i="1"/>
  <c r="G118" i="1"/>
  <c r="Q118" i="1" s="1"/>
  <c r="AA118" i="1" s="1"/>
  <c r="L118" i="1"/>
  <c r="M118" i="1"/>
  <c r="W118" i="1" s="1"/>
  <c r="AI118" i="1" s="1"/>
  <c r="N118" i="1"/>
  <c r="X118" i="1" s="1"/>
  <c r="AJ118" i="1" s="1"/>
  <c r="O118" i="1"/>
  <c r="P118" i="1"/>
  <c r="V118" i="1"/>
  <c r="Y118" i="1"/>
  <c r="AK118" i="1" s="1"/>
  <c r="Z118" i="1"/>
  <c r="AL118" i="1" s="1"/>
  <c r="G119" i="1"/>
  <c r="L119" i="1"/>
  <c r="M119" i="1"/>
  <c r="W119" i="1" s="1"/>
  <c r="AI119" i="1" s="1"/>
  <c r="N119" i="1"/>
  <c r="O119" i="1"/>
  <c r="Y119" i="1" s="1"/>
  <c r="AK119" i="1" s="1"/>
  <c r="P119" i="1"/>
  <c r="Z119" i="1" s="1"/>
  <c r="AL119" i="1" s="1"/>
  <c r="V119" i="1"/>
  <c r="X119" i="1"/>
  <c r="AJ119" i="1" s="1"/>
  <c r="G120" i="1"/>
  <c r="L120" i="1"/>
  <c r="M120" i="1"/>
  <c r="N120" i="1"/>
  <c r="X120" i="1" s="1"/>
  <c r="AJ120" i="1" s="1"/>
  <c r="AJ122" i="1" s="1"/>
  <c r="O120" i="1"/>
  <c r="Y120" i="1" s="1"/>
  <c r="AK120" i="1" s="1"/>
  <c r="P120" i="1"/>
  <c r="V120" i="1"/>
  <c r="W120" i="1"/>
  <c r="AI120" i="1" s="1"/>
  <c r="Z120" i="1"/>
  <c r="AL120" i="1" s="1"/>
  <c r="G121" i="1"/>
  <c r="Q121" i="1" s="1"/>
  <c r="AA121" i="1" s="1"/>
  <c r="L121" i="1"/>
  <c r="M121" i="1"/>
  <c r="W121" i="1" s="1"/>
  <c r="AI121" i="1" s="1"/>
  <c r="N121" i="1"/>
  <c r="X121" i="1" s="1"/>
  <c r="AJ121" i="1" s="1"/>
  <c r="O121" i="1"/>
  <c r="P121" i="1"/>
  <c r="Z121" i="1" s="1"/>
  <c r="V121" i="1"/>
  <c r="Y121" i="1"/>
  <c r="AK121" i="1" s="1"/>
  <c r="AL121" i="1"/>
  <c r="G122" i="1"/>
  <c r="L122" i="1"/>
  <c r="Q122" i="1" s="1"/>
  <c r="AA122" i="1" s="1"/>
  <c r="M122" i="1"/>
  <c r="W122" i="1" s="1"/>
  <c r="N122" i="1"/>
  <c r="O122" i="1"/>
  <c r="Y122" i="1" s="1"/>
  <c r="P122" i="1"/>
  <c r="Z122" i="1" s="1"/>
  <c r="V122" i="1"/>
  <c r="X122" i="1"/>
  <c r="G123" i="1"/>
  <c r="L123" i="1"/>
  <c r="M123" i="1"/>
  <c r="N123" i="1"/>
  <c r="X123" i="1" s="1"/>
  <c r="O123" i="1"/>
  <c r="Y123" i="1" s="1"/>
  <c r="AK123" i="1" s="1"/>
  <c r="P123" i="1"/>
  <c r="Z123" i="1" s="1"/>
  <c r="AL123" i="1" s="1"/>
  <c r="Q123" i="1"/>
  <c r="AA123" i="1" s="1"/>
  <c r="V123" i="1"/>
  <c r="W123" i="1"/>
  <c r="AI123" i="1" s="1"/>
  <c r="AJ123" i="1"/>
  <c r="G124" i="1"/>
  <c r="L124" i="1"/>
  <c r="Q124" i="1" s="1"/>
  <c r="M124" i="1"/>
  <c r="W124" i="1" s="1"/>
  <c r="AI124" i="1" s="1"/>
  <c r="N124" i="1"/>
  <c r="X124" i="1" s="1"/>
  <c r="AJ124" i="1" s="1"/>
  <c r="O124" i="1"/>
  <c r="Y124" i="1" s="1"/>
  <c r="P124" i="1"/>
  <c r="Z124" i="1" s="1"/>
  <c r="AL124" i="1" s="1"/>
  <c r="V124" i="1"/>
  <c r="AA124" i="1"/>
  <c r="AK124" i="1"/>
  <c r="G125" i="1"/>
  <c r="L125" i="1"/>
  <c r="M125" i="1"/>
  <c r="W125" i="1" s="1"/>
  <c r="AI125" i="1" s="1"/>
  <c r="N125" i="1"/>
  <c r="X125" i="1" s="1"/>
  <c r="AJ125" i="1" s="1"/>
  <c r="O125" i="1"/>
  <c r="P125" i="1"/>
  <c r="Q125" i="1"/>
  <c r="V125" i="1"/>
  <c r="Y125" i="1"/>
  <c r="AK125" i="1" s="1"/>
  <c r="Z125" i="1"/>
  <c r="AL125" i="1" s="1"/>
  <c r="AA125" i="1"/>
  <c r="G126" i="1"/>
  <c r="L126" i="1"/>
  <c r="M126" i="1"/>
  <c r="W126" i="1" s="1"/>
  <c r="N126" i="1"/>
  <c r="X126" i="1" s="1"/>
  <c r="AJ126" i="1" s="1"/>
  <c r="O126" i="1"/>
  <c r="P126" i="1"/>
  <c r="V126" i="1"/>
  <c r="Y126" i="1"/>
  <c r="AK126" i="1" s="1"/>
  <c r="Z126" i="1"/>
  <c r="AL126" i="1" s="1"/>
  <c r="AI126" i="1"/>
  <c r="G127" i="1"/>
  <c r="Q127" i="1" s="1"/>
  <c r="AA127" i="1" s="1"/>
  <c r="L127" i="1"/>
  <c r="M127" i="1"/>
  <c r="W127" i="1" s="1"/>
  <c r="AI127" i="1" s="1"/>
  <c r="N127" i="1"/>
  <c r="O127" i="1"/>
  <c r="Y127" i="1" s="1"/>
  <c r="AK127" i="1" s="1"/>
  <c r="P127" i="1"/>
  <c r="Z127" i="1" s="1"/>
  <c r="AL127" i="1" s="1"/>
  <c r="V127" i="1"/>
  <c r="X127" i="1"/>
  <c r="AJ127" i="1" s="1"/>
  <c r="G128" i="1"/>
  <c r="Q128" i="1" s="1"/>
  <c r="AA128" i="1" s="1"/>
  <c r="L128" i="1"/>
  <c r="M128" i="1"/>
  <c r="N128" i="1"/>
  <c r="O128" i="1"/>
  <c r="Y128" i="1" s="1"/>
  <c r="AK128" i="1" s="1"/>
  <c r="P128" i="1"/>
  <c r="V128" i="1"/>
  <c r="W128" i="1"/>
  <c r="AI128" i="1" s="1"/>
  <c r="X128" i="1"/>
  <c r="Z128" i="1"/>
  <c r="AJ128" i="1"/>
  <c r="AL128" i="1"/>
  <c r="G129" i="1"/>
  <c r="Q129" i="1" s="1"/>
  <c r="AA129" i="1" s="1"/>
  <c r="L129" i="1"/>
  <c r="M129" i="1"/>
  <c r="W129" i="1" s="1"/>
  <c r="AI129" i="1" s="1"/>
  <c r="N129" i="1"/>
  <c r="O129" i="1"/>
  <c r="P129" i="1"/>
  <c r="Z129" i="1" s="1"/>
  <c r="AL129" i="1" s="1"/>
  <c r="V129" i="1"/>
  <c r="X129" i="1"/>
  <c r="Y129" i="1"/>
  <c r="AJ129" i="1"/>
  <c r="AK129" i="1"/>
  <c r="G130" i="1"/>
  <c r="L130" i="1"/>
  <c r="M130" i="1"/>
  <c r="N130" i="1"/>
  <c r="O130" i="1"/>
  <c r="Y130" i="1" s="1"/>
  <c r="AK130" i="1" s="1"/>
  <c r="P130" i="1"/>
  <c r="Z130" i="1" s="1"/>
  <c r="AL130" i="1" s="1"/>
  <c r="Q130" i="1"/>
  <c r="AA130" i="1" s="1"/>
  <c r="V130" i="1"/>
  <c r="W130" i="1"/>
  <c r="X130" i="1"/>
  <c r="AI130" i="1"/>
  <c r="AJ130" i="1"/>
  <c r="G131" i="1"/>
  <c r="Q131" i="1" s="1"/>
  <c r="AA131" i="1" s="1"/>
  <c r="L131" i="1"/>
  <c r="M131" i="1"/>
  <c r="N131" i="1"/>
  <c r="X131" i="1" s="1"/>
  <c r="O131" i="1"/>
  <c r="Y131" i="1" s="1"/>
  <c r="AK131" i="1" s="1"/>
  <c r="P131" i="1"/>
  <c r="Z131" i="1" s="1"/>
  <c r="AL131" i="1" s="1"/>
  <c r="V131" i="1"/>
  <c r="W131" i="1"/>
  <c r="AI131" i="1" s="1"/>
  <c r="AJ131" i="1"/>
  <c r="G132" i="1"/>
  <c r="L132" i="1"/>
  <c r="Q132" i="1" s="1"/>
  <c r="M132" i="1"/>
  <c r="W132" i="1" s="1"/>
  <c r="N132" i="1"/>
  <c r="X132" i="1" s="1"/>
  <c r="O132" i="1"/>
  <c r="Y132" i="1" s="1"/>
  <c r="P132" i="1"/>
  <c r="V132" i="1"/>
  <c r="AA132" i="1" s="1"/>
  <c r="Z132" i="1"/>
  <c r="G133" i="1"/>
  <c r="L133" i="1"/>
  <c r="M133" i="1"/>
  <c r="W133" i="1" s="1"/>
  <c r="N133" i="1"/>
  <c r="O133" i="1"/>
  <c r="Y133" i="1" s="1"/>
  <c r="P133" i="1"/>
  <c r="Q133" i="1"/>
  <c r="AA133" i="1" s="1"/>
  <c r="V133" i="1"/>
  <c r="X133" i="1"/>
  <c r="Z133" i="1"/>
  <c r="AL132" i="1" l="1"/>
  <c r="AK132" i="1"/>
  <c r="AK122" i="1"/>
  <c r="AI132" i="1"/>
  <c r="AJ132" i="1"/>
  <c r="AI112" i="1"/>
  <c r="AJ102" i="1"/>
  <c r="AA63" i="1"/>
  <c r="AI102" i="1"/>
  <c r="Q120" i="1"/>
  <c r="AA120" i="1" s="1"/>
  <c r="AK112" i="1"/>
  <c r="AA85" i="1"/>
  <c r="L76" i="1"/>
  <c r="AI122" i="1"/>
  <c r="AL112" i="1"/>
  <c r="AJ112" i="1"/>
  <c r="AL102" i="1"/>
  <c r="AI82" i="1"/>
  <c r="Q119" i="1"/>
  <c r="AA119" i="1" s="1"/>
  <c r="AL92" i="1"/>
  <c r="AK92" i="1"/>
  <c r="L75" i="1"/>
  <c r="M75" i="1"/>
  <c r="W75" i="1" s="1"/>
  <c r="AI75" i="1" s="1"/>
  <c r="AI52" i="1"/>
  <c r="AL122" i="1"/>
  <c r="AI92" i="1"/>
  <c r="AJ92" i="1"/>
  <c r="AA80" i="1"/>
  <c r="AL82" i="1"/>
  <c r="AL72" i="1"/>
  <c r="Q126" i="1"/>
  <c r="AA126" i="1" s="1"/>
  <c r="AA95" i="1"/>
  <c r="Q86" i="1"/>
  <c r="AA86" i="1" s="1"/>
  <c r="AA79" i="1"/>
  <c r="AK82" i="1"/>
  <c r="AJ72" i="1"/>
  <c r="AJ62" i="1"/>
  <c r="Q103" i="1"/>
  <c r="AA103" i="1" s="1"/>
  <c r="Q87" i="1"/>
  <c r="AA87" i="1" s="1"/>
  <c r="N75" i="1"/>
  <c r="X75" i="1" s="1"/>
  <c r="AJ75" i="1" s="1"/>
  <c r="AJ82" i="1" s="1"/>
  <c r="Q70" i="1"/>
  <c r="AA70" i="1" s="1"/>
  <c r="AA47" i="1"/>
  <c r="AL44" i="1"/>
  <c r="AJ35" i="1"/>
  <c r="Q76" i="1"/>
  <c r="AA76" i="1" s="1"/>
  <c r="Q75" i="1"/>
  <c r="AA75" i="1" s="1"/>
  <c r="Q65" i="1"/>
  <c r="AA65" i="1" s="1"/>
  <c r="Q62" i="1"/>
  <c r="AA62" i="1" s="1"/>
  <c r="AA56" i="1"/>
  <c r="AA23" i="1"/>
  <c r="Q73" i="1"/>
  <c r="AA73" i="1" s="1"/>
  <c r="AK72" i="1"/>
  <c r="AL52" i="1"/>
  <c r="AK102" i="1"/>
  <c r="AL15" i="1"/>
  <c r="M76" i="1"/>
  <c r="W76" i="1" s="1"/>
  <c r="AI76" i="1" s="1"/>
  <c r="AJ52" i="1"/>
  <c r="AK44" i="1"/>
  <c r="AI35" i="1"/>
  <c r="AI133" i="1" s="1"/>
  <c r="AJ25" i="1"/>
  <c r="Q61" i="1"/>
  <c r="AA61" i="1" s="1"/>
  <c r="Q37" i="1"/>
  <c r="AA37" i="1" s="1"/>
  <c r="AK25" i="1"/>
  <c r="AK133" i="1" s="1"/>
  <c r="AK52" i="1"/>
  <c r="AK35" i="1"/>
  <c r="AI62" i="1"/>
  <c r="AJ44" i="1"/>
  <c r="Q29" i="1"/>
  <c r="AA29" i="1" s="1"/>
  <c r="AA14" i="1"/>
  <c r="AA38" i="1"/>
  <c r="AL35" i="1"/>
  <c r="AA7" i="1"/>
  <c r="AJ133" i="1" l="1"/>
  <c r="AL133" i="1"/>
</calcChain>
</file>

<file path=xl/sharedStrings.xml><?xml version="1.0" encoding="utf-8"?>
<sst xmlns="http://schemas.openxmlformats.org/spreadsheetml/2006/main" count="316" uniqueCount="79">
  <si>
    <t>RSA 2002 QUARTERLY CUMULATIVE FUEL SALES IN LITERS BY MARKET CATEGORY AND PROVINCE</t>
  </si>
  <si>
    <t>2002 FIRST QUARTER - JAN TO MARCH</t>
  </si>
  <si>
    <t>2002 Q2</t>
  </si>
  <si>
    <t>2002 SECOND QUARTER - APRIL TO JUNE</t>
  </si>
  <si>
    <t>2002 Q3</t>
  </si>
  <si>
    <t>2002 THIRD QUARTER - JULY TO SEPTEMBER</t>
  </si>
  <si>
    <t>Category Name</t>
  </si>
  <si>
    <t>Province</t>
  </si>
  <si>
    <t>DIESEL GAS OIL - ALL GRADES</t>
  </si>
  <si>
    <t>ILLUMINATING PARAFFIN</t>
  </si>
  <si>
    <t>LIQUID PETROLEUM GAS</t>
  </si>
  <si>
    <t>PETROL - ALL GRADES</t>
  </si>
  <si>
    <t>Q1 TOTAL</t>
  </si>
  <si>
    <t>Q2 TOTAL</t>
  </si>
  <si>
    <t>Q2 CUMULATIVE TOTAL FOR ALL PRODUCTS</t>
  </si>
  <si>
    <t>Q3 TOTAL</t>
  </si>
  <si>
    <t>Q3 CUMULATIVE TOTAL FOR ALL PRODUCTS</t>
  </si>
  <si>
    <t xml:space="preserve">Construction                       </t>
  </si>
  <si>
    <t>Eastern Cape</t>
  </si>
  <si>
    <t>Free State</t>
  </si>
  <si>
    <t>Gauteng</t>
  </si>
  <si>
    <t>KwaZulu Natal</t>
  </si>
  <si>
    <t>Mpumalanga</t>
  </si>
  <si>
    <t>North West</t>
  </si>
  <si>
    <t>Northern Cape</t>
  </si>
  <si>
    <t>Northern Province</t>
  </si>
  <si>
    <t>Western Cape</t>
  </si>
  <si>
    <t>Construction                        Total</t>
  </si>
  <si>
    <t xml:space="preserve">General Dealers                    </t>
  </si>
  <si>
    <t>General Dealers                     Total</t>
  </si>
  <si>
    <t xml:space="preserve">Government                         </t>
  </si>
  <si>
    <t>Government                          Total</t>
  </si>
  <si>
    <t xml:space="preserve">Independent LPG Marketers          </t>
  </si>
  <si>
    <t>Independent LPG Marketers           Total</t>
  </si>
  <si>
    <t xml:space="preserve">Local marine fishing               </t>
  </si>
  <si>
    <t>Local marine fishing                Total</t>
  </si>
  <si>
    <t xml:space="preserve">Mining                             </t>
  </si>
  <si>
    <t>Mining                              Total</t>
  </si>
  <si>
    <t>Public Passenger Bus Transport</t>
  </si>
  <si>
    <t>Public Passenger Bus Transport Total</t>
  </si>
  <si>
    <t>General Commercial and Industrial</t>
  </si>
  <si>
    <t>General Commercial and Industrial Total</t>
  </si>
  <si>
    <t xml:space="preserve">Retail - garages                   </t>
  </si>
  <si>
    <t>Retail - garages                    Total</t>
  </si>
  <si>
    <t>Road Freight</t>
  </si>
  <si>
    <t>Road Freight Total</t>
  </si>
  <si>
    <t xml:space="preserve">Transnet                             </t>
  </si>
  <si>
    <t>Transnet                              Total</t>
  </si>
  <si>
    <t>Agricultural Co-ops &amp; Farmers</t>
  </si>
  <si>
    <t>Agricultural Co-ops &amp; Farmers Total</t>
  </si>
  <si>
    <t>Local Authorities</t>
  </si>
  <si>
    <t>Local Authorities Total</t>
  </si>
  <si>
    <t>Grand Total</t>
  </si>
  <si>
    <t>01</t>
  </si>
  <si>
    <t>Construction</t>
  </si>
  <si>
    <t>General Dealers</t>
  </si>
  <si>
    <t>03</t>
  </si>
  <si>
    <t>Government</t>
  </si>
  <si>
    <t>04</t>
  </si>
  <si>
    <t>Independant LPG Marketers</t>
  </si>
  <si>
    <t>05</t>
  </si>
  <si>
    <t>Local marine fishing</t>
  </si>
  <si>
    <t>06</t>
  </si>
  <si>
    <t>Mining</t>
  </si>
  <si>
    <t>07</t>
  </si>
  <si>
    <t>Public TPT</t>
  </si>
  <si>
    <t>08</t>
  </si>
  <si>
    <t>Remainder of General Trade</t>
  </si>
  <si>
    <t>Retail - garages</t>
  </si>
  <si>
    <t>10</t>
  </si>
  <si>
    <t>Road Haulage</t>
  </si>
  <si>
    <t>11</t>
  </si>
  <si>
    <t>Transnet</t>
  </si>
  <si>
    <t>12</t>
  </si>
  <si>
    <t>Agricult</t>
  </si>
  <si>
    <t>13</t>
  </si>
  <si>
    <t>XX</t>
  </si>
  <si>
    <t>X</t>
  </si>
  <si>
    <t>2002 FOURTH QUARTER - OCTOBER  TO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</si>
</sst>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_ * #,##0.00_ ;_ * \-#,##0.00_ ;_ * &quot;-&quot;??_ ;_ @_ "/>
    <numFmt numFmtId="179" formatCode="_ * #,##0_ ;_ * \-#,##0_ ;_ * &quot;-&quot;??_ ;_ @_ "/>
    <numFmt numFmtId="181" formatCode="0.00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179" fontId="0" fillId="2" borderId="0" xfId="1" applyNumberFormat="1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9" fontId="0" fillId="2" borderId="3" xfId="1" applyNumberFormat="1" applyFont="1" applyFill="1" applyBorder="1"/>
    <xf numFmtId="179" fontId="0" fillId="2" borderId="4" xfId="1" applyNumberFormat="1" applyFont="1" applyFill="1" applyBorder="1"/>
    <xf numFmtId="179" fontId="0" fillId="2" borderId="5" xfId="1" applyNumberFormat="1" applyFont="1" applyFill="1" applyBorder="1"/>
    <xf numFmtId="0" fontId="2" fillId="2" borderId="4" xfId="0" applyFont="1" applyFill="1" applyBorder="1" applyAlignment="1">
      <alignment horizontal="center" vertical="center" wrapText="1"/>
    </xf>
    <xf numFmtId="179" fontId="0" fillId="2" borderId="6" xfId="1" applyNumberFormat="1" applyFont="1" applyFill="1" applyBorder="1"/>
    <xf numFmtId="179" fontId="0" fillId="2" borderId="7" xfId="1" applyNumberFormat="1" applyFont="1" applyFill="1" applyBorder="1"/>
    <xf numFmtId="179" fontId="0" fillId="2" borderId="8" xfId="1" applyNumberFormat="1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2" fillId="2" borderId="1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" xfId="0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179" fontId="0" fillId="2" borderId="13" xfId="1" applyNumberFormat="1" applyFont="1" applyFill="1" applyBorder="1"/>
    <xf numFmtId="179" fontId="0" fillId="2" borderId="14" xfId="1" applyNumberFormat="1" applyFont="1" applyFill="1" applyBorder="1"/>
    <xf numFmtId="0" fontId="2" fillId="2" borderId="15" xfId="0" applyFont="1" applyFill="1" applyBorder="1" applyAlignment="1">
      <alignment horizontal="center" vertical="center" wrapText="1"/>
    </xf>
    <xf numFmtId="179" fontId="0" fillId="2" borderId="0" xfId="0" applyNumberFormat="1" applyFill="1"/>
    <xf numFmtId="181" fontId="0" fillId="2" borderId="0" xfId="2" applyNumberFormat="1" applyFont="1" applyFill="1"/>
    <xf numFmtId="0" fontId="2" fillId="2" borderId="16" xfId="0" applyFont="1" applyFill="1" applyBorder="1" applyAlignment="1">
      <alignment horizontal="center" vertical="center" wrapText="1"/>
    </xf>
    <xf numFmtId="179" fontId="0" fillId="2" borderId="16" xfId="1" applyNumberFormat="1" applyFont="1" applyFill="1" applyBorder="1"/>
    <xf numFmtId="179" fontId="0" fillId="2" borderId="17" xfId="1" applyNumberFormat="1" applyFont="1" applyFill="1" applyBorder="1"/>
    <xf numFmtId="0" fontId="2" fillId="2" borderId="18" xfId="0" applyFont="1" applyFill="1" applyBorder="1" applyAlignment="1">
      <alignment horizontal="centerContinuous"/>
    </xf>
    <xf numFmtId="0" fontId="2" fillId="2" borderId="19" xfId="0" applyFont="1" applyFill="1" applyBorder="1" applyAlignment="1">
      <alignment horizontal="centerContinuous"/>
    </xf>
    <xf numFmtId="0" fontId="2" fillId="2" borderId="20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79" fontId="0" fillId="2" borderId="21" xfId="1" applyNumberFormat="1" applyFont="1" applyFill="1" applyBorder="1"/>
    <xf numFmtId="179" fontId="0" fillId="2" borderId="22" xfId="1" applyNumberFormat="1" applyFont="1" applyFill="1" applyBorder="1"/>
    <xf numFmtId="179" fontId="0" fillId="2" borderId="23" xfId="1" applyNumberFormat="1" applyFont="1" applyFill="1" applyBorder="1"/>
    <xf numFmtId="179" fontId="0" fillId="2" borderId="0" xfId="1" applyNumberFormat="1" applyFont="1" applyFill="1" applyBorder="1"/>
    <xf numFmtId="179" fontId="0" fillId="2" borderId="24" xfId="1" applyNumberFormat="1" applyFont="1" applyFill="1" applyBorder="1"/>
    <xf numFmtId="179" fontId="0" fillId="2" borderId="25" xfId="1" applyNumberFormat="1" applyFont="1" applyFill="1" applyBorder="1"/>
    <xf numFmtId="179" fontId="0" fillId="2" borderId="26" xfId="1" applyNumberFormat="1" applyFont="1" applyFill="1" applyBorder="1"/>
    <xf numFmtId="0" fontId="2" fillId="2" borderId="27" xfId="0" applyFont="1" applyFill="1" applyBorder="1" applyAlignment="1">
      <alignment horizontal="center" vertical="center" wrapText="1"/>
    </xf>
    <xf numFmtId="179" fontId="0" fillId="2" borderId="28" xfId="1" applyNumberFormat="1" applyFont="1" applyFill="1" applyBorder="1"/>
    <xf numFmtId="179" fontId="0" fillId="2" borderId="29" xfId="1" applyNumberFormat="1" applyFont="1" applyFill="1" applyBorder="1"/>
    <xf numFmtId="179" fontId="0" fillId="2" borderId="27" xfId="1" applyNumberFormat="1" applyFont="1" applyFill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79" fontId="0" fillId="2" borderId="32" xfId="1" applyNumberFormat="1" applyFont="1" applyFill="1" applyBorder="1"/>
    <xf numFmtId="179" fontId="0" fillId="2" borderId="33" xfId="1" applyNumberFormat="1" applyFont="1" applyFill="1" applyBorder="1"/>
    <xf numFmtId="179" fontId="0" fillId="2" borderId="34" xfId="1" applyNumberFormat="1" applyFont="1" applyFill="1" applyBorder="1"/>
    <xf numFmtId="179" fontId="0" fillId="2" borderId="35" xfId="1" applyNumberFormat="1" applyFont="1" applyFill="1" applyBorder="1"/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2" borderId="21" xfId="0" applyFill="1" applyBorder="1"/>
    <xf numFmtId="0" fontId="0" fillId="2" borderId="25" xfId="0" applyFill="1" applyBorder="1"/>
    <xf numFmtId="0" fontId="0" fillId="2" borderId="38" xfId="0" applyFill="1" applyBorder="1"/>
    <xf numFmtId="0" fontId="0" fillId="2" borderId="26" xfId="0" applyFill="1" applyBorder="1"/>
    <xf numFmtId="179" fontId="0" fillId="2" borderId="39" xfId="1" applyNumberFormat="1" applyFont="1" applyFill="1" applyBorder="1"/>
    <xf numFmtId="179" fontId="0" fillId="2" borderId="40" xfId="1" applyNumberFormat="1" applyFont="1" applyFill="1" applyBorder="1"/>
    <xf numFmtId="0" fontId="2" fillId="2" borderId="21" xfId="0" applyFont="1" applyFill="1" applyBorder="1"/>
    <xf numFmtId="0" fontId="2" fillId="2" borderId="41" xfId="0" applyFont="1" applyFill="1" applyBorder="1"/>
    <xf numFmtId="179" fontId="2" fillId="2" borderId="39" xfId="1" applyNumberFormat="1" applyFont="1" applyFill="1" applyBorder="1"/>
    <xf numFmtId="179" fontId="2" fillId="2" borderId="7" xfId="1" applyNumberFormat="1" applyFont="1" applyFill="1" applyBorder="1"/>
    <xf numFmtId="179" fontId="2" fillId="2" borderId="22" xfId="1" applyNumberFormat="1" applyFont="1" applyFill="1" applyBorder="1"/>
    <xf numFmtId="179" fontId="2" fillId="2" borderId="16" xfId="1" applyNumberFormat="1" applyFont="1" applyFill="1" applyBorder="1"/>
    <xf numFmtId="179" fontId="2" fillId="2" borderId="3" xfId="1" applyNumberFormat="1" applyFont="1" applyFill="1" applyBorder="1"/>
    <xf numFmtId="179" fontId="2" fillId="2" borderId="4" xfId="1" applyNumberFormat="1" applyFont="1" applyFill="1" applyBorder="1"/>
    <xf numFmtId="179" fontId="2" fillId="2" borderId="21" xfId="1" applyNumberFormat="1" applyFont="1" applyFill="1" applyBorder="1"/>
    <xf numFmtId="179" fontId="2" fillId="2" borderId="25" xfId="1" applyNumberFormat="1" applyFont="1" applyFill="1" applyBorder="1"/>
    <xf numFmtId="179" fontId="2" fillId="2" borderId="27" xfId="1" applyNumberFormat="1" applyFont="1" applyFill="1" applyBorder="1"/>
    <xf numFmtId="179" fontId="2" fillId="2" borderId="30" xfId="1" applyNumberFormat="1" applyFont="1" applyFill="1" applyBorder="1"/>
    <xf numFmtId="179" fontId="2" fillId="2" borderId="42" xfId="1" applyNumberFormat="1" applyFont="1" applyFill="1" applyBorder="1"/>
    <xf numFmtId="179" fontId="2" fillId="2" borderId="43" xfId="1" applyNumberFormat="1" applyFont="1" applyFill="1" applyBorder="1"/>
    <xf numFmtId="179" fontId="2" fillId="2" borderId="44" xfId="1" applyNumberFormat="1" applyFont="1" applyFill="1" applyBorder="1"/>
    <xf numFmtId="179" fontId="2" fillId="2" borderId="45" xfId="1" applyNumberFormat="1" applyFont="1" applyFill="1" applyBorder="1"/>
    <xf numFmtId="179" fontId="2" fillId="2" borderId="46" xfId="1" applyNumberFormat="1" applyFont="1" applyFill="1" applyBorder="1"/>
    <xf numFmtId="179" fontId="2" fillId="2" borderId="47" xfId="1" applyNumberFormat="1" applyFont="1" applyFill="1" applyBorder="1"/>
    <xf numFmtId="179" fontId="2" fillId="2" borderId="48" xfId="1" applyNumberFormat="1" applyFont="1" applyFill="1" applyBorder="1"/>
    <xf numFmtId="0" fontId="2" fillId="2" borderId="49" xfId="0" applyFont="1" applyFill="1" applyBorder="1"/>
    <xf numFmtId="0" fontId="2" fillId="2" borderId="50" xfId="0" applyFont="1" applyFill="1" applyBorder="1"/>
    <xf numFmtId="179" fontId="2" fillId="2" borderId="51" xfId="1" applyNumberFormat="1" applyFont="1" applyFill="1" applyBorder="1"/>
    <xf numFmtId="179" fontId="2" fillId="2" borderId="52" xfId="1" applyNumberFormat="1" applyFont="1" applyFill="1" applyBorder="1"/>
    <xf numFmtId="179" fontId="2" fillId="2" borderId="53" xfId="1" applyNumberFormat="1" applyFont="1" applyFill="1" applyBorder="1"/>
    <xf numFmtId="179" fontId="2" fillId="2" borderId="11" xfId="1" applyNumberFormat="1" applyFont="1" applyFill="1" applyBorder="1"/>
    <xf numFmtId="179" fontId="2" fillId="2" borderId="9" xfId="1" applyNumberFormat="1" applyFont="1" applyFill="1" applyBorder="1"/>
    <xf numFmtId="179" fontId="2" fillId="2" borderId="10" xfId="1" applyNumberFormat="1" applyFont="1" applyFill="1" applyBorder="1"/>
    <xf numFmtId="179" fontId="2" fillId="2" borderId="54" xfId="1" applyNumberFormat="1" applyFont="1" applyFill="1" applyBorder="1"/>
    <xf numFmtId="179" fontId="2" fillId="2" borderId="55" xfId="1" applyNumberFormat="1" applyFont="1" applyFill="1" applyBorder="1"/>
    <xf numFmtId="179" fontId="2" fillId="2" borderId="56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"/>
  <sheetViews>
    <sheetView tabSelected="1" zoomScale="75" workbookViewId="0"/>
  </sheetViews>
  <sheetFormatPr defaultColWidth="9.109375" defaultRowHeight="13.2" x14ac:dyDescent="0.25"/>
  <cols>
    <col min="1" max="1" width="30.5546875" style="1" customWidth="1"/>
    <col min="2" max="2" width="15.6640625" style="1" customWidth="1"/>
    <col min="3" max="3" width="14.6640625" style="1" customWidth="1"/>
    <col min="4" max="4" width="16.5546875" style="1" customWidth="1"/>
    <col min="5" max="6" width="14.6640625" style="1" customWidth="1"/>
    <col min="7" max="12" width="14.6640625" style="1" hidden="1" customWidth="1"/>
    <col min="13" max="13" width="15.88671875" style="1" customWidth="1"/>
    <col min="14" max="14" width="16.5546875" style="1" customWidth="1"/>
    <col min="15" max="16" width="14.6640625" style="1" customWidth="1"/>
    <col min="17" max="22" width="14.6640625" style="1" hidden="1" customWidth="1"/>
    <col min="23" max="23" width="16.33203125" style="1" customWidth="1"/>
    <col min="24" max="24" width="16.5546875" style="1" customWidth="1"/>
    <col min="25" max="25" width="14.6640625" style="1" customWidth="1"/>
    <col min="26" max="26" width="15.6640625" style="1" customWidth="1"/>
    <col min="27" max="27" width="14.6640625" style="1" hidden="1" customWidth="1"/>
    <col min="28" max="28" width="11" style="1" hidden="1" customWidth="1"/>
    <col min="29" max="29" width="12" style="1" hidden="1" customWidth="1"/>
    <col min="30" max="30" width="16.109375" style="1" hidden="1" customWidth="1"/>
    <col min="31" max="32" width="9.33203125" style="1" hidden="1" customWidth="1"/>
    <col min="33" max="33" width="0" style="1" hidden="1" customWidth="1"/>
    <col min="34" max="34" width="10" style="1" hidden="1" customWidth="1"/>
    <col min="35" max="35" width="17.5546875" style="1" customWidth="1"/>
    <col min="36" max="36" width="14" style="1" bestFit="1" customWidth="1"/>
    <col min="37" max="37" width="15" style="1" bestFit="1" customWidth="1"/>
    <col min="38" max="38" width="20" style="1" customWidth="1"/>
    <col min="39" max="16384" width="9.109375" style="1"/>
  </cols>
  <sheetData>
    <row r="1" spans="1:38" ht="19.2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38" hidden="1" x14ac:dyDescent="0.25"/>
    <row r="3" spans="1:38" ht="13.8" thickBot="1" x14ac:dyDescent="0.3"/>
    <row r="4" spans="1:38" s="3" customFormat="1" ht="13.8" thickBot="1" x14ac:dyDescent="0.3">
      <c r="A4" s="4"/>
      <c r="B4" s="5"/>
      <c r="C4" s="38" t="s">
        <v>1</v>
      </c>
      <c r="D4" s="39"/>
      <c r="E4" s="39"/>
      <c r="F4" s="40"/>
      <c r="G4" s="20"/>
      <c r="H4" s="18" t="s">
        <v>2</v>
      </c>
      <c r="I4" s="19"/>
      <c r="J4" s="19"/>
      <c r="K4" s="19"/>
      <c r="L4" s="19"/>
      <c r="M4" s="38" t="s">
        <v>3</v>
      </c>
      <c r="N4" s="39"/>
      <c r="O4" s="39"/>
      <c r="P4" s="40"/>
      <c r="Q4" s="20"/>
      <c r="R4" s="18" t="s">
        <v>4</v>
      </c>
      <c r="S4" s="19"/>
      <c r="T4" s="19"/>
      <c r="U4" s="19"/>
      <c r="V4" s="19"/>
      <c r="W4" s="38" t="s">
        <v>5</v>
      </c>
      <c r="X4" s="39"/>
      <c r="Y4" s="39"/>
      <c r="Z4" s="40"/>
      <c r="AA4" s="22"/>
      <c r="AB4" s="15"/>
      <c r="AI4" s="38" t="s">
        <v>78</v>
      </c>
      <c r="AJ4" s="39"/>
      <c r="AK4" s="39"/>
      <c r="AL4" s="40"/>
    </row>
    <row r="5" spans="1:38" s="7" customFormat="1" ht="66" x14ac:dyDescent="0.25">
      <c r="A5" s="60" t="s">
        <v>6</v>
      </c>
      <c r="B5" s="61" t="s">
        <v>7</v>
      </c>
      <c r="C5" s="41" t="s">
        <v>8</v>
      </c>
      <c r="D5" s="11" t="s">
        <v>9</v>
      </c>
      <c r="E5" s="11" t="s">
        <v>10</v>
      </c>
      <c r="F5" s="42" t="s">
        <v>11</v>
      </c>
      <c r="G5" s="35" t="s">
        <v>12</v>
      </c>
      <c r="H5" s="6" t="s">
        <v>8</v>
      </c>
      <c r="I5" s="11" t="s">
        <v>9</v>
      </c>
      <c r="J5" s="11" t="s">
        <v>10</v>
      </c>
      <c r="K5" s="11" t="s">
        <v>11</v>
      </c>
      <c r="L5" s="6" t="s">
        <v>13</v>
      </c>
      <c r="M5" s="41" t="s">
        <v>8</v>
      </c>
      <c r="N5" s="11" t="s">
        <v>9</v>
      </c>
      <c r="O5" s="11" t="s">
        <v>10</v>
      </c>
      <c r="P5" s="42" t="s">
        <v>11</v>
      </c>
      <c r="Q5" s="35" t="s">
        <v>14</v>
      </c>
      <c r="R5" s="6" t="s">
        <v>8</v>
      </c>
      <c r="S5" s="11" t="s">
        <v>9</v>
      </c>
      <c r="T5" s="11" t="s">
        <v>10</v>
      </c>
      <c r="U5" s="11" t="s">
        <v>11</v>
      </c>
      <c r="V5" s="6" t="s">
        <v>15</v>
      </c>
      <c r="W5" s="41" t="s">
        <v>8</v>
      </c>
      <c r="X5" s="11" t="s">
        <v>9</v>
      </c>
      <c r="Y5" s="11" t="s">
        <v>10</v>
      </c>
      <c r="Z5" s="42" t="s">
        <v>11</v>
      </c>
      <c r="AA5" s="50" t="s">
        <v>16</v>
      </c>
      <c r="AB5" s="16"/>
      <c r="AI5" s="54" t="s">
        <v>8</v>
      </c>
      <c r="AJ5" s="32" t="s">
        <v>9</v>
      </c>
      <c r="AK5" s="32" t="s">
        <v>10</v>
      </c>
      <c r="AL5" s="55" t="s">
        <v>11</v>
      </c>
    </row>
    <row r="6" spans="1:38" x14ac:dyDescent="0.25">
      <c r="A6" s="62" t="s">
        <v>17</v>
      </c>
      <c r="B6" s="63" t="s">
        <v>18</v>
      </c>
      <c r="C6" s="66">
        <v>4834540</v>
      </c>
      <c r="D6" s="13">
        <v>52663</v>
      </c>
      <c r="E6" s="13"/>
      <c r="F6" s="44">
        <v>13004</v>
      </c>
      <c r="G6" s="36">
        <f>SUM(C6:F6)</f>
        <v>4900207</v>
      </c>
      <c r="H6" s="8">
        <v>5614422</v>
      </c>
      <c r="I6" s="9">
        <v>50673</v>
      </c>
      <c r="J6" s="9"/>
      <c r="K6" s="9">
        <v>5170</v>
      </c>
      <c r="L6" s="8">
        <f>SUM(H6:K6)</f>
        <v>5670265</v>
      </c>
      <c r="M6" s="43">
        <f t="shared" ref="M6:Q7" si="0">C6+H6</f>
        <v>10448962</v>
      </c>
      <c r="N6" s="8">
        <f t="shared" si="0"/>
        <v>103336</v>
      </c>
      <c r="O6" s="8">
        <f t="shared" si="0"/>
        <v>0</v>
      </c>
      <c r="P6" s="48">
        <f t="shared" si="0"/>
        <v>18174</v>
      </c>
      <c r="Q6" s="9">
        <f t="shared" si="0"/>
        <v>10570472</v>
      </c>
      <c r="R6" s="8">
        <v>5388799</v>
      </c>
      <c r="S6" s="9">
        <v>28913</v>
      </c>
      <c r="T6" s="9"/>
      <c r="U6" s="9">
        <v>15000</v>
      </c>
      <c r="V6" s="8">
        <f>SUM(R6:U6)</f>
        <v>5432712</v>
      </c>
      <c r="W6" s="43">
        <f>M6+R6</f>
        <v>15837761</v>
      </c>
      <c r="X6" s="8">
        <f t="shared" ref="X6:X69" si="1">N6+S6</f>
        <v>132249</v>
      </c>
      <c r="Y6" s="8">
        <f t="shared" ref="Y6:Y69" si="2">O6+T6</f>
        <v>0</v>
      </c>
      <c r="Z6" s="48">
        <f t="shared" ref="Z6:Z69" si="3">P6+U6</f>
        <v>33174</v>
      </c>
      <c r="AA6" s="51">
        <f t="shared" ref="AA6:AA69" si="4">Q6+V6</f>
        <v>16003184</v>
      </c>
      <c r="AB6" s="23" t="s">
        <v>53</v>
      </c>
      <c r="AC6" s="23" t="s">
        <v>54</v>
      </c>
      <c r="AD6" s="23" t="s">
        <v>18</v>
      </c>
      <c r="AE6" s="24">
        <v>7952654</v>
      </c>
      <c r="AF6" s="25">
        <v>40402</v>
      </c>
      <c r="AG6" s="25"/>
      <c r="AH6" s="25">
        <v>5217</v>
      </c>
      <c r="AI6" s="56">
        <f>AE6+W6</f>
        <v>23790415</v>
      </c>
      <c r="AJ6" s="31">
        <f t="shared" ref="AJ6:AL14" si="5">AF6+X6</f>
        <v>172651</v>
      </c>
      <c r="AK6" s="31">
        <f t="shared" si="5"/>
        <v>0</v>
      </c>
      <c r="AL6" s="57">
        <f t="shared" si="5"/>
        <v>38391</v>
      </c>
    </row>
    <row r="7" spans="1:38" x14ac:dyDescent="0.25">
      <c r="A7" s="64"/>
      <c r="B7" s="65" t="s">
        <v>19</v>
      </c>
      <c r="C7" s="67">
        <v>2756302</v>
      </c>
      <c r="D7" s="12">
        <v>23510</v>
      </c>
      <c r="E7" s="12"/>
      <c r="F7" s="47">
        <v>26907</v>
      </c>
      <c r="G7" s="37">
        <f>SUM(C7:F7)</f>
        <v>2806719</v>
      </c>
      <c r="H7" s="10">
        <v>2208627</v>
      </c>
      <c r="I7" s="2">
        <v>7680</v>
      </c>
      <c r="J7" s="2"/>
      <c r="K7" s="2">
        <v>25594</v>
      </c>
      <c r="L7" s="10">
        <f>SUM(H7:K7)</f>
        <v>2241901</v>
      </c>
      <c r="M7" s="45">
        <f t="shared" si="0"/>
        <v>4964929</v>
      </c>
      <c r="N7" s="10">
        <f t="shared" si="0"/>
        <v>31190</v>
      </c>
      <c r="O7" s="10">
        <f t="shared" si="0"/>
        <v>0</v>
      </c>
      <c r="P7" s="49">
        <f t="shared" si="0"/>
        <v>52501</v>
      </c>
      <c r="Q7" s="46">
        <f t="shared" si="0"/>
        <v>5048620</v>
      </c>
      <c r="R7" s="10">
        <v>2503376</v>
      </c>
      <c r="S7" s="2">
        <v>20075</v>
      </c>
      <c r="T7" s="2"/>
      <c r="U7" s="2">
        <v>24527</v>
      </c>
      <c r="V7" s="10">
        <f>SUM(R7:U7)</f>
        <v>2547978</v>
      </c>
      <c r="W7" s="45">
        <f>M7+R7</f>
        <v>7468305</v>
      </c>
      <c r="X7" s="10">
        <f t="shared" si="1"/>
        <v>51265</v>
      </c>
      <c r="Y7" s="10">
        <f t="shared" si="2"/>
        <v>0</v>
      </c>
      <c r="Z7" s="49">
        <f t="shared" si="3"/>
        <v>77028</v>
      </c>
      <c r="AA7" s="52">
        <f t="shared" si="4"/>
        <v>7596598</v>
      </c>
      <c r="AB7" s="26"/>
      <c r="AC7" s="26"/>
      <c r="AD7" s="27" t="s">
        <v>19</v>
      </c>
      <c r="AE7" s="28">
        <v>2192725</v>
      </c>
      <c r="AF7" s="29">
        <v>18035</v>
      </c>
      <c r="AG7" s="29"/>
      <c r="AH7" s="29">
        <v>23652</v>
      </c>
      <c r="AI7" s="58">
        <f t="shared" ref="AI7:AI14" si="6">AE7+W7</f>
        <v>9661030</v>
      </c>
      <c r="AJ7" s="30">
        <f t="shared" si="5"/>
        <v>69300</v>
      </c>
      <c r="AK7" s="30">
        <f t="shared" si="5"/>
        <v>0</v>
      </c>
      <c r="AL7" s="59">
        <f t="shared" si="5"/>
        <v>100680</v>
      </c>
    </row>
    <row r="8" spans="1:38" x14ac:dyDescent="0.25">
      <c r="A8" s="64"/>
      <c r="B8" s="65" t="s">
        <v>20</v>
      </c>
      <c r="C8" s="67">
        <v>13041535</v>
      </c>
      <c r="D8" s="12">
        <v>342443</v>
      </c>
      <c r="E8" s="12">
        <v>33540</v>
      </c>
      <c r="F8" s="47">
        <v>313856</v>
      </c>
      <c r="G8" s="37">
        <f t="shared" ref="G8:G14" si="7">SUM(C8:F8)</f>
        <v>13731374</v>
      </c>
      <c r="H8" s="10">
        <v>14003683</v>
      </c>
      <c r="I8" s="2">
        <v>216510</v>
      </c>
      <c r="J8" s="2">
        <v>51960</v>
      </c>
      <c r="K8" s="2">
        <v>324197</v>
      </c>
      <c r="L8" s="10">
        <f t="shared" ref="L8:L14" si="8">SUM(H8:K8)</f>
        <v>14596350</v>
      </c>
      <c r="M8" s="45">
        <f t="shared" ref="M8:M14" si="9">C8+H8</f>
        <v>27045218</v>
      </c>
      <c r="N8" s="10">
        <f t="shared" ref="N8:Q10" si="10">D8+I8</f>
        <v>558953</v>
      </c>
      <c r="O8" s="10">
        <f t="shared" si="10"/>
        <v>85500</v>
      </c>
      <c r="P8" s="49">
        <f t="shared" si="10"/>
        <v>638053</v>
      </c>
      <c r="Q8" s="46">
        <f t="shared" si="10"/>
        <v>28327724</v>
      </c>
      <c r="R8" s="10">
        <v>13515252</v>
      </c>
      <c r="S8" s="2">
        <v>213686</v>
      </c>
      <c r="T8" s="2">
        <v>57134</v>
      </c>
      <c r="U8" s="2">
        <v>256085</v>
      </c>
      <c r="V8" s="10">
        <f t="shared" ref="V8:V14" si="11">SUM(R8:U8)</f>
        <v>14042157</v>
      </c>
      <c r="W8" s="45">
        <f t="shared" ref="W8:W14" si="12">M8+R8</f>
        <v>40560470</v>
      </c>
      <c r="X8" s="10">
        <f t="shared" si="1"/>
        <v>772639</v>
      </c>
      <c r="Y8" s="10">
        <f t="shared" si="2"/>
        <v>142634</v>
      </c>
      <c r="Z8" s="49">
        <f t="shared" si="3"/>
        <v>894138</v>
      </c>
      <c r="AA8" s="52">
        <f t="shared" si="4"/>
        <v>42369881</v>
      </c>
      <c r="AB8" s="26"/>
      <c r="AC8" s="26"/>
      <c r="AD8" s="27" t="s">
        <v>20</v>
      </c>
      <c r="AE8" s="28">
        <v>11150329</v>
      </c>
      <c r="AF8" s="29">
        <v>143044</v>
      </c>
      <c r="AG8" s="29">
        <v>33305</v>
      </c>
      <c r="AH8" s="29">
        <v>228486</v>
      </c>
      <c r="AI8" s="58">
        <f t="shared" si="6"/>
        <v>51710799</v>
      </c>
      <c r="AJ8" s="30">
        <f t="shared" si="5"/>
        <v>915683</v>
      </c>
      <c r="AK8" s="30">
        <f t="shared" si="5"/>
        <v>175939</v>
      </c>
      <c r="AL8" s="59">
        <f t="shared" si="5"/>
        <v>1122624</v>
      </c>
    </row>
    <row r="9" spans="1:38" x14ac:dyDescent="0.25">
      <c r="A9" s="64"/>
      <c r="B9" s="65" t="s">
        <v>21</v>
      </c>
      <c r="C9" s="67">
        <v>6054862</v>
      </c>
      <c r="D9" s="12">
        <v>132585</v>
      </c>
      <c r="E9" s="12">
        <v>55410</v>
      </c>
      <c r="F9" s="47">
        <v>127873</v>
      </c>
      <c r="G9" s="37">
        <f t="shared" si="7"/>
        <v>6370730</v>
      </c>
      <c r="H9" s="10">
        <v>7275710</v>
      </c>
      <c r="I9" s="2">
        <v>165374</v>
      </c>
      <c r="J9" s="2">
        <v>-31560</v>
      </c>
      <c r="K9" s="2">
        <v>36628</v>
      </c>
      <c r="L9" s="10">
        <f t="shared" si="8"/>
        <v>7446152</v>
      </c>
      <c r="M9" s="45">
        <f t="shared" si="9"/>
        <v>13330572</v>
      </c>
      <c r="N9" s="10">
        <f t="shared" si="10"/>
        <v>297959</v>
      </c>
      <c r="O9" s="10">
        <f t="shared" si="10"/>
        <v>23850</v>
      </c>
      <c r="P9" s="49">
        <f t="shared" si="10"/>
        <v>164501</v>
      </c>
      <c r="Q9" s="46">
        <f t="shared" si="10"/>
        <v>13816882</v>
      </c>
      <c r="R9" s="10">
        <v>7738681</v>
      </c>
      <c r="S9" s="2">
        <v>180341</v>
      </c>
      <c r="T9" s="2">
        <v>-9600</v>
      </c>
      <c r="U9" s="2">
        <v>36029</v>
      </c>
      <c r="V9" s="10">
        <f t="shared" si="11"/>
        <v>7945451</v>
      </c>
      <c r="W9" s="45">
        <f t="shared" si="12"/>
        <v>21069253</v>
      </c>
      <c r="X9" s="10">
        <f t="shared" si="1"/>
        <v>478300</v>
      </c>
      <c r="Y9" s="10">
        <f t="shared" si="2"/>
        <v>14250</v>
      </c>
      <c r="Z9" s="49">
        <f t="shared" si="3"/>
        <v>200530</v>
      </c>
      <c r="AA9" s="52">
        <f t="shared" si="4"/>
        <v>21762333</v>
      </c>
      <c r="AB9" s="26"/>
      <c r="AC9" s="26"/>
      <c r="AD9" s="27" t="s">
        <v>21</v>
      </c>
      <c r="AE9" s="28">
        <v>6581999</v>
      </c>
      <c r="AF9" s="29">
        <v>269210</v>
      </c>
      <c r="AG9" s="29"/>
      <c r="AH9" s="29">
        <v>23878</v>
      </c>
      <c r="AI9" s="58">
        <f t="shared" si="6"/>
        <v>27651252</v>
      </c>
      <c r="AJ9" s="30">
        <f t="shared" si="5"/>
        <v>747510</v>
      </c>
      <c r="AK9" s="30">
        <f t="shared" si="5"/>
        <v>14250</v>
      </c>
      <c r="AL9" s="59">
        <f t="shared" si="5"/>
        <v>224408</v>
      </c>
    </row>
    <row r="10" spans="1:38" x14ac:dyDescent="0.25">
      <c r="A10" s="64"/>
      <c r="B10" s="65" t="s">
        <v>22</v>
      </c>
      <c r="C10" s="67">
        <v>10261506</v>
      </c>
      <c r="D10" s="12">
        <v>2210</v>
      </c>
      <c r="E10" s="12"/>
      <c r="F10" s="47">
        <v>223645</v>
      </c>
      <c r="G10" s="37">
        <f t="shared" si="7"/>
        <v>10487361</v>
      </c>
      <c r="H10" s="10">
        <v>9468576</v>
      </c>
      <c r="I10" s="2">
        <v>6220</v>
      </c>
      <c r="J10" s="2"/>
      <c r="K10" s="2">
        <v>193968</v>
      </c>
      <c r="L10" s="10">
        <f t="shared" si="8"/>
        <v>9668764</v>
      </c>
      <c r="M10" s="45">
        <f t="shared" si="9"/>
        <v>19730082</v>
      </c>
      <c r="N10" s="10">
        <f t="shared" si="10"/>
        <v>8430</v>
      </c>
      <c r="O10" s="10">
        <f t="shared" si="10"/>
        <v>0</v>
      </c>
      <c r="P10" s="49">
        <f t="shared" si="10"/>
        <v>417613</v>
      </c>
      <c r="Q10" s="46">
        <f t="shared" si="10"/>
        <v>20156125</v>
      </c>
      <c r="R10" s="10">
        <v>8169377</v>
      </c>
      <c r="S10" s="2">
        <v>2291</v>
      </c>
      <c r="T10" s="2"/>
      <c r="U10" s="2">
        <v>166496</v>
      </c>
      <c r="V10" s="10">
        <f t="shared" si="11"/>
        <v>8338164</v>
      </c>
      <c r="W10" s="45">
        <f t="shared" si="12"/>
        <v>27899459</v>
      </c>
      <c r="X10" s="10">
        <f t="shared" si="1"/>
        <v>10721</v>
      </c>
      <c r="Y10" s="10">
        <f t="shared" si="2"/>
        <v>0</v>
      </c>
      <c r="Z10" s="49">
        <f t="shared" si="3"/>
        <v>584109</v>
      </c>
      <c r="AA10" s="52">
        <f t="shared" si="4"/>
        <v>28494289</v>
      </c>
      <c r="AB10" s="26"/>
      <c r="AC10" s="26"/>
      <c r="AD10" s="27" t="s">
        <v>22</v>
      </c>
      <c r="AE10" s="28">
        <v>7426252</v>
      </c>
      <c r="AF10" s="29">
        <v>4344</v>
      </c>
      <c r="AG10" s="29"/>
      <c r="AH10" s="29">
        <v>239222</v>
      </c>
      <c r="AI10" s="58">
        <f t="shared" si="6"/>
        <v>35325711</v>
      </c>
      <c r="AJ10" s="30">
        <f t="shared" si="5"/>
        <v>15065</v>
      </c>
      <c r="AK10" s="30">
        <f t="shared" si="5"/>
        <v>0</v>
      </c>
      <c r="AL10" s="59">
        <f t="shared" si="5"/>
        <v>823331</v>
      </c>
    </row>
    <row r="11" spans="1:38" x14ac:dyDescent="0.25">
      <c r="A11" s="64"/>
      <c r="B11" s="65" t="s">
        <v>23</v>
      </c>
      <c r="C11" s="67">
        <v>5147823</v>
      </c>
      <c r="D11" s="12">
        <v>207025</v>
      </c>
      <c r="E11" s="12"/>
      <c r="F11" s="47">
        <v>33176</v>
      </c>
      <c r="G11" s="37">
        <f t="shared" si="7"/>
        <v>5388024</v>
      </c>
      <c r="H11" s="10">
        <v>6747968</v>
      </c>
      <c r="I11" s="2">
        <v>242178</v>
      </c>
      <c r="J11" s="2"/>
      <c r="K11" s="2">
        <v>39183</v>
      </c>
      <c r="L11" s="10">
        <f t="shared" si="8"/>
        <v>7029329</v>
      </c>
      <c r="M11" s="45">
        <f t="shared" si="9"/>
        <v>11895791</v>
      </c>
      <c r="N11" s="10">
        <f t="shared" ref="N11:N21" si="13">D11+I11</f>
        <v>449203</v>
      </c>
      <c r="O11" s="10">
        <f>E11+970</f>
        <v>970</v>
      </c>
      <c r="P11" s="49">
        <f t="shared" ref="P11:P21" si="14">F11+K11</f>
        <v>72359</v>
      </c>
      <c r="Q11" s="46">
        <f t="shared" ref="Q11:Q21" si="15">G11+L11</f>
        <v>12417353</v>
      </c>
      <c r="R11" s="10">
        <v>7061984</v>
      </c>
      <c r="S11" s="2">
        <v>237499</v>
      </c>
      <c r="T11" s="2"/>
      <c r="U11" s="2">
        <v>40878</v>
      </c>
      <c r="V11" s="10">
        <f t="shared" si="11"/>
        <v>7340361</v>
      </c>
      <c r="W11" s="45">
        <f t="shared" si="12"/>
        <v>18957775</v>
      </c>
      <c r="X11" s="10">
        <f t="shared" si="1"/>
        <v>686702</v>
      </c>
      <c r="Y11" s="10">
        <f t="shared" si="2"/>
        <v>970</v>
      </c>
      <c r="Z11" s="49">
        <f t="shared" si="3"/>
        <v>113237</v>
      </c>
      <c r="AA11" s="52">
        <f t="shared" si="4"/>
        <v>19757714</v>
      </c>
      <c r="AB11" s="26"/>
      <c r="AC11" s="26"/>
      <c r="AD11" s="27" t="s">
        <v>23</v>
      </c>
      <c r="AE11" s="28">
        <v>5936967</v>
      </c>
      <c r="AF11" s="29">
        <v>258156</v>
      </c>
      <c r="AG11" s="29"/>
      <c r="AH11" s="29">
        <v>33557</v>
      </c>
      <c r="AI11" s="58">
        <f t="shared" si="6"/>
        <v>24894742</v>
      </c>
      <c r="AJ11" s="30">
        <f t="shared" si="5"/>
        <v>944858</v>
      </c>
      <c r="AK11" s="30">
        <f t="shared" si="5"/>
        <v>970</v>
      </c>
      <c r="AL11" s="59">
        <f t="shared" si="5"/>
        <v>146794</v>
      </c>
    </row>
    <row r="12" spans="1:38" x14ac:dyDescent="0.25">
      <c r="A12" s="64"/>
      <c r="B12" s="65" t="s">
        <v>24</v>
      </c>
      <c r="C12" s="67">
        <v>1372794</v>
      </c>
      <c r="D12" s="12">
        <v>54634</v>
      </c>
      <c r="E12" s="12"/>
      <c r="F12" s="47">
        <v>11394</v>
      </c>
      <c r="G12" s="37">
        <f t="shared" si="7"/>
        <v>1438822</v>
      </c>
      <c r="H12" s="10">
        <v>1246014</v>
      </c>
      <c r="I12" s="2">
        <v>40631</v>
      </c>
      <c r="J12" s="2"/>
      <c r="K12" s="2">
        <v>14200</v>
      </c>
      <c r="L12" s="10">
        <f t="shared" si="8"/>
        <v>1300845</v>
      </c>
      <c r="M12" s="45">
        <f t="shared" si="9"/>
        <v>2618808</v>
      </c>
      <c r="N12" s="10">
        <f t="shared" si="13"/>
        <v>95265</v>
      </c>
      <c r="O12" s="10">
        <f t="shared" ref="O12:O21" si="16">E12+J12</f>
        <v>0</v>
      </c>
      <c r="P12" s="49">
        <f t="shared" si="14"/>
        <v>25594</v>
      </c>
      <c r="Q12" s="46">
        <f t="shared" si="15"/>
        <v>2739667</v>
      </c>
      <c r="R12" s="10">
        <v>1271762</v>
      </c>
      <c r="S12" s="2">
        <v>59342</v>
      </c>
      <c r="T12" s="2"/>
      <c r="U12" s="2">
        <v>13341</v>
      </c>
      <c r="V12" s="10">
        <f t="shared" si="11"/>
        <v>1344445</v>
      </c>
      <c r="W12" s="45">
        <f t="shared" si="12"/>
        <v>3890570</v>
      </c>
      <c r="X12" s="10">
        <f t="shared" si="1"/>
        <v>154607</v>
      </c>
      <c r="Y12" s="10">
        <f t="shared" si="2"/>
        <v>0</v>
      </c>
      <c r="Z12" s="49">
        <f t="shared" si="3"/>
        <v>38935</v>
      </c>
      <c r="AA12" s="52">
        <f t="shared" si="4"/>
        <v>4084112</v>
      </c>
      <c r="AB12" s="26"/>
      <c r="AC12" s="26"/>
      <c r="AD12" s="27" t="s">
        <v>24</v>
      </c>
      <c r="AE12" s="28">
        <v>1244866</v>
      </c>
      <c r="AF12" s="29">
        <v>50008</v>
      </c>
      <c r="AG12" s="29"/>
      <c r="AH12" s="29">
        <v>6700</v>
      </c>
      <c r="AI12" s="58">
        <f t="shared" si="6"/>
        <v>5135436</v>
      </c>
      <c r="AJ12" s="30">
        <f t="shared" si="5"/>
        <v>204615</v>
      </c>
      <c r="AK12" s="30">
        <f t="shared" si="5"/>
        <v>0</v>
      </c>
      <c r="AL12" s="59">
        <f t="shared" si="5"/>
        <v>45635</v>
      </c>
    </row>
    <row r="13" spans="1:38" x14ac:dyDescent="0.25">
      <c r="A13" s="64"/>
      <c r="B13" s="65" t="s">
        <v>25</v>
      </c>
      <c r="C13" s="67">
        <v>2739585</v>
      </c>
      <c r="D13" s="12"/>
      <c r="E13" s="12"/>
      <c r="F13" s="47">
        <v>15807</v>
      </c>
      <c r="G13" s="37">
        <f t="shared" si="7"/>
        <v>2755392</v>
      </c>
      <c r="H13" s="10">
        <v>2607873</v>
      </c>
      <c r="I13" s="2"/>
      <c r="J13" s="2"/>
      <c r="K13" s="2">
        <v>12198</v>
      </c>
      <c r="L13" s="10">
        <f t="shared" si="8"/>
        <v>2620071</v>
      </c>
      <c r="M13" s="45">
        <f t="shared" si="9"/>
        <v>5347458</v>
      </c>
      <c r="N13" s="10">
        <f t="shared" si="13"/>
        <v>0</v>
      </c>
      <c r="O13" s="10">
        <f t="shared" si="16"/>
        <v>0</v>
      </c>
      <c r="P13" s="49">
        <f t="shared" si="14"/>
        <v>28005</v>
      </c>
      <c r="Q13" s="46">
        <f t="shared" si="15"/>
        <v>5375463</v>
      </c>
      <c r="R13" s="10">
        <v>3131194</v>
      </c>
      <c r="S13" s="2">
        <v>60</v>
      </c>
      <c r="T13" s="2"/>
      <c r="U13" s="2">
        <v>21076</v>
      </c>
      <c r="V13" s="10">
        <f t="shared" si="11"/>
        <v>3152330</v>
      </c>
      <c r="W13" s="45">
        <f t="shared" si="12"/>
        <v>8478652</v>
      </c>
      <c r="X13" s="10">
        <f t="shared" si="1"/>
        <v>60</v>
      </c>
      <c r="Y13" s="10">
        <f t="shared" si="2"/>
        <v>0</v>
      </c>
      <c r="Z13" s="49">
        <f t="shared" si="3"/>
        <v>49081</v>
      </c>
      <c r="AA13" s="52">
        <f t="shared" si="4"/>
        <v>8527793</v>
      </c>
      <c r="AB13" s="26"/>
      <c r="AC13" s="26"/>
      <c r="AD13" s="27" t="s">
        <v>25</v>
      </c>
      <c r="AE13" s="28">
        <v>2542284</v>
      </c>
      <c r="AF13" s="29"/>
      <c r="AG13" s="29"/>
      <c r="AH13" s="29">
        <v>9104</v>
      </c>
      <c r="AI13" s="58">
        <f t="shared" si="6"/>
        <v>11020936</v>
      </c>
      <c r="AJ13" s="30">
        <f t="shared" si="5"/>
        <v>60</v>
      </c>
      <c r="AK13" s="30">
        <f t="shared" si="5"/>
        <v>0</v>
      </c>
      <c r="AL13" s="59">
        <f t="shared" si="5"/>
        <v>58185</v>
      </c>
    </row>
    <row r="14" spans="1:38" x14ac:dyDescent="0.25">
      <c r="A14" s="64"/>
      <c r="B14" s="65" t="s">
        <v>26</v>
      </c>
      <c r="C14" s="67">
        <v>7365680</v>
      </c>
      <c r="D14" s="12">
        <v>91581</v>
      </c>
      <c r="E14" s="12">
        <v>514398</v>
      </c>
      <c r="F14" s="47">
        <v>199721</v>
      </c>
      <c r="G14" s="37">
        <f t="shared" si="7"/>
        <v>8171380</v>
      </c>
      <c r="H14" s="10">
        <v>7607063</v>
      </c>
      <c r="I14" s="2">
        <v>62596</v>
      </c>
      <c r="J14" s="2">
        <v>512788</v>
      </c>
      <c r="K14" s="2">
        <v>208535</v>
      </c>
      <c r="L14" s="10">
        <f t="shared" si="8"/>
        <v>8390982</v>
      </c>
      <c r="M14" s="45">
        <f t="shared" si="9"/>
        <v>14972743</v>
      </c>
      <c r="N14" s="10">
        <f t="shared" si="13"/>
        <v>154177</v>
      </c>
      <c r="O14" s="10">
        <f t="shared" si="16"/>
        <v>1027186</v>
      </c>
      <c r="P14" s="49">
        <f t="shared" si="14"/>
        <v>408256</v>
      </c>
      <c r="Q14" s="46">
        <f t="shared" si="15"/>
        <v>16562362</v>
      </c>
      <c r="R14" s="10">
        <v>8293458</v>
      </c>
      <c r="S14" s="2">
        <v>35720</v>
      </c>
      <c r="T14" s="2">
        <v>573691</v>
      </c>
      <c r="U14" s="2">
        <v>216245</v>
      </c>
      <c r="V14" s="10">
        <f t="shared" si="11"/>
        <v>9119114</v>
      </c>
      <c r="W14" s="45">
        <f t="shared" si="12"/>
        <v>23266201</v>
      </c>
      <c r="X14" s="10">
        <f t="shared" si="1"/>
        <v>189897</v>
      </c>
      <c r="Y14" s="10">
        <f t="shared" si="2"/>
        <v>1600877</v>
      </c>
      <c r="Z14" s="49">
        <f t="shared" si="3"/>
        <v>624501</v>
      </c>
      <c r="AA14" s="52">
        <f t="shared" si="4"/>
        <v>25681476</v>
      </c>
      <c r="AB14" s="26"/>
      <c r="AC14" s="26"/>
      <c r="AD14" s="27" t="s">
        <v>26</v>
      </c>
      <c r="AE14" s="28">
        <v>6530843</v>
      </c>
      <c r="AF14" s="29">
        <v>43380</v>
      </c>
      <c r="AG14" s="29">
        <v>453565</v>
      </c>
      <c r="AH14" s="29">
        <v>164803</v>
      </c>
      <c r="AI14" s="45">
        <f t="shared" si="6"/>
        <v>29797044</v>
      </c>
      <c r="AJ14" s="14">
        <f t="shared" si="5"/>
        <v>233277</v>
      </c>
      <c r="AK14" s="14">
        <f t="shared" si="5"/>
        <v>2054442</v>
      </c>
      <c r="AL14" s="59">
        <f t="shared" si="5"/>
        <v>789304</v>
      </c>
    </row>
    <row r="15" spans="1:38" s="3" customFormat="1" x14ac:dyDescent="0.25">
      <c r="A15" s="68" t="s">
        <v>27</v>
      </c>
      <c r="B15" s="69"/>
      <c r="C15" s="70">
        <v>53574627</v>
      </c>
      <c r="D15" s="71">
        <v>906651</v>
      </c>
      <c r="E15" s="71">
        <v>603348</v>
      </c>
      <c r="F15" s="72">
        <v>965383</v>
      </c>
      <c r="G15" s="73">
        <f>SUM(C15:F15)</f>
        <v>56050009</v>
      </c>
      <c r="H15" s="74">
        <v>56779936</v>
      </c>
      <c r="I15" s="75">
        <v>791862</v>
      </c>
      <c r="J15" s="75">
        <v>533188</v>
      </c>
      <c r="K15" s="75">
        <v>859673</v>
      </c>
      <c r="L15" s="74">
        <f>SUM(H15:K15)</f>
        <v>58964659</v>
      </c>
      <c r="M15" s="76">
        <f>C15+H15</f>
        <v>110354563</v>
      </c>
      <c r="N15" s="74">
        <f t="shared" si="13"/>
        <v>1698513</v>
      </c>
      <c r="O15" s="74">
        <f t="shared" si="16"/>
        <v>1136536</v>
      </c>
      <c r="P15" s="77">
        <f t="shared" si="14"/>
        <v>1825056</v>
      </c>
      <c r="Q15" s="75">
        <f t="shared" si="15"/>
        <v>115014668</v>
      </c>
      <c r="R15" s="74">
        <v>57073883</v>
      </c>
      <c r="S15" s="75">
        <v>777927</v>
      </c>
      <c r="T15" s="75">
        <v>621225</v>
      </c>
      <c r="U15" s="75">
        <v>789677</v>
      </c>
      <c r="V15" s="74">
        <f>SUM(R15:U15)</f>
        <v>59262712</v>
      </c>
      <c r="W15" s="76">
        <f>M15+R15</f>
        <v>167428446</v>
      </c>
      <c r="X15" s="74">
        <f t="shared" si="1"/>
        <v>2476440</v>
      </c>
      <c r="Y15" s="74">
        <f t="shared" si="2"/>
        <v>1757761</v>
      </c>
      <c r="Z15" s="77">
        <f t="shared" si="3"/>
        <v>2614733</v>
      </c>
      <c r="AA15" s="78">
        <f t="shared" si="4"/>
        <v>174277380</v>
      </c>
      <c r="AI15" s="79">
        <f>SUM(AI6:AI14)</f>
        <v>218987365</v>
      </c>
      <c r="AJ15" s="80">
        <f>SUM(AJ6:AJ14)</f>
        <v>3303019</v>
      </c>
      <c r="AK15" s="80">
        <f>SUM(AK6:AK14)</f>
        <v>2245601</v>
      </c>
      <c r="AL15" s="81">
        <f>SUM(AL6:AL14)</f>
        <v>3349352</v>
      </c>
    </row>
    <row r="16" spans="1:38" x14ac:dyDescent="0.25">
      <c r="A16" s="62" t="s">
        <v>28</v>
      </c>
      <c r="B16" s="63" t="s">
        <v>18</v>
      </c>
      <c r="C16" s="66">
        <v>6441215</v>
      </c>
      <c r="D16" s="13">
        <v>18934238</v>
      </c>
      <c r="E16" s="13">
        <v>4086368</v>
      </c>
      <c r="F16" s="44">
        <v>4001545</v>
      </c>
      <c r="G16" s="36">
        <f>SUM(C16:F16)</f>
        <v>33463366</v>
      </c>
      <c r="H16" s="8">
        <v>7319138</v>
      </c>
      <c r="I16" s="9">
        <v>23441469</v>
      </c>
      <c r="J16" s="9">
        <v>5429497</v>
      </c>
      <c r="K16" s="9">
        <v>3315117</v>
      </c>
      <c r="L16" s="8">
        <f>SUM(H16:K16)</f>
        <v>39505221</v>
      </c>
      <c r="M16" s="43">
        <f>C16+H16</f>
        <v>13760353</v>
      </c>
      <c r="N16" s="8">
        <f t="shared" si="13"/>
        <v>42375707</v>
      </c>
      <c r="O16" s="8">
        <f t="shared" si="16"/>
        <v>9515865</v>
      </c>
      <c r="P16" s="48">
        <f t="shared" si="14"/>
        <v>7316662</v>
      </c>
      <c r="Q16" s="9">
        <f t="shared" si="15"/>
        <v>72968587</v>
      </c>
      <c r="R16" s="8">
        <v>9722796</v>
      </c>
      <c r="S16" s="9">
        <v>28213490</v>
      </c>
      <c r="T16" s="9">
        <v>5257819</v>
      </c>
      <c r="U16" s="9">
        <v>3312470</v>
      </c>
      <c r="V16" s="8">
        <f>SUM(R16:U16)</f>
        <v>46506575</v>
      </c>
      <c r="W16" s="43">
        <f>M16+R16</f>
        <v>23483149</v>
      </c>
      <c r="X16" s="8">
        <f t="shared" si="1"/>
        <v>70589197</v>
      </c>
      <c r="Y16" s="8">
        <f t="shared" si="2"/>
        <v>14773684</v>
      </c>
      <c r="Z16" s="48">
        <f t="shared" si="3"/>
        <v>10629132</v>
      </c>
      <c r="AA16" s="53">
        <f t="shared" si="4"/>
        <v>119475162</v>
      </c>
      <c r="AB16" s="23" t="s">
        <v>76</v>
      </c>
      <c r="AC16" s="23" t="s">
        <v>55</v>
      </c>
      <c r="AD16" s="23" t="s">
        <v>18</v>
      </c>
      <c r="AE16" s="24">
        <v>8901893</v>
      </c>
      <c r="AF16" s="25">
        <v>19067069</v>
      </c>
      <c r="AG16" s="25">
        <v>5227552</v>
      </c>
      <c r="AH16" s="25">
        <v>4015052</v>
      </c>
      <c r="AI16" s="56">
        <f>AE16+W16</f>
        <v>32385042</v>
      </c>
      <c r="AJ16" s="31">
        <f t="shared" ref="AJ16:AJ24" si="17">AF16+X16</f>
        <v>89656266</v>
      </c>
      <c r="AK16" s="31">
        <f t="shared" ref="AK16:AK24" si="18">AG16+Y16</f>
        <v>20001236</v>
      </c>
      <c r="AL16" s="57">
        <f t="shared" ref="AL16:AL24" si="19">AH16+Z16</f>
        <v>14644184</v>
      </c>
    </row>
    <row r="17" spans="1:38" x14ac:dyDescent="0.25">
      <c r="A17" s="64"/>
      <c r="B17" s="65" t="s">
        <v>19</v>
      </c>
      <c r="C17" s="67">
        <v>10450280</v>
      </c>
      <c r="D17" s="12">
        <v>7013390</v>
      </c>
      <c r="E17" s="12">
        <v>643314</v>
      </c>
      <c r="F17" s="47">
        <v>3133342</v>
      </c>
      <c r="G17" s="37">
        <f>SUM(C17:F17)</f>
        <v>21240326</v>
      </c>
      <c r="H17" s="10">
        <v>8432142</v>
      </c>
      <c r="I17" s="2">
        <v>9231716</v>
      </c>
      <c r="J17" s="2">
        <v>1321752</v>
      </c>
      <c r="K17" s="2">
        <v>2718005</v>
      </c>
      <c r="L17" s="10">
        <f>SUM(H17:K17)</f>
        <v>21703615</v>
      </c>
      <c r="M17" s="45">
        <f>C17+H17</f>
        <v>18882422</v>
      </c>
      <c r="N17" s="10">
        <f t="shared" si="13"/>
        <v>16245106</v>
      </c>
      <c r="O17" s="10">
        <f t="shared" si="16"/>
        <v>1965066</v>
      </c>
      <c r="P17" s="49">
        <f t="shared" si="14"/>
        <v>5851347</v>
      </c>
      <c r="Q17" s="46">
        <f t="shared" si="15"/>
        <v>42943941</v>
      </c>
      <c r="R17" s="10">
        <v>10972863</v>
      </c>
      <c r="S17" s="2">
        <v>13033554</v>
      </c>
      <c r="T17" s="2">
        <v>1508334</v>
      </c>
      <c r="U17" s="2">
        <v>2655698</v>
      </c>
      <c r="V17" s="10">
        <f>SUM(R17:U17)</f>
        <v>28170449</v>
      </c>
      <c r="W17" s="45">
        <f>M17+R17</f>
        <v>29855285</v>
      </c>
      <c r="X17" s="10">
        <f t="shared" si="1"/>
        <v>29278660</v>
      </c>
      <c r="Y17" s="10">
        <f t="shared" si="2"/>
        <v>3473400</v>
      </c>
      <c r="Z17" s="49">
        <f t="shared" si="3"/>
        <v>8507045</v>
      </c>
      <c r="AA17" s="52">
        <f t="shared" si="4"/>
        <v>71114390</v>
      </c>
      <c r="AB17" s="26"/>
      <c r="AC17" s="26"/>
      <c r="AD17" s="27" t="s">
        <v>19</v>
      </c>
      <c r="AE17" s="28">
        <v>11903963</v>
      </c>
      <c r="AF17" s="29">
        <v>7520155</v>
      </c>
      <c r="AG17" s="29">
        <v>3815871</v>
      </c>
      <c r="AH17" s="29">
        <v>2491003</v>
      </c>
      <c r="AI17" s="58">
        <f t="shared" ref="AI17:AI24" si="20">AE17+W17</f>
        <v>41759248</v>
      </c>
      <c r="AJ17" s="30">
        <f t="shared" si="17"/>
        <v>36798815</v>
      </c>
      <c r="AK17" s="30">
        <f t="shared" si="18"/>
        <v>7289271</v>
      </c>
      <c r="AL17" s="59">
        <f t="shared" si="19"/>
        <v>10998048</v>
      </c>
    </row>
    <row r="18" spans="1:38" x14ac:dyDescent="0.25">
      <c r="A18" s="64"/>
      <c r="B18" s="65" t="s">
        <v>20</v>
      </c>
      <c r="C18" s="67">
        <v>26443630</v>
      </c>
      <c r="D18" s="12">
        <v>18835572</v>
      </c>
      <c r="E18" s="12">
        <v>4496579</v>
      </c>
      <c r="F18" s="47">
        <v>12100665</v>
      </c>
      <c r="G18" s="37">
        <f t="shared" ref="G18:G24" si="21">SUM(C18:F18)</f>
        <v>61876446</v>
      </c>
      <c r="H18" s="10">
        <v>29249940</v>
      </c>
      <c r="I18" s="2">
        <v>24867435</v>
      </c>
      <c r="J18" s="2">
        <v>11468928</v>
      </c>
      <c r="K18" s="2">
        <v>15367376</v>
      </c>
      <c r="L18" s="10">
        <f t="shared" ref="L18:L24" si="22">SUM(H18:K18)</f>
        <v>80953679</v>
      </c>
      <c r="M18" s="45">
        <f t="shared" ref="M18:M24" si="23">C18+H18</f>
        <v>55693570</v>
      </c>
      <c r="N18" s="10">
        <f t="shared" si="13"/>
        <v>43703007</v>
      </c>
      <c r="O18" s="10">
        <f t="shared" si="16"/>
        <v>15965507</v>
      </c>
      <c r="P18" s="49">
        <f t="shared" si="14"/>
        <v>27468041</v>
      </c>
      <c r="Q18" s="46">
        <f t="shared" si="15"/>
        <v>142830125</v>
      </c>
      <c r="R18" s="10">
        <v>31519041</v>
      </c>
      <c r="S18" s="2">
        <v>25421132</v>
      </c>
      <c r="T18" s="2">
        <v>13433512</v>
      </c>
      <c r="U18" s="2">
        <v>17506834</v>
      </c>
      <c r="V18" s="10">
        <f t="shared" ref="V18:V24" si="24">SUM(R18:U18)</f>
        <v>87880519</v>
      </c>
      <c r="W18" s="45">
        <f t="shared" ref="W18:W24" si="25">M18+R18</f>
        <v>87212611</v>
      </c>
      <c r="X18" s="10">
        <f t="shared" si="1"/>
        <v>69124139</v>
      </c>
      <c r="Y18" s="10">
        <f t="shared" si="2"/>
        <v>29399019</v>
      </c>
      <c r="Z18" s="49">
        <f t="shared" si="3"/>
        <v>44974875</v>
      </c>
      <c r="AA18" s="52">
        <f t="shared" si="4"/>
        <v>230710644</v>
      </c>
      <c r="AB18" s="26"/>
      <c r="AC18" s="26"/>
      <c r="AD18" s="27" t="s">
        <v>20</v>
      </c>
      <c r="AE18" s="28">
        <v>29018293</v>
      </c>
      <c r="AF18" s="29">
        <v>22381367</v>
      </c>
      <c r="AG18" s="29">
        <v>9374943</v>
      </c>
      <c r="AH18" s="29">
        <v>16468730</v>
      </c>
      <c r="AI18" s="58">
        <f t="shared" si="20"/>
        <v>116230904</v>
      </c>
      <c r="AJ18" s="30">
        <f t="shared" si="17"/>
        <v>91505506</v>
      </c>
      <c r="AK18" s="30">
        <f t="shared" si="18"/>
        <v>38773962</v>
      </c>
      <c r="AL18" s="59">
        <f t="shared" si="19"/>
        <v>61443605</v>
      </c>
    </row>
    <row r="19" spans="1:38" x14ac:dyDescent="0.25">
      <c r="A19" s="64"/>
      <c r="B19" s="65" t="s">
        <v>21</v>
      </c>
      <c r="C19" s="67">
        <v>58332964</v>
      </c>
      <c r="D19" s="12">
        <v>30083718</v>
      </c>
      <c r="E19" s="12">
        <v>5210657</v>
      </c>
      <c r="F19" s="47">
        <v>15211664</v>
      </c>
      <c r="G19" s="37">
        <f t="shared" si="21"/>
        <v>108839003</v>
      </c>
      <c r="H19" s="10">
        <v>63789349</v>
      </c>
      <c r="I19" s="2">
        <v>36532371</v>
      </c>
      <c r="J19" s="2">
        <v>9693813</v>
      </c>
      <c r="K19" s="2">
        <v>16100829</v>
      </c>
      <c r="L19" s="10">
        <f t="shared" si="22"/>
        <v>126116362</v>
      </c>
      <c r="M19" s="45">
        <f t="shared" si="23"/>
        <v>122122313</v>
      </c>
      <c r="N19" s="10">
        <f t="shared" si="13"/>
        <v>66616089</v>
      </c>
      <c r="O19" s="10">
        <f t="shared" si="16"/>
        <v>14904470</v>
      </c>
      <c r="P19" s="49">
        <f t="shared" si="14"/>
        <v>31312493</v>
      </c>
      <c r="Q19" s="46">
        <f t="shared" si="15"/>
        <v>234955365</v>
      </c>
      <c r="R19" s="10">
        <v>71300181</v>
      </c>
      <c r="S19" s="2">
        <v>41722493</v>
      </c>
      <c r="T19" s="2">
        <v>10461960</v>
      </c>
      <c r="U19" s="2">
        <v>16741907</v>
      </c>
      <c r="V19" s="10">
        <f t="shared" si="24"/>
        <v>140226541</v>
      </c>
      <c r="W19" s="45">
        <f t="shared" si="25"/>
        <v>193422494</v>
      </c>
      <c r="X19" s="10">
        <f t="shared" si="1"/>
        <v>108338582</v>
      </c>
      <c r="Y19" s="10">
        <f t="shared" si="2"/>
        <v>25366430</v>
      </c>
      <c r="Z19" s="49">
        <f t="shared" si="3"/>
        <v>48054400</v>
      </c>
      <c r="AA19" s="52">
        <f t="shared" si="4"/>
        <v>375181906</v>
      </c>
      <c r="AB19" s="26"/>
      <c r="AC19" s="26"/>
      <c r="AD19" s="27" t="s">
        <v>21</v>
      </c>
      <c r="AE19" s="28">
        <v>73145659</v>
      </c>
      <c r="AF19" s="29">
        <v>36524785</v>
      </c>
      <c r="AG19" s="29">
        <v>9111660</v>
      </c>
      <c r="AH19" s="29">
        <v>16555736</v>
      </c>
      <c r="AI19" s="58">
        <f t="shared" si="20"/>
        <v>266568153</v>
      </c>
      <c r="AJ19" s="30">
        <f t="shared" si="17"/>
        <v>144863367</v>
      </c>
      <c r="AK19" s="30">
        <f t="shared" si="18"/>
        <v>34478090</v>
      </c>
      <c r="AL19" s="59">
        <f t="shared" si="19"/>
        <v>64610136</v>
      </c>
    </row>
    <row r="20" spans="1:38" x14ac:dyDescent="0.25">
      <c r="A20" s="64"/>
      <c r="B20" s="65" t="s">
        <v>22</v>
      </c>
      <c r="C20" s="67">
        <v>21031464</v>
      </c>
      <c r="D20" s="12">
        <v>5517329</v>
      </c>
      <c r="E20" s="12">
        <v>2973725</v>
      </c>
      <c r="F20" s="47">
        <v>8394012</v>
      </c>
      <c r="G20" s="37">
        <f t="shared" si="21"/>
        <v>37916530</v>
      </c>
      <c r="H20" s="10">
        <v>23768754</v>
      </c>
      <c r="I20" s="2">
        <v>6291058</v>
      </c>
      <c r="J20" s="2">
        <v>4241366</v>
      </c>
      <c r="K20" s="2">
        <v>8019846</v>
      </c>
      <c r="L20" s="10">
        <f t="shared" si="22"/>
        <v>42321024</v>
      </c>
      <c r="M20" s="45">
        <f t="shared" si="23"/>
        <v>44800218</v>
      </c>
      <c r="N20" s="10">
        <f t="shared" si="13"/>
        <v>11808387</v>
      </c>
      <c r="O20" s="10">
        <f t="shared" si="16"/>
        <v>7215091</v>
      </c>
      <c r="P20" s="49">
        <f t="shared" si="14"/>
        <v>16413858</v>
      </c>
      <c r="Q20" s="46">
        <f t="shared" si="15"/>
        <v>80237554</v>
      </c>
      <c r="R20" s="10">
        <v>28303228</v>
      </c>
      <c r="S20" s="2">
        <v>6721251</v>
      </c>
      <c r="T20" s="2">
        <v>4150630</v>
      </c>
      <c r="U20" s="2">
        <v>9766363</v>
      </c>
      <c r="V20" s="10">
        <f t="shared" si="24"/>
        <v>48941472</v>
      </c>
      <c r="W20" s="45">
        <f t="shared" si="25"/>
        <v>73103446</v>
      </c>
      <c r="X20" s="10">
        <f t="shared" si="1"/>
        <v>18529638</v>
      </c>
      <c r="Y20" s="10">
        <f t="shared" si="2"/>
        <v>11365721</v>
      </c>
      <c r="Z20" s="49">
        <f t="shared" si="3"/>
        <v>26180221</v>
      </c>
      <c r="AA20" s="52">
        <f t="shared" si="4"/>
        <v>129179026</v>
      </c>
      <c r="AB20" s="26"/>
      <c r="AC20" s="26"/>
      <c r="AD20" s="27" t="s">
        <v>22</v>
      </c>
      <c r="AE20" s="28">
        <v>22059530</v>
      </c>
      <c r="AF20" s="29">
        <v>5959002</v>
      </c>
      <c r="AG20" s="29">
        <v>5328687</v>
      </c>
      <c r="AH20" s="29">
        <v>9464475</v>
      </c>
      <c r="AI20" s="58">
        <f t="shared" si="20"/>
        <v>95162976</v>
      </c>
      <c r="AJ20" s="30">
        <f t="shared" si="17"/>
        <v>24488640</v>
      </c>
      <c r="AK20" s="30">
        <f t="shared" si="18"/>
        <v>16694408</v>
      </c>
      <c r="AL20" s="59">
        <f t="shared" si="19"/>
        <v>35644696</v>
      </c>
    </row>
    <row r="21" spans="1:38" x14ac:dyDescent="0.25">
      <c r="A21" s="64"/>
      <c r="B21" s="65" t="s">
        <v>23</v>
      </c>
      <c r="C21" s="67">
        <v>14903717</v>
      </c>
      <c r="D21" s="12">
        <v>7657175</v>
      </c>
      <c r="E21" s="12">
        <v>825490</v>
      </c>
      <c r="F21" s="47">
        <v>5292821</v>
      </c>
      <c r="G21" s="37">
        <f t="shared" si="21"/>
        <v>28679203</v>
      </c>
      <c r="H21" s="10">
        <v>17404987</v>
      </c>
      <c r="I21" s="2">
        <v>9622548</v>
      </c>
      <c r="J21" s="2">
        <v>1993399</v>
      </c>
      <c r="K21" s="2">
        <v>5284668</v>
      </c>
      <c r="L21" s="10">
        <f t="shared" si="22"/>
        <v>34305602</v>
      </c>
      <c r="M21" s="45">
        <f t="shared" si="23"/>
        <v>32308704</v>
      </c>
      <c r="N21" s="10">
        <f t="shared" si="13"/>
        <v>17279723</v>
      </c>
      <c r="O21" s="10">
        <f t="shared" si="16"/>
        <v>2818889</v>
      </c>
      <c r="P21" s="49">
        <f t="shared" si="14"/>
        <v>10577489</v>
      </c>
      <c r="Q21" s="46">
        <f t="shared" si="15"/>
        <v>62984805</v>
      </c>
      <c r="R21" s="10">
        <v>23247529</v>
      </c>
      <c r="S21" s="2">
        <v>9768794</v>
      </c>
      <c r="T21" s="2">
        <v>3523446</v>
      </c>
      <c r="U21" s="2">
        <v>6345688</v>
      </c>
      <c r="V21" s="10">
        <f t="shared" si="24"/>
        <v>42885457</v>
      </c>
      <c r="W21" s="45">
        <f t="shared" si="25"/>
        <v>55556233</v>
      </c>
      <c r="X21" s="10">
        <f t="shared" si="1"/>
        <v>27048517</v>
      </c>
      <c r="Y21" s="10">
        <f t="shared" si="2"/>
        <v>6342335</v>
      </c>
      <c r="Z21" s="49">
        <f t="shared" si="3"/>
        <v>16923177</v>
      </c>
      <c r="AA21" s="52">
        <f t="shared" si="4"/>
        <v>105870262</v>
      </c>
      <c r="AB21" s="26"/>
      <c r="AC21" s="26"/>
      <c r="AD21" s="27" t="s">
        <v>23</v>
      </c>
      <c r="AE21" s="28">
        <v>18159779</v>
      </c>
      <c r="AF21" s="29">
        <v>9146782</v>
      </c>
      <c r="AG21" s="29">
        <v>3002593</v>
      </c>
      <c r="AH21" s="29">
        <v>6773248</v>
      </c>
      <c r="AI21" s="58">
        <f t="shared" si="20"/>
        <v>73716012</v>
      </c>
      <c r="AJ21" s="30">
        <f t="shared" si="17"/>
        <v>36195299</v>
      </c>
      <c r="AK21" s="30">
        <f t="shared" si="18"/>
        <v>9344928</v>
      </c>
      <c r="AL21" s="59">
        <f t="shared" si="19"/>
        <v>23696425</v>
      </c>
    </row>
    <row r="22" spans="1:38" x14ac:dyDescent="0.25">
      <c r="A22" s="64"/>
      <c r="B22" s="65" t="s">
        <v>24</v>
      </c>
      <c r="C22" s="67">
        <v>5614663</v>
      </c>
      <c r="D22" s="12">
        <v>1822481</v>
      </c>
      <c r="E22" s="12">
        <v>836615</v>
      </c>
      <c r="F22" s="47">
        <v>2485358</v>
      </c>
      <c r="G22" s="37">
        <f t="shared" si="21"/>
        <v>10759117</v>
      </c>
      <c r="H22" s="10">
        <v>9933225</v>
      </c>
      <c r="I22" s="2">
        <v>2529323</v>
      </c>
      <c r="J22" s="2">
        <v>1046507</v>
      </c>
      <c r="K22" s="2">
        <v>3324865</v>
      </c>
      <c r="L22" s="10">
        <f t="shared" si="22"/>
        <v>16833920</v>
      </c>
      <c r="M22" s="45">
        <f t="shared" si="23"/>
        <v>15547888</v>
      </c>
      <c r="N22" s="10">
        <f t="shared" ref="N22:N85" si="26">D22+I22</f>
        <v>4351804</v>
      </c>
      <c r="O22" s="10">
        <f t="shared" ref="O22:O85" si="27">E22+J22</f>
        <v>1883122</v>
      </c>
      <c r="P22" s="49">
        <f t="shared" ref="P22:Q85" si="28">F22+K22</f>
        <v>5810223</v>
      </c>
      <c r="Q22" s="46">
        <f t="shared" si="28"/>
        <v>27593037</v>
      </c>
      <c r="R22" s="10">
        <v>15722198</v>
      </c>
      <c r="S22" s="2">
        <v>3193601</v>
      </c>
      <c r="T22" s="2">
        <v>1165740</v>
      </c>
      <c r="U22" s="2">
        <v>4514913</v>
      </c>
      <c r="V22" s="10">
        <f t="shared" si="24"/>
        <v>24596452</v>
      </c>
      <c r="W22" s="45">
        <f t="shared" si="25"/>
        <v>31270086</v>
      </c>
      <c r="X22" s="10">
        <f t="shared" si="1"/>
        <v>7545405</v>
      </c>
      <c r="Y22" s="10">
        <f t="shared" si="2"/>
        <v>3048862</v>
      </c>
      <c r="Z22" s="49">
        <f t="shared" si="3"/>
        <v>10325136</v>
      </c>
      <c r="AA22" s="52">
        <f t="shared" si="4"/>
        <v>52189489</v>
      </c>
      <c r="AB22" s="26"/>
      <c r="AC22" s="26"/>
      <c r="AD22" s="27" t="s">
        <v>24</v>
      </c>
      <c r="AE22" s="28">
        <v>10480818</v>
      </c>
      <c r="AF22" s="29">
        <v>2241854</v>
      </c>
      <c r="AG22" s="29">
        <v>1139131</v>
      </c>
      <c r="AH22" s="29">
        <v>3781912</v>
      </c>
      <c r="AI22" s="58">
        <f t="shared" si="20"/>
        <v>41750904</v>
      </c>
      <c r="AJ22" s="30">
        <f t="shared" si="17"/>
        <v>9787259</v>
      </c>
      <c r="AK22" s="30">
        <f t="shared" si="18"/>
        <v>4187993</v>
      </c>
      <c r="AL22" s="59">
        <f t="shared" si="19"/>
        <v>14107048</v>
      </c>
    </row>
    <row r="23" spans="1:38" x14ac:dyDescent="0.25">
      <c r="A23" s="64"/>
      <c r="B23" s="65" t="s">
        <v>25</v>
      </c>
      <c r="C23" s="67">
        <v>16071880</v>
      </c>
      <c r="D23" s="12">
        <v>6728453</v>
      </c>
      <c r="E23" s="12">
        <v>1569418</v>
      </c>
      <c r="F23" s="47">
        <v>17391323</v>
      </c>
      <c r="G23" s="37">
        <f t="shared" si="21"/>
        <v>41761074</v>
      </c>
      <c r="H23" s="10">
        <v>24573823</v>
      </c>
      <c r="I23" s="2">
        <v>6855387</v>
      </c>
      <c r="J23" s="2">
        <v>552981</v>
      </c>
      <c r="K23" s="2">
        <v>22198757</v>
      </c>
      <c r="L23" s="10">
        <f t="shared" si="22"/>
        <v>54180948</v>
      </c>
      <c r="M23" s="45">
        <f t="shared" si="23"/>
        <v>40645703</v>
      </c>
      <c r="N23" s="10">
        <f t="shared" si="26"/>
        <v>13583840</v>
      </c>
      <c r="O23" s="10">
        <f t="shared" si="27"/>
        <v>2122399</v>
      </c>
      <c r="P23" s="49">
        <f t="shared" si="28"/>
        <v>39590080</v>
      </c>
      <c r="Q23" s="46">
        <f t="shared" si="28"/>
        <v>95942022</v>
      </c>
      <c r="R23" s="10">
        <v>28459569</v>
      </c>
      <c r="S23" s="2">
        <v>6479943</v>
      </c>
      <c r="T23" s="2">
        <v>659738</v>
      </c>
      <c r="U23" s="2">
        <v>27986013</v>
      </c>
      <c r="V23" s="10">
        <f t="shared" si="24"/>
        <v>63585263</v>
      </c>
      <c r="W23" s="45">
        <f t="shared" si="25"/>
        <v>69105272</v>
      </c>
      <c r="X23" s="10">
        <f t="shared" si="1"/>
        <v>20063783</v>
      </c>
      <c r="Y23" s="10">
        <f t="shared" si="2"/>
        <v>2782137</v>
      </c>
      <c r="Z23" s="49">
        <f t="shared" si="3"/>
        <v>67576093</v>
      </c>
      <c r="AA23" s="52">
        <f t="shared" si="4"/>
        <v>159527285</v>
      </c>
      <c r="AB23" s="26"/>
      <c r="AC23" s="26"/>
      <c r="AD23" s="27" t="s">
        <v>25</v>
      </c>
      <c r="AE23" s="28">
        <v>32155271</v>
      </c>
      <c r="AF23" s="29">
        <v>3410969</v>
      </c>
      <c r="AG23" s="29">
        <v>727347</v>
      </c>
      <c r="AH23" s="29">
        <v>26079032</v>
      </c>
      <c r="AI23" s="58">
        <f t="shared" si="20"/>
        <v>101260543</v>
      </c>
      <c r="AJ23" s="30">
        <f t="shared" si="17"/>
        <v>23474752</v>
      </c>
      <c r="AK23" s="30">
        <f t="shared" si="18"/>
        <v>3509484</v>
      </c>
      <c r="AL23" s="59">
        <f t="shared" si="19"/>
        <v>93655125</v>
      </c>
    </row>
    <row r="24" spans="1:38" x14ac:dyDescent="0.25">
      <c r="A24" s="64"/>
      <c r="B24" s="65" t="s">
        <v>26</v>
      </c>
      <c r="C24" s="67">
        <v>24056956</v>
      </c>
      <c r="D24" s="12">
        <v>6317987</v>
      </c>
      <c r="E24" s="12">
        <v>4411456</v>
      </c>
      <c r="F24" s="47">
        <v>5484658</v>
      </c>
      <c r="G24" s="37">
        <f t="shared" si="21"/>
        <v>40271057</v>
      </c>
      <c r="H24" s="10">
        <v>25363701</v>
      </c>
      <c r="I24" s="2">
        <v>11778016</v>
      </c>
      <c r="J24" s="2">
        <v>9493446</v>
      </c>
      <c r="K24" s="2">
        <v>4101289</v>
      </c>
      <c r="L24" s="10">
        <f t="shared" si="22"/>
        <v>50736452</v>
      </c>
      <c r="M24" s="45">
        <f t="shared" si="23"/>
        <v>49420657</v>
      </c>
      <c r="N24" s="10">
        <f t="shared" si="26"/>
        <v>18096003</v>
      </c>
      <c r="O24" s="10">
        <f t="shared" si="27"/>
        <v>13904902</v>
      </c>
      <c r="P24" s="49">
        <f t="shared" si="28"/>
        <v>9585947</v>
      </c>
      <c r="Q24" s="46">
        <f t="shared" si="28"/>
        <v>91007509</v>
      </c>
      <c r="R24" s="10">
        <v>27113591</v>
      </c>
      <c r="S24" s="2">
        <v>13944675</v>
      </c>
      <c r="T24" s="2">
        <v>12294639</v>
      </c>
      <c r="U24" s="2">
        <v>4457324</v>
      </c>
      <c r="V24" s="10">
        <f t="shared" si="24"/>
        <v>57810229</v>
      </c>
      <c r="W24" s="45">
        <f t="shared" si="25"/>
        <v>76534248</v>
      </c>
      <c r="X24" s="10">
        <f t="shared" si="1"/>
        <v>32040678</v>
      </c>
      <c r="Y24" s="10">
        <f t="shared" si="2"/>
        <v>26199541</v>
      </c>
      <c r="Z24" s="49">
        <f t="shared" si="3"/>
        <v>14043271</v>
      </c>
      <c r="AA24" s="52">
        <f t="shared" si="4"/>
        <v>148817738</v>
      </c>
      <c r="AB24" s="26"/>
      <c r="AC24" s="26"/>
      <c r="AD24" s="27" t="s">
        <v>26</v>
      </c>
      <c r="AE24" s="28">
        <v>27196114</v>
      </c>
      <c r="AF24" s="29">
        <v>8275690</v>
      </c>
      <c r="AG24" s="29">
        <v>8020805</v>
      </c>
      <c r="AH24" s="29">
        <v>4884597</v>
      </c>
      <c r="AI24" s="45">
        <f t="shared" si="20"/>
        <v>103730362</v>
      </c>
      <c r="AJ24" s="14">
        <f t="shared" si="17"/>
        <v>40316368</v>
      </c>
      <c r="AK24" s="14">
        <f t="shared" si="18"/>
        <v>34220346</v>
      </c>
      <c r="AL24" s="59">
        <f t="shared" si="19"/>
        <v>18927868</v>
      </c>
    </row>
    <row r="25" spans="1:38" s="3" customFormat="1" x14ac:dyDescent="0.25">
      <c r="A25" s="68" t="s">
        <v>29</v>
      </c>
      <c r="B25" s="69"/>
      <c r="C25" s="70">
        <v>183346769</v>
      </c>
      <c r="D25" s="71">
        <v>102910343</v>
      </c>
      <c r="E25" s="71">
        <v>25053622</v>
      </c>
      <c r="F25" s="72">
        <v>73495388</v>
      </c>
      <c r="G25" s="73">
        <f>SUM(C25:F25)</f>
        <v>384806122</v>
      </c>
      <c r="H25" s="74">
        <v>209835059</v>
      </c>
      <c r="I25" s="75">
        <v>131149323</v>
      </c>
      <c r="J25" s="75">
        <v>45241689</v>
      </c>
      <c r="K25" s="75">
        <v>80430752</v>
      </c>
      <c r="L25" s="74">
        <f>SUM(H25:K25)</f>
        <v>466656823</v>
      </c>
      <c r="M25" s="76">
        <f>C25+H25</f>
        <v>393181828</v>
      </c>
      <c r="N25" s="74">
        <f t="shared" si="26"/>
        <v>234059666</v>
      </c>
      <c r="O25" s="74">
        <f t="shared" si="27"/>
        <v>70295311</v>
      </c>
      <c r="P25" s="77">
        <f t="shared" si="28"/>
        <v>153926140</v>
      </c>
      <c r="Q25" s="75">
        <f t="shared" si="28"/>
        <v>851462945</v>
      </c>
      <c r="R25" s="74">
        <v>246360996</v>
      </c>
      <c r="S25" s="75">
        <v>148498933</v>
      </c>
      <c r="T25" s="75">
        <v>52455818</v>
      </c>
      <c r="U25" s="75">
        <v>93287210</v>
      </c>
      <c r="V25" s="74">
        <f>SUM(R25:U25)</f>
        <v>540602957</v>
      </c>
      <c r="W25" s="76">
        <f>M25+R25</f>
        <v>639542824</v>
      </c>
      <c r="X25" s="74">
        <f t="shared" si="1"/>
        <v>382558599</v>
      </c>
      <c r="Y25" s="74">
        <f t="shared" si="2"/>
        <v>122751129</v>
      </c>
      <c r="Z25" s="77">
        <f t="shared" si="3"/>
        <v>247213350</v>
      </c>
      <c r="AA25" s="78">
        <f t="shared" si="4"/>
        <v>1392065902</v>
      </c>
      <c r="AI25" s="79">
        <f>SUM(AI16:AI24)</f>
        <v>872564144</v>
      </c>
      <c r="AJ25" s="80">
        <f>SUM(AJ16:AJ24)</f>
        <v>497086272</v>
      </c>
      <c r="AK25" s="80">
        <f>SUM(AK16:AK24)</f>
        <v>168499718</v>
      </c>
      <c r="AL25" s="81">
        <f>SUM(AL16:AL24)</f>
        <v>337727135</v>
      </c>
    </row>
    <row r="26" spans="1:38" x14ac:dyDescent="0.25">
      <c r="A26" s="62" t="s">
        <v>30</v>
      </c>
      <c r="B26" s="63" t="s">
        <v>18</v>
      </c>
      <c r="C26" s="66">
        <v>1308142</v>
      </c>
      <c r="D26" s="13">
        <v>162960</v>
      </c>
      <c r="E26" s="13"/>
      <c r="F26" s="44">
        <v>414192</v>
      </c>
      <c r="G26" s="36">
        <f>SUM(C26:F26)</f>
        <v>1885294</v>
      </c>
      <c r="H26" s="8">
        <v>1230392</v>
      </c>
      <c r="I26" s="9">
        <v>202645</v>
      </c>
      <c r="J26" s="9"/>
      <c r="K26" s="9">
        <v>477188</v>
      </c>
      <c r="L26" s="8">
        <f>SUM(H26:K26)</f>
        <v>1910225</v>
      </c>
      <c r="M26" s="43">
        <f>C26+H26</f>
        <v>2538534</v>
      </c>
      <c r="N26" s="8">
        <f t="shared" si="26"/>
        <v>365605</v>
      </c>
      <c r="O26" s="8">
        <f t="shared" si="27"/>
        <v>0</v>
      </c>
      <c r="P26" s="48">
        <f t="shared" si="28"/>
        <v>891380</v>
      </c>
      <c r="Q26" s="9">
        <f t="shared" si="28"/>
        <v>3795519</v>
      </c>
      <c r="R26" s="8">
        <v>1417513</v>
      </c>
      <c r="S26" s="9">
        <v>303152</v>
      </c>
      <c r="T26" s="9"/>
      <c r="U26" s="9">
        <v>355194</v>
      </c>
      <c r="V26" s="8">
        <f>SUM(R26:U26)</f>
        <v>2075859</v>
      </c>
      <c r="W26" s="43">
        <f>M26+R26</f>
        <v>3956047</v>
      </c>
      <c r="X26" s="8">
        <f t="shared" si="1"/>
        <v>668757</v>
      </c>
      <c r="Y26" s="8">
        <f t="shared" si="2"/>
        <v>0</v>
      </c>
      <c r="Z26" s="48">
        <f t="shared" si="3"/>
        <v>1246574</v>
      </c>
      <c r="AA26" s="53">
        <f t="shared" si="4"/>
        <v>5871378</v>
      </c>
      <c r="AB26" s="23" t="s">
        <v>56</v>
      </c>
      <c r="AC26" s="23" t="s">
        <v>57</v>
      </c>
      <c r="AD26" s="23" t="s">
        <v>18</v>
      </c>
      <c r="AE26" s="24">
        <v>1132685</v>
      </c>
      <c r="AF26" s="25">
        <v>182377</v>
      </c>
      <c r="AG26" s="25"/>
      <c r="AH26" s="25">
        <v>314614</v>
      </c>
      <c r="AI26" s="56">
        <f>AE26+W26</f>
        <v>5088732</v>
      </c>
      <c r="AJ26" s="31">
        <f t="shared" ref="AJ26:AJ34" si="29">AF26+X26</f>
        <v>851134</v>
      </c>
      <c r="AK26" s="31">
        <f t="shared" ref="AK26:AK34" si="30">AG26+Y26</f>
        <v>0</v>
      </c>
      <c r="AL26" s="57">
        <f t="shared" ref="AL26:AL34" si="31">AH26+Z26</f>
        <v>1561188</v>
      </c>
    </row>
    <row r="27" spans="1:38" x14ac:dyDescent="0.25">
      <c r="A27" s="64"/>
      <c r="B27" s="65" t="s">
        <v>19</v>
      </c>
      <c r="C27" s="67">
        <v>1450779</v>
      </c>
      <c r="D27" s="12">
        <v>3010</v>
      </c>
      <c r="E27" s="12"/>
      <c r="F27" s="47">
        <v>421607</v>
      </c>
      <c r="G27" s="37">
        <f>SUM(C27:F27)</f>
        <v>1875396</v>
      </c>
      <c r="H27" s="10">
        <v>2008612</v>
      </c>
      <c r="I27" s="2">
        <v>1610</v>
      </c>
      <c r="J27" s="2"/>
      <c r="K27" s="2">
        <v>444395</v>
      </c>
      <c r="L27" s="10">
        <f>SUM(H27:K27)</f>
        <v>2454617</v>
      </c>
      <c r="M27" s="45">
        <f>C27+H27</f>
        <v>3459391</v>
      </c>
      <c r="N27" s="10">
        <f t="shared" si="26"/>
        <v>4620</v>
      </c>
      <c r="O27" s="10">
        <f t="shared" si="27"/>
        <v>0</v>
      </c>
      <c r="P27" s="49">
        <f t="shared" si="28"/>
        <v>866002</v>
      </c>
      <c r="Q27" s="46">
        <f t="shared" si="28"/>
        <v>4330013</v>
      </c>
      <c r="R27" s="10">
        <v>1555000</v>
      </c>
      <c r="S27" s="2">
        <v>3400</v>
      </c>
      <c r="T27" s="2"/>
      <c r="U27" s="2">
        <v>414932</v>
      </c>
      <c r="V27" s="10">
        <f>SUM(R27:U27)</f>
        <v>1973332</v>
      </c>
      <c r="W27" s="45">
        <f>M27+R27</f>
        <v>5014391</v>
      </c>
      <c r="X27" s="10">
        <f t="shared" si="1"/>
        <v>8020</v>
      </c>
      <c r="Y27" s="10">
        <f t="shared" si="2"/>
        <v>0</v>
      </c>
      <c r="Z27" s="49">
        <f t="shared" si="3"/>
        <v>1280934</v>
      </c>
      <c r="AA27" s="52">
        <f t="shared" si="4"/>
        <v>6303345</v>
      </c>
      <c r="AB27" s="26"/>
      <c r="AC27" s="26"/>
      <c r="AD27" s="27" t="s">
        <v>19</v>
      </c>
      <c r="AE27" s="28">
        <v>1464433</v>
      </c>
      <c r="AF27" s="29">
        <v>1410</v>
      </c>
      <c r="AG27" s="29"/>
      <c r="AH27" s="29">
        <v>437146</v>
      </c>
      <c r="AI27" s="58">
        <f t="shared" ref="AI27:AI34" si="32">AE27+W27</f>
        <v>6478824</v>
      </c>
      <c r="AJ27" s="30">
        <f t="shared" si="29"/>
        <v>9430</v>
      </c>
      <c r="AK27" s="30">
        <f t="shared" si="30"/>
        <v>0</v>
      </c>
      <c r="AL27" s="59">
        <f t="shared" si="31"/>
        <v>1718080</v>
      </c>
    </row>
    <row r="28" spans="1:38" x14ac:dyDescent="0.25">
      <c r="A28" s="64"/>
      <c r="B28" s="65" t="s">
        <v>20</v>
      </c>
      <c r="C28" s="67">
        <v>1312594</v>
      </c>
      <c r="D28" s="12">
        <v>2420</v>
      </c>
      <c r="E28" s="12"/>
      <c r="F28" s="47">
        <v>1203111</v>
      </c>
      <c r="G28" s="37">
        <f t="shared" ref="G28:G34" si="33">SUM(C28:F28)</f>
        <v>2518125</v>
      </c>
      <c r="H28" s="10">
        <v>1225912</v>
      </c>
      <c r="I28" s="2">
        <v>11971</v>
      </c>
      <c r="J28" s="2">
        <v>2775</v>
      </c>
      <c r="K28" s="2">
        <v>1136577</v>
      </c>
      <c r="L28" s="10">
        <f t="shared" ref="L28:L34" si="34">SUM(H28:K28)</f>
        <v>2377235</v>
      </c>
      <c r="M28" s="45">
        <f t="shared" ref="M28:M34" si="35">C28+H28</f>
        <v>2538506</v>
      </c>
      <c r="N28" s="10">
        <f t="shared" si="26"/>
        <v>14391</v>
      </c>
      <c r="O28" s="10">
        <f t="shared" si="27"/>
        <v>2775</v>
      </c>
      <c r="P28" s="49">
        <f t="shared" si="28"/>
        <v>2339688</v>
      </c>
      <c r="Q28" s="46">
        <f t="shared" si="28"/>
        <v>4895360</v>
      </c>
      <c r="R28" s="10">
        <v>1754965</v>
      </c>
      <c r="S28" s="2">
        <v>18210</v>
      </c>
      <c r="T28" s="2"/>
      <c r="U28" s="2">
        <v>1489947</v>
      </c>
      <c r="V28" s="10">
        <f t="shared" ref="V28:V34" si="36">SUM(R28:U28)</f>
        <v>3263122</v>
      </c>
      <c r="W28" s="45">
        <f t="shared" ref="W28:W34" si="37">M28+R28</f>
        <v>4293471</v>
      </c>
      <c r="X28" s="10">
        <f t="shared" si="1"/>
        <v>32601</v>
      </c>
      <c r="Y28" s="10">
        <f t="shared" si="2"/>
        <v>2775</v>
      </c>
      <c r="Z28" s="49">
        <f t="shared" si="3"/>
        <v>3829635</v>
      </c>
      <c r="AA28" s="52">
        <f t="shared" si="4"/>
        <v>8158482</v>
      </c>
      <c r="AB28" s="26"/>
      <c r="AC28" s="26"/>
      <c r="AD28" s="27" t="s">
        <v>20</v>
      </c>
      <c r="AE28" s="28">
        <v>1148551</v>
      </c>
      <c r="AF28" s="29">
        <v>600</v>
      </c>
      <c r="AG28" s="29"/>
      <c r="AH28" s="29">
        <v>1564534</v>
      </c>
      <c r="AI28" s="58">
        <f t="shared" si="32"/>
        <v>5442022</v>
      </c>
      <c r="AJ28" s="30">
        <f t="shared" si="29"/>
        <v>33201</v>
      </c>
      <c r="AK28" s="30">
        <f t="shared" si="30"/>
        <v>2775</v>
      </c>
      <c r="AL28" s="59">
        <f t="shared" si="31"/>
        <v>5394169</v>
      </c>
    </row>
    <row r="29" spans="1:38" x14ac:dyDescent="0.25">
      <c r="A29" s="64"/>
      <c r="B29" s="65" t="s">
        <v>21</v>
      </c>
      <c r="C29" s="67">
        <v>8407657</v>
      </c>
      <c r="D29" s="12">
        <v>211070</v>
      </c>
      <c r="E29" s="12"/>
      <c r="F29" s="47">
        <v>1379110</v>
      </c>
      <c r="G29" s="37">
        <f t="shared" si="33"/>
        <v>9997837</v>
      </c>
      <c r="H29" s="10">
        <v>8477959</v>
      </c>
      <c r="I29" s="2">
        <v>273960</v>
      </c>
      <c r="J29" s="2"/>
      <c r="K29" s="2">
        <v>1384318</v>
      </c>
      <c r="L29" s="10">
        <f t="shared" si="34"/>
        <v>10136237</v>
      </c>
      <c r="M29" s="45">
        <f t="shared" si="35"/>
        <v>16885616</v>
      </c>
      <c r="N29" s="10">
        <f t="shared" si="26"/>
        <v>485030</v>
      </c>
      <c r="O29" s="10">
        <f t="shared" si="27"/>
        <v>0</v>
      </c>
      <c r="P29" s="49">
        <f t="shared" si="28"/>
        <v>2763428</v>
      </c>
      <c r="Q29" s="46">
        <f t="shared" si="28"/>
        <v>20134074</v>
      </c>
      <c r="R29" s="10">
        <v>7489658</v>
      </c>
      <c r="S29" s="2">
        <v>242548</v>
      </c>
      <c r="T29" s="2"/>
      <c r="U29" s="2">
        <v>1340005</v>
      </c>
      <c r="V29" s="10">
        <f t="shared" si="36"/>
        <v>9072211</v>
      </c>
      <c r="W29" s="45">
        <f t="shared" si="37"/>
        <v>24375274</v>
      </c>
      <c r="X29" s="10">
        <f t="shared" si="1"/>
        <v>727578</v>
      </c>
      <c r="Y29" s="10">
        <f t="shared" si="2"/>
        <v>0</v>
      </c>
      <c r="Z29" s="49">
        <f t="shared" si="3"/>
        <v>4103433</v>
      </c>
      <c r="AA29" s="52">
        <f t="shared" si="4"/>
        <v>29206285</v>
      </c>
      <c r="AB29" s="26"/>
      <c r="AC29" s="26"/>
      <c r="AD29" s="27" t="s">
        <v>21</v>
      </c>
      <c r="AE29" s="28">
        <v>11613743</v>
      </c>
      <c r="AF29" s="29">
        <v>534840</v>
      </c>
      <c r="AG29" s="29"/>
      <c r="AH29" s="29">
        <v>3408829</v>
      </c>
      <c r="AI29" s="58">
        <f t="shared" si="32"/>
        <v>35989017</v>
      </c>
      <c r="AJ29" s="30">
        <f t="shared" si="29"/>
        <v>1262418</v>
      </c>
      <c r="AK29" s="30">
        <f t="shared" si="30"/>
        <v>0</v>
      </c>
      <c r="AL29" s="59">
        <f t="shared" si="31"/>
        <v>7512262</v>
      </c>
    </row>
    <row r="30" spans="1:38" x14ac:dyDescent="0.25">
      <c r="A30" s="64"/>
      <c r="B30" s="65" t="s">
        <v>22</v>
      </c>
      <c r="C30" s="67">
        <v>1649622</v>
      </c>
      <c r="D30" s="12">
        <v>8549</v>
      </c>
      <c r="E30" s="12"/>
      <c r="F30" s="47">
        <v>584305</v>
      </c>
      <c r="G30" s="37">
        <f t="shared" si="33"/>
        <v>2242476</v>
      </c>
      <c r="H30" s="10">
        <v>1672681</v>
      </c>
      <c r="I30" s="2">
        <v>3401</v>
      </c>
      <c r="J30" s="2"/>
      <c r="K30" s="2">
        <v>332195</v>
      </c>
      <c r="L30" s="10">
        <f t="shared" si="34"/>
        <v>2008277</v>
      </c>
      <c r="M30" s="45">
        <f t="shared" si="35"/>
        <v>3322303</v>
      </c>
      <c r="N30" s="10">
        <f t="shared" si="26"/>
        <v>11950</v>
      </c>
      <c r="O30" s="10">
        <f t="shared" si="27"/>
        <v>0</v>
      </c>
      <c r="P30" s="49">
        <f t="shared" si="28"/>
        <v>916500</v>
      </c>
      <c r="Q30" s="46">
        <f t="shared" si="28"/>
        <v>4250753</v>
      </c>
      <c r="R30" s="10">
        <v>1888483</v>
      </c>
      <c r="S30" s="2">
        <v>3980</v>
      </c>
      <c r="T30" s="2"/>
      <c r="U30" s="2">
        <v>353022</v>
      </c>
      <c r="V30" s="10">
        <f t="shared" si="36"/>
        <v>2245485</v>
      </c>
      <c r="W30" s="45">
        <f t="shared" si="37"/>
        <v>5210786</v>
      </c>
      <c r="X30" s="10">
        <f t="shared" si="1"/>
        <v>15930</v>
      </c>
      <c r="Y30" s="10">
        <f t="shared" si="2"/>
        <v>0</v>
      </c>
      <c r="Z30" s="49">
        <f t="shared" si="3"/>
        <v>1269522</v>
      </c>
      <c r="AA30" s="52">
        <f t="shared" si="4"/>
        <v>6496238</v>
      </c>
      <c r="AB30" s="26"/>
      <c r="AC30" s="26"/>
      <c r="AD30" s="27" t="s">
        <v>22</v>
      </c>
      <c r="AE30" s="28">
        <v>1642400</v>
      </c>
      <c r="AF30" s="29">
        <v>500</v>
      </c>
      <c r="AG30" s="29"/>
      <c r="AH30" s="29">
        <v>377703</v>
      </c>
      <c r="AI30" s="58">
        <f t="shared" si="32"/>
        <v>6853186</v>
      </c>
      <c r="AJ30" s="30">
        <f t="shared" si="29"/>
        <v>16430</v>
      </c>
      <c r="AK30" s="30">
        <f t="shared" si="30"/>
        <v>0</v>
      </c>
      <c r="AL30" s="59">
        <f t="shared" si="31"/>
        <v>1647225</v>
      </c>
    </row>
    <row r="31" spans="1:38" x14ac:dyDescent="0.25">
      <c r="A31" s="64"/>
      <c r="B31" s="65" t="s">
        <v>23</v>
      </c>
      <c r="C31" s="67">
        <v>1477184</v>
      </c>
      <c r="D31" s="12">
        <v>1980</v>
      </c>
      <c r="E31" s="12"/>
      <c r="F31" s="47">
        <v>457399</v>
      </c>
      <c r="G31" s="37">
        <f t="shared" si="33"/>
        <v>1936563</v>
      </c>
      <c r="H31" s="10">
        <v>988357</v>
      </c>
      <c r="I31" s="2">
        <v>1600</v>
      </c>
      <c r="J31" s="2"/>
      <c r="K31" s="2">
        <v>302022</v>
      </c>
      <c r="L31" s="10">
        <f t="shared" si="34"/>
        <v>1291979</v>
      </c>
      <c r="M31" s="45">
        <f t="shared" si="35"/>
        <v>2465541</v>
      </c>
      <c r="N31" s="10">
        <f t="shared" si="26"/>
        <v>3580</v>
      </c>
      <c r="O31" s="10">
        <f t="shared" si="27"/>
        <v>0</v>
      </c>
      <c r="P31" s="49">
        <f t="shared" si="28"/>
        <v>759421</v>
      </c>
      <c r="Q31" s="46">
        <f t="shared" si="28"/>
        <v>3228542</v>
      </c>
      <c r="R31" s="10">
        <v>1418896</v>
      </c>
      <c r="S31" s="2">
        <v>4200</v>
      </c>
      <c r="T31" s="2"/>
      <c r="U31" s="2">
        <v>435221</v>
      </c>
      <c r="V31" s="10">
        <f t="shared" si="36"/>
        <v>1858317</v>
      </c>
      <c r="W31" s="45">
        <f t="shared" si="37"/>
        <v>3884437</v>
      </c>
      <c r="X31" s="10">
        <f t="shared" si="1"/>
        <v>7780</v>
      </c>
      <c r="Y31" s="10">
        <f t="shared" si="2"/>
        <v>0</v>
      </c>
      <c r="Z31" s="49">
        <f t="shared" si="3"/>
        <v>1194642</v>
      </c>
      <c r="AA31" s="52">
        <f t="shared" si="4"/>
        <v>5086859</v>
      </c>
      <c r="AB31" s="26"/>
      <c r="AC31" s="26"/>
      <c r="AD31" s="27" t="s">
        <v>23</v>
      </c>
      <c r="AE31" s="28">
        <v>1166802</v>
      </c>
      <c r="AF31" s="29">
        <v>200</v>
      </c>
      <c r="AG31" s="29"/>
      <c r="AH31" s="29">
        <v>423366</v>
      </c>
      <c r="AI31" s="58">
        <f t="shared" si="32"/>
        <v>5051239</v>
      </c>
      <c r="AJ31" s="30">
        <f t="shared" si="29"/>
        <v>7980</v>
      </c>
      <c r="AK31" s="30">
        <f t="shared" si="30"/>
        <v>0</v>
      </c>
      <c r="AL31" s="59">
        <f t="shared" si="31"/>
        <v>1618008</v>
      </c>
    </row>
    <row r="32" spans="1:38" x14ac:dyDescent="0.25">
      <c r="A32" s="64"/>
      <c r="B32" s="65" t="s">
        <v>24</v>
      </c>
      <c r="C32" s="67">
        <v>571995</v>
      </c>
      <c r="D32" s="12">
        <v>32323</v>
      </c>
      <c r="E32" s="12"/>
      <c r="F32" s="47">
        <v>288265</v>
      </c>
      <c r="G32" s="37">
        <f t="shared" si="33"/>
        <v>892583</v>
      </c>
      <c r="H32" s="10">
        <v>440910</v>
      </c>
      <c r="I32" s="2">
        <v>46973</v>
      </c>
      <c r="J32" s="2"/>
      <c r="K32" s="2">
        <v>127955</v>
      </c>
      <c r="L32" s="10">
        <f t="shared" si="34"/>
        <v>615838</v>
      </c>
      <c r="M32" s="45">
        <f t="shared" si="35"/>
        <v>1012905</v>
      </c>
      <c r="N32" s="10">
        <f t="shared" si="26"/>
        <v>79296</v>
      </c>
      <c r="O32" s="10">
        <f t="shared" si="27"/>
        <v>0</v>
      </c>
      <c r="P32" s="49">
        <f t="shared" si="28"/>
        <v>416220</v>
      </c>
      <c r="Q32" s="46">
        <f t="shared" si="28"/>
        <v>1508421</v>
      </c>
      <c r="R32" s="10">
        <v>500815</v>
      </c>
      <c r="S32" s="2">
        <v>55732</v>
      </c>
      <c r="T32" s="2"/>
      <c r="U32" s="2">
        <v>194926</v>
      </c>
      <c r="V32" s="10">
        <f t="shared" si="36"/>
        <v>751473</v>
      </c>
      <c r="W32" s="45">
        <f t="shared" si="37"/>
        <v>1513720</v>
      </c>
      <c r="X32" s="10">
        <f t="shared" si="1"/>
        <v>135028</v>
      </c>
      <c r="Y32" s="10">
        <f t="shared" si="2"/>
        <v>0</v>
      </c>
      <c r="Z32" s="49">
        <f t="shared" si="3"/>
        <v>611146</v>
      </c>
      <c r="AA32" s="52">
        <f t="shared" si="4"/>
        <v>2259894</v>
      </c>
      <c r="AB32" s="26"/>
      <c r="AC32" s="26"/>
      <c r="AD32" s="27" t="s">
        <v>24</v>
      </c>
      <c r="AE32" s="28">
        <v>379358</v>
      </c>
      <c r="AF32" s="29">
        <v>36063</v>
      </c>
      <c r="AG32" s="29"/>
      <c r="AH32" s="29">
        <v>146321</v>
      </c>
      <c r="AI32" s="58">
        <f t="shared" si="32"/>
        <v>1893078</v>
      </c>
      <c r="AJ32" s="30">
        <f t="shared" si="29"/>
        <v>171091</v>
      </c>
      <c r="AK32" s="30">
        <f t="shared" si="30"/>
        <v>0</v>
      </c>
      <c r="AL32" s="59">
        <f t="shared" si="31"/>
        <v>757467</v>
      </c>
    </row>
    <row r="33" spans="1:38" x14ac:dyDescent="0.25">
      <c r="A33" s="64"/>
      <c r="B33" s="65" t="s">
        <v>25</v>
      </c>
      <c r="C33" s="67">
        <v>2234668</v>
      </c>
      <c r="D33" s="12"/>
      <c r="E33" s="12"/>
      <c r="F33" s="47">
        <v>1165234</v>
      </c>
      <c r="G33" s="37">
        <f t="shared" si="33"/>
        <v>3399902</v>
      </c>
      <c r="H33" s="10">
        <v>1928846</v>
      </c>
      <c r="I33" s="2"/>
      <c r="J33" s="2"/>
      <c r="K33" s="2">
        <v>820299</v>
      </c>
      <c r="L33" s="10">
        <f t="shared" si="34"/>
        <v>2749145</v>
      </c>
      <c r="M33" s="45">
        <f t="shared" si="35"/>
        <v>4163514</v>
      </c>
      <c r="N33" s="10">
        <f t="shared" si="26"/>
        <v>0</v>
      </c>
      <c r="O33" s="10">
        <f t="shared" si="27"/>
        <v>0</v>
      </c>
      <c r="P33" s="49">
        <f t="shared" si="28"/>
        <v>1985533</v>
      </c>
      <c r="Q33" s="46">
        <f t="shared" si="28"/>
        <v>6149047</v>
      </c>
      <c r="R33" s="10">
        <v>1999273</v>
      </c>
      <c r="S33" s="2"/>
      <c r="T33" s="2"/>
      <c r="U33" s="2">
        <v>1007837</v>
      </c>
      <c r="V33" s="10">
        <f t="shared" si="36"/>
        <v>3007110</v>
      </c>
      <c r="W33" s="45">
        <f t="shared" si="37"/>
        <v>6162787</v>
      </c>
      <c r="X33" s="10">
        <f t="shared" si="1"/>
        <v>0</v>
      </c>
      <c r="Y33" s="10">
        <f t="shared" si="2"/>
        <v>0</v>
      </c>
      <c r="Z33" s="49">
        <f t="shared" si="3"/>
        <v>2993370</v>
      </c>
      <c r="AA33" s="52">
        <f t="shared" si="4"/>
        <v>9156157</v>
      </c>
      <c r="AB33" s="26"/>
      <c r="AC33" s="26"/>
      <c r="AD33" s="27" t="s">
        <v>25</v>
      </c>
      <c r="AE33" s="28">
        <v>1713151</v>
      </c>
      <c r="AF33" s="29"/>
      <c r="AG33" s="29"/>
      <c r="AH33" s="29">
        <v>873599</v>
      </c>
      <c r="AI33" s="58">
        <f t="shared" si="32"/>
        <v>7875938</v>
      </c>
      <c r="AJ33" s="30">
        <f t="shared" si="29"/>
        <v>0</v>
      </c>
      <c r="AK33" s="30">
        <f t="shared" si="30"/>
        <v>0</v>
      </c>
      <c r="AL33" s="59">
        <f t="shared" si="31"/>
        <v>3866969</v>
      </c>
    </row>
    <row r="34" spans="1:38" x14ac:dyDescent="0.25">
      <c r="A34" s="64"/>
      <c r="B34" s="65" t="s">
        <v>26</v>
      </c>
      <c r="C34" s="67">
        <v>7326859</v>
      </c>
      <c r="D34" s="12">
        <v>391607</v>
      </c>
      <c r="E34" s="12"/>
      <c r="F34" s="47">
        <v>409651</v>
      </c>
      <c r="G34" s="37">
        <f t="shared" si="33"/>
        <v>8128117</v>
      </c>
      <c r="H34" s="10">
        <v>5705030</v>
      </c>
      <c r="I34" s="2">
        <v>85900</v>
      </c>
      <c r="J34" s="2"/>
      <c r="K34" s="2">
        <v>637906</v>
      </c>
      <c r="L34" s="10">
        <f t="shared" si="34"/>
        <v>6428836</v>
      </c>
      <c r="M34" s="45">
        <f t="shared" si="35"/>
        <v>13031889</v>
      </c>
      <c r="N34" s="10">
        <f t="shared" si="26"/>
        <v>477507</v>
      </c>
      <c r="O34" s="10">
        <f t="shared" si="27"/>
        <v>0</v>
      </c>
      <c r="P34" s="49">
        <f t="shared" si="28"/>
        <v>1047557</v>
      </c>
      <c r="Q34" s="46">
        <f t="shared" si="28"/>
        <v>14556953</v>
      </c>
      <c r="R34" s="10">
        <v>3600318</v>
      </c>
      <c r="S34" s="2">
        <v>71363</v>
      </c>
      <c r="T34" s="2"/>
      <c r="U34" s="2">
        <v>540477</v>
      </c>
      <c r="V34" s="10">
        <f t="shared" si="36"/>
        <v>4212158</v>
      </c>
      <c r="W34" s="45">
        <f t="shared" si="37"/>
        <v>16632207</v>
      </c>
      <c r="X34" s="10">
        <f t="shared" si="1"/>
        <v>548870</v>
      </c>
      <c r="Y34" s="10">
        <f t="shared" si="2"/>
        <v>0</v>
      </c>
      <c r="Z34" s="49">
        <f t="shared" si="3"/>
        <v>1588034</v>
      </c>
      <c r="AA34" s="52">
        <f t="shared" si="4"/>
        <v>18769111</v>
      </c>
      <c r="AB34" s="26"/>
      <c r="AC34" s="26"/>
      <c r="AD34" s="27" t="s">
        <v>26</v>
      </c>
      <c r="AE34" s="28">
        <v>4222586</v>
      </c>
      <c r="AF34" s="29">
        <v>192774</v>
      </c>
      <c r="AG34" s="29"/>
      <c r="AH34" s="29">
        <v>573134</v>
      </c>
      <c r="AI34" s="45">
        <f t="shared" si="32"/>
        <v>20854793</v>
      </c>
      <c r="AJ34" s="14">
        <f t="shared" si="29"/>
        <v>741644</v>
      </c>
      <c r="AK34" s="14">
        <f t="shared" si="30"/>
        <v>0</v>
      </c>
      <c r="AL34" s="59">
        <f t="shared" si="31"/>
        <v>2161168</v>
      </c>
    </row>
    <row r="35" spans="1:38" s="3" customFormat="1" x14ac:dyDescent="0.25">
      <c r="A35" s="68" t="s">
        <v>31</v>
      </c>
      <c r="B35" s="69"/>
      <c r="C35" s="70">
        <v>25739500</v>
      </c>
      <c r="D35" s="71">
        <v>813919</v>
      </c>
      <c r="E35" s="71"/>
      <c r="F35" s="72">
        <v>6322874</v>
      </c>
      <c r="G35" s="82">
        <f>SUM(C35:F35)</f>
        <v>32876293</v>
      </c>
      <c r="H35" s="75">
        <v>23678699</v>
      </c>
      <c r="I35" s="75">
        <v>628060</v>
      </c>
      <c r="J35" s="75">
        <v>2775</v>
      </c>
      <c r="K35" s="75">
        <v>5662855</v>
      </c>
      <c r="L35" s="83">
        <f>SUM(H35:K35)</f>
        <v>29972389</v>
      </c>
      <c r="M35" s="84">
        <f>C35+H35</f>
        <v>49418199</v>
      </c>
      <c r="N35" s="85">
        <f t="shared" si="26"/>
        <v>1441979</v>
      </c>
      <c r="O35" s="85">
        <f t="shared" si="27"/>
        <v>2775</v>
      </c>
      <c r="P35" s="86">
        <f t="shared" si="28"/>
        <v>11985729</v>
      </c>
      <c r="Q35" s="82">
        <f t="shared" si="28"/>
        <v>62848682</v>
      </c>
      <c r="R35" s="75">
        <v>21624921</v>
      </c>
      <c r="S35" s="75">
        <v>702585</v>
      </c>
      <c r="T35" s="75"/>
      <c r="U35" s="75">
        <v>6131561</v>
      </c>
      <c r="V35" s="83">
        <f>SUM(R35:U35)</f>
        <v>28459067</v>
      </c>
      <c r="W35" s="84">
        <f>M35+R35</f>
        <v>71043120</v>
      </c>
      <c r="X35" s="85">
        <f t="shared" si="1"/>
        <v>2144564</v>
      </c>
      <c r="Y35" s="85">
        <f t="shared" si="2"/>
        <v>2775</v>
      </c>
      <c r="Z35" s="86">
        <f t="shared" si="3"/>
        <v>18117290</v>
      </c>
      <c r="AA35" s="82">
        <f t="shared" si="4"/>
        <v>91307749</v>
      </c>
      <c r="AI35" s="79">
        <f>SUM(AI26:AI34)</f>
        <v>95526829</v>
      </c>
      <c r="AJ35" s="80">
        <f>SUM(AJ26:AJ34)</f>
        <v>3093328</v>
      </c>
      <c r="AK35" s="80">
        <f>SUM(AK26:AK34)</f>
        <v>2775</v>
      </c>
      <c r="AL35" s="81">
        <f>SUM(AL26:AL34)</f>
        <v>26236536</v>
      </c>
    </row>
    <row r="36" spans="1:38" x14ac:dyDescent="0.25">
      <c r="A36" s="62" t="s">
        <v>32</v>
      </c>
      <c r="B36" s="63" t="s">
        <v>18</v>
      </c>
      <c r="C36" s="66"/>
      <c r="D36" s="13"/>
      <c r="E36" s="13">
        <v>367598</v>
      </c>
      <c r="F36" s="44"/>
      <c r="G36" s="37">
        <f>SUM(C36:F36)</f>
        <v>367598</v>
      </c>
      <c r="H36" s="8"/>
      <c r="I36" s="9"/>
      <c r="J36" s="9">
        <v>137904</v>
      </c>
      <c r="K36" s="9"/>
      <c r="L36" s="10">
        <f>SUM(H36:K36)</f>
        <v>137904</v>
      </c>
      <c r="M36" s="45">
        <f>C36+H36</f>
        <v>0</v>
      </c>
      <c r="N36" s="10">
        <f t="shared" si="26"/>
        <v>0</v>
      </c>
      <c r="O36" s="10">
        <f t="shared" si="27"/>
        <v>505502</v>
      </c>
      <c r="P36" s="49">
        <f t="shared" si="28"/>
        <v>0</v>
      </c>
      <c r="Q36" s="46">
        <f t="shared" si="28"/>
        <v>505502</v>
      </c>
      <c r="R36" s="8"/>
      <c r="S36" s="9">
        <v>-134687</v>
      </c>
      <c r="T36" s="9">
        <v>32327</v>
      </c>
      <c r="U36" s="9"/>
      <c r="V36" s="10">
        <f>SUM(R36:U36)</f>
        <v>-102360</v>
      </c>
      <c r="W36" s="45">
        <f>M36+R36</f>
        <v>0</v>
      </c>
      <c r="X36" s="10">
        <f t="shared" si="1"/>
        <v>-134687</v>
      </c>
      <c r="Y36" s="10">
        <f t="shared" si="2"/>
        <v>537829</v>
      </c>
      <c r="Z36" s="49">
        <f t="shared" si="3"/>
        <v>0</v>
      </c>
      <c r="AA36" s="52">
        <f t="shared" si="4"/>
        <v>403142</v>
      </c>
      <c r="AB36" s="23" t="s">
        <v>58</v>
      </c>
      <c r="AC36" s="23" t="s">
        <v>59</v>
      </c>
      <c r="AD36" s="23" t="s">
        <v>18</v>
      </c>
      <c r="AE36" s="24"/>
      <c r="AF36" s="25"/>
      <c r="AG36" s="25">
        <v>2169328</v>
      </c>
      <c r="AH36" s="25"/>
      <c r="AI36" s="56">
        <f t="shared" ref="AI36:AI43" si="38">AE36+W36</f>
        <v>0</v>
      </c>
      <c r="AJ36" s="31">
        <f t="shared" ref="AJ36:AJ41" si="39">AF36+X36</f>
        <v>-134687</v>
      </c>
      <c r="AK36" s="31">
        <f t="shared" ref="AK36:AK41" si="40">AG36+Y36</f>
        <v>2707157</v>
      </c>
      <c r="AL36" s="57">
        <f t="shared" ref="AL36:AL41" si="41">AH36+Z36</f>
        <v>0</v>
      </c>
    </row>
    <row r="37" spans="1:38" x14ac:dyDescent="0.25">
      <c r="A37" s="64"/>
      <c r="B37" s="65" t="s">
        <v>19</v>
      </c>
      <c r="C37" s="67"/>
      <c r="D37" s="12"/>
      <c r="E37" s="12">
        <v>1932658</v>
      </c>
      <c r="F37" s="47"/>
      <c r="G37" s="37">
        <f t="shared" ref="G37:G51" si="42">SUM(C37:F37)</f>
        <v>1932658</v>
      </c>
      <c r="H37" s="10"/>
      <c r="I37" s="2"/>
      <c r="J37" s="2">
        <v>3582423</v>
      </c>
      <c r="K37" s="2"/>
      <c r="L37" s="10">
        <f t="shared" ref="L37:L51" si="43">SUM(H37:K37)</f>
        <v>3582423</v>
      </c>
      <c r="M37" s="45">
        <f t="shared" ref="M37:M43" si="44">C37+H37</f>
        <v>0</v>
      </c>
      <c r="N37" s="10">
        <f t="shared" si="26"/>
        <v>0</v>
      </c>
      <c r="O37" s="10">
        <f t="shared" si="27"/>
        <v>5515081</v>
      </c>
      <c r="P37" s="49">
        <f t="shared" si="28"/>
        <v>0</v>
      </c>
      <c r="Q37" s="46">
        <f t="shared" si="28"/>
        <v>5515081</v>
      </c>
      <c r="R37" s="10"/>
      <c r="S37" s="2"/>
      <c r="T37" s="2">
        <v>3594267</v>
      </c>
      <c r="U37" s="2"/>
      <c r="V37" s="10">
        <f t="shared" ref="V37:V51" si="45">SUM(R37:U37)</f>
        <v>3594267</v>
      </c>
      <c r="W37" s="45">
        <f t="shared" ref="W37:W43" si="46">M37+R37</f>
        <v>0</v>
      </c>
      <c r="X37" s="10">
        <f t="shared" si="1"/>
        <v>0</v>
      </c>
      <c r="Y37" s="10">
        <f t="shared" si="2"/>
        <v>9109348</v>
      </c>
      <c r="Z37" s="49">
        <f t="shared" si="3"/>
        <v>0</v>
      </c>
      <c r="AA37" s="52">
        <f t="shared" si="4"/>
        <v>9109348</v>
      </c>
      <c r="AB37" s="26"/>
      <c r="AC37" s="26"/>
      <c r="AD37" s="27" t="s">
        <v>19</v>
      </c>
      <c r="AE37" s="28"/>
      <c r="AF37" s="29"/>
      <c r="AG37" s="29">
        <v>2023823</v>
      </c>
      <c r="AH37" s="29"/>
      <c r="AI37" s="58">
        <f t="shared" si="38"/>
        <v>0</v>
      </c>
      <c r="AJ37" s="30">
        <f t="shared" si="39"/>
        <v>0</v>
      </c>
      <c r="AK37" s="30">
        <f t="shared" si="40"/>
        <v>11133171</v>
      </c>
      <c r="AL37" s="59">
        <f t="shared" si="41"/>
        <v>0</v>
      </c>
    </row>
    <row r="38" spans="1:38" x14ac:dyDescent="0.25">
      <c r="A38" s="64"/>
      <c r="B38" s="65" t="s">
        <v>20</v>
      </c>
      <c r="C38" s="67"/>
      <c r="D38" s="12"/>
      <c r="E38" s="12">
        <v>8023716</v>
      </c>
      <c r="F38" s="47"/>
      <c r="G38" s="37">
        <f t="shared" si="42"/>
        <v>8023716</v>
      </c>
      <c r="H38" s="10"/>
      <c r="I38" s="2"/>
      <c r="J38" s="2">
        <v>14088080</v>
      </c>
      <c r="K38" s="2"/>
      <c r="L38" s="10">
        <f t="shared" si="43"/>
        <v>14088080</v>
      </c>
      <c r="M38" s="45">
        <f t="shared" si="44"/>
        <v>0</v>
      </c>
      <c r="N38" s="10">
        <f t="shared" si="26"/>
        <v>0</v>
      </c>
      <c r="O38" s="10">
        <f t="shared" si="27"/>
        <v>22111796</v>
      </c>
      <c r="P38" s="49">
        <f t="shared" si="28"/>
        <v>0</v>
      </c>
      <c r="Q38" s="46">
        <f t="shared" si="28"/>
        <v>22111796</v>
      </c>
      <c r="R38" s="10"/>
      <c r="S38" s="2"/>
      <c r="T38" s="2">
        <v>10128384</v>
      </c>
      <c r="U38" s="2"/>
      <c r="V38" s="10">
        <f t="shared" si="45"/>
        <v>10128384</v>
      </c>
      <c r="W38" s="45">
        <f t="shared" si="46"/>
        <v>0</v>
      </c>
      <c r="X38" s="10">
        <f t="shared" si="1"/>
        <v>0</v>
      </c>
      <c r="Y38" s="10">
        <f t="shared" si="2"/>
        <v>32240180</v>
      </c>
      <c r="Z38" s="49">
        <f t="shared" si="3"/>
        <v>0</v>
      </c>
      <c r="AA38" s="52">
        <f t="shared" si="4"/>
        <v>32240180</v>
      </c>
      <c r="AB38" s="26"/>
      <c r="AC38" s="26"/>
      <c r="AD38" s="27" t="s">
        <v>20</v>
      </c>
      <c r="AE38" s="28"/>
      <c r="AF38" s="29"/>
      <c r="AG38" s="29">
        <v>6896239</v>
      </c>
      <c r="AH38" s="29"/>
      <c r="AI38" s="58">
        <f t="shared" si="38"/>
        <v>0</v>
      </c>
      <c r="AJ38" s="30">
        <f t="shared" si="39"/>
        <v>0</v>
      </c>
      <c r="AK38" s="30">
        <f t="shared" si="40"/>
        <v>39136419</v>
      </c>
      <c r="AL38" s="59">
        <f t="shared" si="41"/>
        <v>0</v>
      </c>
    </row>
    <row r="39" spans="1:38" x14ac:dyDescent="0.25">
      <c r="A39" s="64"/>
      <c r="B39" s="65" t="s">
        <v>21</v>
      </c>
      <c r="C39" s="67"/>
      <c r="D39" s="12"/>
      <c r="E39" s="12">
        <v>9095427</v>
      </c>
      <c r="F39" s="47"/>
      <c r="G39" s="37">
        <f t="shared" si="42"/>
        <v>9095427</v>
      </c>
      <c r="H39" s="10"/>
      <c r="I39" s="2"/>
      <c r="J39" s="2">
        <v>10001563</v>
      </c>
      <c r="K39" s="2"/>
      <c r="L39" s="10">
        <f t="shared" si="43"/>
        <v>10001563</v>
      </c>
      <c r="M39" s="45">
        <f t="shared" si="44"/>
        <v>0</v>
      </c>
      <c r="N39" s="10">
        <f t="shared" si="26"/>
        <v>0</v>
      </c>
      <c r="O39" s="10">
        <f t="shared" si="27"/>
        <v>19096990</v>
      </c>
      <c r="P39" s="49">
        <f t="shared" si="28"/>
        <v>0</v>
      </c>
      <c r="Q39" s="46">
        <f t="shared" si="28"/>
        <v>19096990</v>
      </c>
      <c r="R39" s="10"/>
      <c r="S39" s="2"/>
      <c r="T39" s="2">
        <v>9618354</v>
      </c>
      <c r="U39" s="2"/>
      <c r="V39" s="10">
        <f t="shared" si="45"/>
        <v>9618354</v>
      </c>
      <c r="W39" s="45">
        <f t="shared" si="46"/>
        <v>0</v>
      </c>
      <c r="X39" s="10">
        <f t="shared" si="1"/>
        <v>0</v>
      </c>
      <c r="Y39" s="10">
        <f t="shared" si="2"/>
        <v>28715344</v>
      </c>
      <c r="Z39" s="49">
        <f t="shared" si="3"/>
        <v>0</v>
      </c>
      <c r="AA39" s="52">
        <f t="shared" si="4"/>
        <v>28715344</v>
      </c>
      <c r="AB39" s="26"/>
      <c r="AC39" s="26"/>
      <c r="AD39" s="27" t="s">
        <v>21</v>
      </c>
      <c r="AE39" s="28"/>
      <c r="AF39" s="29"/>
      <c r="AG39" s="29">
        <v>9379444</v>
      </c>
      <c r="AH39" s="29"/>
      <c r="AI39" s="58">
        <f t="shared" si="38"/>
        <v>0</v>
      </c>
      <c r="AJ39" s="30">
        <f t="shared" si="39"/>
        <v>0</v>
      </c>
      <c r="AK39" s="30">
        <f t="shared" si="40"/>
        <v>38094788</v>
      </c>
      <c r="AL39" s="59">
        <f t="shared" si="41"/>
        <v>0</v>
      </c>
    </row>
    <row r="40" spans="1:38" x14ac:dyDescent="0.25">
      <c r="A40" s="64"/>
      <c r="B40" s="65" t="s">
        <v>22</v>
      </c>
      <c r="C40" s="67"/>
      <c r="D40" s="12"/>
      <c r="E40" s="12">
        <v>774647</v>
      </c>
      <c r="F40" s="47"/>
      <c r="G40" s="37">
        <f t="shared" si="42"/>
        <v>774647</v>
      </c>
      <c r="H40" s="10"/>
      <c r="I40" s="2"/>
      <c r="J40" s="2">
        <v>842928</v>
      </c>
      <c r="K40" s="2"/>
      <c r="L40" s="10">
        <f t="shared" si="43"/>
        <v>842928</v>
      </c>
      <c r="M40" s="45">
        <f t="shared" si="44"/>
        <v>0</v>
      </c>
      <c r="N40" s="10">
        <f t="shared" si="26"/>
        <v>0</v>
      </c>
      <c r="O40" s="10">
        <f t="shared" si="27"/>
        <v>1617575</v>
      </c>
      <c r="P40" s="49">
        <f t="shared" si="28"/>
        <v>0</v>
      </c>
      <c r="Q40" s="46">
        <f t="shared" si="28"/>
        <v>1617575</v>
      </c>
      <c r="R40" s="10"/>
      <c r="S40" s="2"/>
      <c r="T40" s="2">
        <v>1029301</v>
      </c>
      <c r="U40" s="2"/>
      <c r="V40" s="10">
        <f t="shared" si="45"/>
        <v>1029301</v>
      </c>
      <c r="W40" s="45">
        <f t="shared" si="46"/>
        <v>0</v>
      </c>
      <c r="X40" s="10">
        <f t="shared" si="1"/>
        <v>0</v>
      </c>
      <c r="Y40" s="10">
        <f t="shared" si="2"/>
        <v>2646876</v>
      </c>
      <c r="Z40" s="49">
        <f t="shared" si="3"/>
        <v>0</v>
      </c>
      <c r="AA40" s="52">
        <f t="shared" si="4"/>
        <v>2646876</v>
      </c>
      <c r="AB40" s="26"/>
      <c r="AC40" s="26"/>
      <c r="AD40" s="27" t="s">
        <v>22</v>
      </c>
      <c r="AE40" s="28"/>
      <c r="AF40" s="29"/>
      <c r="AG40" s="29">
        <v>781436</v>
      </c>
      <c r="AH40" s="29"/>
      <c r="AI40" s="58">
        <f t="shared" si="38"/>
        <v>0</v>
      </c>
      <c r="AJ40" s="30">
        <f t="shared" si="39"/>
        <v>0</v>
      </c>
      <c r="AK40" s="30">
        <f t="shared" si="40"/>
        <v>3428312</v>
      </c>
      <c r="AL40" s="59">
        <f t="shared" si="41"/>
        <v>0</v>
      </c>
    </row>
    <row r="41" spans="1:38" x14ac:dyDescent="0.25">
      <c r="A41" s="64"/>
      <c r="B41" s="65" t="s">
        <v>23</v>
      </c>
      <c r="C41" s="67"/>
      <c r="D41" s="12"/>
      <c r="E41" s="12">
        <v>2503848</v>
      </c>
      <c r="F41" s="47"/>
      <c r="G41" s="37">
        <f t="shared" si="42"/>
        <v>2503848</v>
      </c>
      <c r="H41" s="10"/>
      <c r="I41" s="2"/>
      <c r="J41" s="2">
        <v>2404561</v>
      </c>
      <c r="K41" s="2"/>
      <c r="L41" s="10">
        <f t="shared" si="43"/>
        <v>2404561</v>
      </c>
      <c r="M41" s="45">
        <f t="shared" si="44"/>
        <v>0</v>
      </c>
      <c r="N41" s="10">
        <f t="shared" si="26"/>
        <v>0</v>
      </c>
      <c r="O41" s="10">
        <f t="shared" si="27"/>
        <v>4908409</v>
      </c>
      <c r="P41" s="49">
        <f t="shared" si="28"/>
        <v>0</v>
      </c>
      <c r="Q41" s="46">
        <f t="shared" si="28"/>
        <v>4908409</v>
      </c>
      <c r="R41" s="10"/>
      <c r="S41" s="2"/>
      <c r="T41" s="2">
        <v>3429282</v>
      </c>
      <c r="U41" s="2"/>
      <c r="V41" s="10">
        <f t="shared" si="45"/>
        <v>3429282</v>
      </c>
      <c r="W41" s="45">
        <f t="shared" si="46"/>
        <v>0</v>
      </c>
      <c r="X41" s="10">
        <f t="shared" si="1"/>
        <v>0</v>
      </c>
      <c r="Y41" s="10">
        <f t="shared" si="2"/>
        <v>8337691</v>
      </c>
      <c r="Z41" s="49">
        <f t="shared" si="3"/>
        <v>0</v>
      </c>
      <c r="AA41" s="52">
        <f t="shared" si="4"/>
        <v>8337691</v>
      </c>
      <c r="AB41" s="26"/>
      <c r="AC41" s="26"/>
      <c r="AD41" s="27" t="s">
        <v>23</v>
      </c>
      <c r="AE41" s="28"/>
      <c r="AF41" s="29"/>
      <c r="AG41" s="29">
        <v>1827045</v>
      </c>
      <c r="AH41" s="29"/>
      <c r="AI41" s="58">
        <f t="shared" si="38"/>
        <v>0</v>
      </c>
      <c r="AJ41" s="30">
        <f t="shared" si="39"/>
        <v>0</v>
      </c>
      <c r="AK41" s="30">
        <f t="shared" si="40"/>
        <v>10164736</v>
      </c>
      <c r="AL41" s="59">
        <f t="shared" si="41"/>
        <v>0</v>
      </c>
    </row>
    <row r="42" spans="1:38" x14ac:dyDescent="0.25">
      <c r="A42" s="64"/>
      <c r="B42" s="65" t="s">
        <v>25</v>
      </c>
      <c r="C42" s="67"/>
      <c r="D42" s="12"/>
      <c r="E42" s="12">
        <v>319412</v>
      </c>
      <c r="F42" s="47"/>
      <c r="G42" s="37">
        <f t="shared" si="42"/>
        <v>319412</v>
      </c>
      <c r="H42" s="10"/>
      <c r="I42" s="2"/>
      <c r="J42" s="2">
        <v>183700</v>
      </c>
      <c r="K42" s="2"/>
      <c r="L42" s="10">
        <f t="shared" si="43"/>
        <v>183700</v>
      </c>
      <c r="M42" s="45">
        <f t="shared" si="44"/>
        <v>0</v>
      </c>
      <c r="N42" s="10">
        <f t="shared" si="26"/>
        <v>0</v>
      </c>
      <c r="O42" s="10">
        <f t="shared" si="27"/>
        <v>503112</v>
      </c>
      <c r="P42" s="49">
        <f t="shared" si="28"/>
        <v>0</v>
      </c>
      <c r="Q42" s="46">
        <f t="shared" si="28"/>
        <v>503112</v>
      </c>
      <c r="R42" s="10"/>
      <c r="S42" s="2"/>
      <c r="T42" s="2"/>
      <c r="U42" s="2"/>
      <c r="V42" s="10">
        <f t="shared" si="45"/>
        <v>0</v>
      </c>
      <c r="W42" s="45">
        <f t="shared" si="46"/>
        <v>0</v>
      </c>
      <c r="X42" s="10">
        <f t="shared" si="1"/>
        <v>0</v>
      </c>
      <c r="Y42" s="10">
        <f t="shared" si="2"/>
        <v>503112</v>
      </c>
      <c r="Z42" s="49">
        <f t="shared" si="3"/>
        <v>0</v>
      </c>
      <c r="AA42" s="52">
        <f t="shared" si="4"/>
        <v>503112</v>
      </c>
      <c r="AI42" s="58">
        <f t="shared" si="38"/>
        <v>0</v>
      </c>
      <c r="AJ42" s="30">
        <f t="shared" ref="AJ42:AL43" si="47">AF42+X42</f>
        <v>0</v>
      </c>
      <c r="AK42" s="30">
        <f t="shared" si="47"/>
        <v>503112</v>
      </c>
      <c r="AL42" s="59">
        <f t="shared" si="47"/>
        <v>0</v>
      </c>
    </row>
    <row r="43" spans="1:38" x14ac:dyDescent="0.25">
      <c r="A43" s="64"/>
      <c r="B43" s="65" t="s">
        <v>26</v>
      </c>
      <c r="C43" s="67">
        <v>73954</v>
      </c>
      <c r="D43" s="12">
        <v>635139</v>
      </c>
      <c r="E43" s="12">
        <v>1526143</v>
      </c>
      <c r="F43" s="47"/>
      <c r="G43" s="37">
        <f t="shared" si="42"/>
        <v>2235236</v>
      </c>
      <c r="H43" s="10">
        <v>27327</v>
      </c>
      <c r="I43" s="2">
        <v>344721</v>
      </c>
      <c r="J43" s="2">
        <v>566572</v>
      </c>
      <c r="K43" s="2"/>
      <c r="L43" s="10">
        <f t="shared" si="43"/>
        <v>938620</v>
      </c>
      <c r="M43" s="45">
        <f t="shared" si="44"/>
        <v>101281</v>
      </c>
      <c r="N43" s="10">
        <f t="shared" si="26"/>
        <v>979860</v>
      </c>
      <c r="O43" s="10">
        <f t="shared" si="27"/>
        <v>2092715</v>
      </c>
      <c r="P43" s="49">
        <f t="shared" si="28"/>
        <v>0</v>
      </c>
      <c r="Q43" s="46">
        <f t="shared" si="28"/>
        <v>3173856</v>
      </c>
      <c r="R43" s="10"/>
      <c r="S43" s="2"/>
      <c r="T43" s="2">
        <v>614422</v>
      </c>
      <c r="U43" s="2"/>
      <c r="V43" s="10">
        <f t="shared" si="45"/>
        <v>614422</v>
      </c>
      <c r="W43" s="45">
        <f t="shared" si="46"/>
        <v>101281</v>
      </c>
      <c r="X43" s="10">
        <f t="shared" si="1"/>
        <v>979860</v>
      </c>
      <c r="Y43" s="10">
        <f t="shared" si="2"/>
        <v>2707137</v>
      </c>
      <c r="Z43" s="49">
        <f t="shared" si="3"/>
        <v>0</v>
      </c>
      <c r="AA43" s="52">
        <f t="shared" si="4"/>
        <v>3788278</v>
      </c>
      <c r="AI43" s="58">
        <f t="shared" si="38"/>
        <v>101281</v>
      </c>
      <c r="AJ43" s="30">
        <f t="shared" si="47"/>
        <v>979860</v>
      </c>
      <c r="AK43" s="30">
        <f t="shared" si="47"/>
        <v>2707137</v>
      </c>
      <c r="AL43" s="59">
        <f t="shared" si="47"/>
        <v>0</v>
      </c>
    </row>
    <row r="44" spans="1:38" s="3" customFormat="1" x14ac:dyDescent="0.25">
      <c r="A44" s="68" t="s">
        <v>33</v>
      </c>
      <c r="B44" s="69"/>
      <c r="C44" s="70">
        <v>5117717</v>
      </c>
      <c r="D44" s="71">
        <v>2348529</v>
      </c>
      <c r="E44" s="71">
        <v>24543449</v>
      </c>
      <c r="F44" s="72"/>
      <c r="G44" s="82">
        <f>SUM(C44:F44)</f>
        <v>32009695</v>
      </c>
      <c r="H44" s="75">
        <v>2052379</v>
      </c>
      <c r="I44" s="75">
        <v>1138660</v>
      </c>
      <c r="J44" s="75">
        <v>31807731</v>
      </c>
      <c r="K44" s="75"/>
      <c r="L44" s="83">
        <f>SUM(H44:K44)</f>
        <v>34998770</v>
      </c>
      <c r="M44" s="84">
        <f>C44+H44</f>
        <v>7170096</v>
      </c>
      <c r="N44" s="85">
        <f t="shared" si="26"/>
        <v>3487189</v>
      </c>
      <c r="O44" s="85">
        <f t="shared" si="27"/>
        <v>56351180</v>
      </c>
      <c r="P44" s="86">
        <f t="shared" si="28"/>
        <v>0</v>
      </c>
      <c r="Q44" s="82">
        <f t="shared" si="28"/>
        <v>67008465</v>
      </c>
      <c r="R44" s="75"/>
      <c r="S44" s="75">
        <v>-134687</v>
      </c>
      <c r="T44" s="75">
        <v>28446337</v>
      </c>
      <c r="U44" s="75"/>
      <c r="V44" s="83">
        <f>SUM(R44:U44)</f>
        <v>28311650</v>
      </c>
      <c r="W44" s="84">
        <f>M44+R44</f>
        <v>7170096</v>
      </c>
      <c r="X44" s="85">
        <f t="shared" si="1"/>
        <v>3352502</v>
      </c>
      <c r="Y44" s="85">
        <f t="shared" si="2"/>
        <v>84797517</v>
      </c>
      <c r="Z44" s="86">
        <f t="shared" si="3"/>
        <v>0</v>
      </c>
      <c r="AA44" s="82">
        <f t="shared" si="4"/>
        <v>95320115</v>
      </c>
      <c r="AI44" s="84">
        <f>SUM(AI36:AI43)</f>
        <v>101281</v>
      </c>
      <c r="AJ44" s="85">
        <f>SUM(AJ36:AJ43)</f>
        <v>845173</v>
      </c>
      <c r="AK44" s="85">
        <f>SUM(AK36:AK43)</f>
        <v>107874832</v>
      </c>
      <c r="AL44" s="86">
        <f>SUM(AL36:AL43)</f>
        <v>0</v>
      </c>
    </row>
    <row r="45" spans="1:38" x14ac:dyDescent="0.25">
      <c r="A45" s="62" t="s">
        <v>34</v>
      </c>
      <c r="B45" s="63" t="s">
        <v>18</v>
      </c>
      <c r="C45" s="66">
        <v>2104670</v>
      </c>
      <c r="D45" s="13">
        <v>100</v>
      </c>
      <c r="E45" s="13"/>
      <c r="F45" s="44"/>
      <c r="G45" s="37">
        <f t="shared" si="42"/>
        <v>2104770</v>
      </c>
      <c r="H45" s="8">
        <v>2136335</v>
      </c>
      <c r="I45" s="9">
        <v>120</v>
      </c>
      <c r="J45" s="9"/>
      <c r="K45" s="9"/>
      <c r="L45" s="10">
        <f t="shared" si="43"/>
        <v>2136455</v>
      </c>
      <c r="M45" s="45">
        <f t="shared" ref="M45:M51" si="48">C45+H45</f>
        <v>4241005</v>
      </c>
      <c r="N45" s="10">
        <f t="shared" si="26"/>
        <v>220</v>
      </c>
      <c r="O45" s="10">
        <f t="shared" si="27"/>
        <v>0</v>
      </c>
      <c r="P45" s="49">
        <f t="shared" si="28"/>
        <v>0</v>
      </c>
      <c r="Q45" s="46">
        <f t="shared" si="28"/>
        <v>4241225</v>
      </c>
      <c r="R45" s="8">
        <v>2223943</v>
      </c>
      <c r="S45" s="9">
        <v>140</v>
      </c>
      <c r="T45" s="9"/>
      <c r="U45" s="9"/>
      <c r="V45" s="10">
        <f t="shared" si="45"/>
        <v>2224083</v>
      </c>
      <c r="W45" s="45">
        <f t="shared" ref="W45:W51" si="49">M45+R45</f>
        <v>6464948</v>
      </c>
      <c r="X45" s="10">
        <f t="shared" si="1"/>
        <v>360</v>
      </c>
      <c r="Y45" s="10">
        <f t="shared" si="2"/>
        <v>0</v>
      </c>
      <c r="Z45" s="49">
        <f t="shared" si="3"/>
        <v>0</v>
      </c>
      <c r="AA45" s="52">
        <f t="shared" si="4"/>
        <v>6465308</v>
      </c>
      <c r="AB45" s="23" t="s">
        <v>60</v>
      </c>
      <c r="AC45" s="23" t="s">
        <v>61</v>
      </c>
      <c r="AD45" s="23" t="s">
        <v>18</v>
      </c>
      <c r="AE45" s="24">
        <v>2448132</v>
      </c>
      <c r="AF45" s="25">
        <v>160</v>
      </c>
      <c r="AG45" s="25"/>
      <c r="AH45" s="25"/>
      <c r="AI45" s="58">
        <f t="shared" ref="AI45:AI51" si="50">AE45+W45</f>
        <v>8913080</v>
      </c>
      <c r="AJ45" s="30">
        <f t="shared" ref="AJ45:AJ51" si="51">AF45+X45</f>
        <v>520</v>
      </c>
      <c r="AK45" s="30">
        <f t="shared" ref="AK45:AK51" si="52">AG45+Y45</f>
        <v>0</v>
      </c>
      <c r="AL45" s="59">
        <f t="shared" ref="AL45:AL51" si="53">AH45+Z45</f>
        <v>0</v>
      </c>
    </row>
    <row r="46" spans="1:38" x14ac:dyDescent="0.25">
      <c r="A46" s="64"/>
      <c r="B46" s="65" t="s">
        <v>19</v>
      </c>
      <c r="C46" s="67">
        <v>9484</v>
      </c>
      <c r="D46" s="12"/>
      <c r="E46" s="12"/>
      <c r="F46" s="47"/>
      <c r="G46" s="37">
        <f t="shared" si="42"/>
        <v>9484</v>
      </c>
      <c r="H46" s="10">
        <v>9000</v>
      </c>
      <c r="I46" s="2"/>
      <c r="J46" s="2"/>
      <c r="K46" s="2"/>
      <c r="L46" s="10">
        <f t="shared" si="43"/>
        <v>9000</v>
      </c>
      <c r="M46" s="45">
        <f t="shared" si="48"/>
        <v>18484</v>
      </c>
      <c r="N46" s="10">
        <f t="shared" si="26"/>
        <v>0</v>
      </c>
      <c r="O46" s="10">
        <f t="shared" si="27"/>
        <v>0</v>
      </c>
      <c r="P46" s="49">
        <f t="shared" si="28"/>
        <v>0</v>
      </c>
      <c r="Q46" s="46">
        <f t="shared" si="28"/>
        <v>18484</v>
      </c>
      <c r="R46" s="10">
        <v>10000</v>
      </c>
      <c r="S46" s="2"/>
      <c r="T46" s="2"/>
      <c r="U46" s="2"/>
      <c r="V46" s="10">
        <f t="shared" si="45"/>
        <v>10000</v>
      </c>
      <c r="W46" s="45">
        <f t="shared" si="49"/>
        <v>28484</v>
      </c>
      <c r="X46" s="10">
        <f t="shared" si="1"/>
        <v>0</v>
      </c>
      <c r="Y46" s="10">
        <f t="shared" si="2"/>
        <v>0</v>
      </c>
      <c r="Z46" s="49">
        <f t="shared" si="3"/>
        <v>0</v>
      </c>
      <c r="AA46" s="52">
        <f t="shared" si="4"/>
        <v>28484</v>
      </c>
      <c r="AB46" s="26"/>
      <c r="AC46" s="26"/>
      <c r="AD46" s="27" t="s">
        <v>19</v>
      </c>
      <c r="AE46" s="28">
        <v>15920</v>
      </c>
      <c r="AF46" s="29"/>
      <c r="AG46" s="29"/>
      <c r="AH46" s="29"/>
      <c r="AI46" s="58">
        <f t="shared" si="50"/>
        <v>44404</v>
      </c>
      <c r="AJ46" s="30">
        <f t="shared" si="51"/>
        <v>0</v>
      </c>
      <c r="AK46" s="30">
        <f t="shared" si="52"/>
        <v>0</v>
      </c>
      <c r="AL46" s="59">
        <f t="shared" si="53"/>
        <v>0</v>
      </c>
    </row>
    <row r="47" spans="1:38" x14ac:dyDescent="0.25">
      <c r="A47" s="64"/>
      <c r="B47" s="65" t="s">
        <v>20</v>
      </c>
      <c r="C47" s="67">
        <v>24649</v>
      </c>
      <c r="D47" s="12"/>
      <c r="E47" s="12"/>
      <c r="F47" s="47"/>
      <c r="G47" s="37">
        <f t="shared" si="42"/>
        <v>24649</v>
      </c>
      <c r="H47" s="10">
        <v>20542</v>
      </c>
      <c r="I47" s="2"/>
      <c r="J47" s="2"/>
      <c r="K47" s="2"/>
      <c r="L47" s="10">
        <f t="shared" si="43"/>
        <v>20542</v>
      </c>
      <c r="M47" s="45">
        <f t="shared" si="48"/>
        <v>45191</v>
      </c>
      <c r="N47" s="10">
        <f t="shared" si="26"/>
        <v>0</v>
      </c>
      <c r="O47" s="10">
        <f t="shared" si="27"/>
        <v>0</v>
      </c>
      <c r="P47" s="49">
        <f t="shared" si="28"/>
        <v>0</v>
      </c>
      <c r="Q47" s="46">
        <f t="shared" si="28"/>
        <v>45191</v>
      </c>
      <c r="R47" s="10">
        <v>20001</v>
      </c>
      <c r="S47" s="2"/>
      <c r="T47" s="2"/>
      <c r="U47" s="2"/>
      <c r="V47" s="10">
        <f t="shared" si="45"/>
        <v>20001</v>
      </c>
      <c r="W47" s="45">
        <f t="shared" si="49"/>
        <v>65192</v>
      </c>
      <c r="X47" s="10">
        <f t="shared" si="1"/>
        <v>0</v>
      </c>
      <c r="Y47" s="10">
        <f t="shared" si="2"/>
        <v>0</v>
      </c>
      <c r="Z47" s="49">
        <f t="shared" si="3"/>
        <v>0</v>
      </c>
      <c r="AA47" s="52">
        <f t="shared" si="4"/>
        <v>65192</v>
      </c>
      <c r="AB47" s="26"/>
      <c r="AC47" s="26"/>
      <c r="AD47" s="27" t="s">
        <v>20</v>
      </c>
      <c r="AE47" s="28">
        <v>10024</v>
      </c>
      <c r="AF47" s="29"/>
      <c r="AG47" s="29"/>
      <c r="AH47" s="29"/>
      <c r="AI47" s="58">
        <f t="shared" si="50"/>
        <v>75216</v>
      </c>
      <c r="AJ47" s="30">
        <f t="shared" si="51"/>
        <v>0</v>
      </c>
      <c r="AK47" s="30">
        <f t="shared" si="52"/>
        <v>0</v>
      </c>
      <c r="AL47" s="59">
        <f t="shared" si="53"/>
        <v>0</v>
      </c>
    </row>
    <row r="48" spans="1:38" x14ac:dyDescent="0.25">
      <c r="A48" s="64"/>
      <c r="B48" s="65" t="s">
        <v>21</v>
      </c>
      <c r="C48" s="67">
        <v>2468893</v>
      </c>
      <c r="D48" s="12">
        <v>2920</v>
      </c>
      <c r="E48" s="12"/>
      <c r="F48" s="47"/>
      <c r="G48" s="37">
        <f t="shared" si="42"/>
        <v>2471813</v>
      </c>
      <c r="H48" s="10">
        <v>3348422</v>
      </c>
      <c r="I48" s="2">
        <v>1320</v>
      </c>
      <c r="J48" s="2"/>
      <c r="K48" s="2"/>
      <c r="L48" s="10">
        <f t="shared" si="43"/>
        <v>3349742</v>
      </c>
      <c r="M48" s="45">
        <f t="shared" si="48"/>
        <v>5817315</v>
      </c>
      <c r="N48" s="10">
        <f t="shared" si="26"/>
        <v>4240</v>
      </c>
      <c r="O48" s="10">
        <f t="shared" si="27"/>
        <v>0</v>
      </c>
      <c r="P48" s="49">
        <f t="shared" si="28"/>
        <v>0</v>
      </c>
      <c r="Q48" s="46">
        <f t="shared" si="28"/>
        <v>5821555</v>
      </c>
      <c r="R48" s="10">
        <v>2858450</v>
      </c>
      <c r="S48" s="2">
        <v>160</v>
      </c>
      <c r="T48" s="2"/>
      <c r="U48" s="2"/>
      <c r="V48" s="10">
        <f t="shared" si="45"/>
        <v>2858610</v>
      </c>
      <c r="W48" s="45">
        <f t="shared" si="49"/>
        <v>8675765</v>
      </c>
      <c r="X48" s="10">
        <f t="shared" si="1"/>
        <v>4400</v>
      </c>
      <c r="Y48" s="10">
        <f t="shared" si="2"/>
        <v>0</v>
      </c>
      <c r="Z48" s="49">
        <f t="shared" si="3"/>
        <v>0</v>
      </c>
      <c r="AA48" s="52">
        <f t="shared" si="4"/>
        <v>8680165</v>
      </c>
      <c r="AB48" s="26"/>
      <c r="AC48" s="26"/>
      <c r="AD48" s="27" t="s">
        <v>21</v>
      </c>
      <c r="AE48" s="28">
        <v>1573776</v>
      </c>
      <c r="AF48" s="29">
        <v>240</v>
      </c>
      <c r="AG48" s="29"/>
      <c r="AH48" s="29"/>
      <c r="AI48" s="58">
        <f t="shared" si="50"/>
        <v>10249541</v>
      </c>
      <c r="AJ48" s="30">
        <f t="shared" si="51"/>
        <v>4640</v>
      </c>
      <c r="AK48" s="30">
        <f t="shared" si="52"/>
        <v>0</v>
      </c>
      <c r="AL48" s="59">
        <f t="shared" si="53"/>
        <v>0</v>
      </c>
    </row>
    <row r="49" spans="1:38" x14ac:dyDescent="0.25">
      <c r="A49" s="64"/>
      <c r="B49" s="65" t="s">
        <v>22</v>
      </c>
      <c r="C49" s="67">
        <v>8005</v>
      </c>
      <c r="D49" s="12"/>
      <c r="E49" s="12"/>
      <c r="F49" s="47"/>
      <c r="G49" s="37">
        <f t="shared" si="42"/>
        <v>8005</v>
      </c>
      <c r="H49" s="10"/>
      <c r="I49" s="2"/>
      <c r="J49" s="2"/>
      <c r="K49" s="2"/>
      <c r="L49" s="10">
        <f t="shared" si="43"/>
        <v>0</v>
      </c>
      <c r="M49" s="45">
        <f t="shared" si="48"/>
        <v>8005</v>
      </c>
      <c r="N49" s="10">
        <f t="shared" si="26"/>
        <v>0</v>
      </c>
      <c r="O49" s="10">
        <f t="shared" si="27"/>
        <v>0</v>
      </c>
      <c r="P49" s="49">
        <f t="shared" si="28"/>
        <v>0</v>
      </c>
      <c r="Q49" s="46">
        <f t="shared" si="28"/>
        <v>8005</v>
      </c>
      <c r="R49" s="10"/>
      <c r="S49" s="2"/>
      <c r="T49" s="2"/>
      <c r="U49" s="2"/>
      <c r="V49" s="10">
        <f t="shared" si="45"/>
        <v>0</v>
      </c>
      <c r="W49" s="45">
        <f t="shared" si="49"/>
        <v>8005</v>
      </c>
      <c r="X49" s="10">
        <f t="shared" si="1"/>
        <v>0</v>
      </c>
      <c r="Y49" s="10">
        <f t="shared" si="2"/>
        <v>0</v>
      </c>
      <c r="Z49" s="49">
        <f t="shared" si="3"/>
        <v>0</v>
      </c>
      <c r="AA49" s="52">
        <f t="shared" si="4"/>
        <v>8005</v>
      </c>
      <c r="AI49" s="58">
        <f t="shared" si="50"/>
        <v>8005</v>
      </c>
      <c r="AJ49" s="30">
        <f t="shared" si="51"/>
        <v>0</v>
      </c>
      <c r="AK49" s="30">
        <f t="shared" si="52"/>
        <v>0</v>
      </c>
      <c r="AL49" s="59">
        <f t="shared" si="53"/>
        <v>0</v>
      </c>
    </row>
    <row r="50" spans="1:38" x14ac:dyDescent="0.25">
      <c r="A50" s="64"/>
      <c r="B50" s="65" t="s">
        <v>25</v>
      </c>
      <c r="C50" s="67">
        <v>194132</v>
      </c>
      <c r="D50" s="12"/>
      <c r="E50" s="12"/>
      <c r="F50" s="47"/>
      <c r="G50" s="37">
        <f t="shared" si="42"/>
        <v>194132</v>
      </c>
      <c r="H50" s="10">
        <v>108307</v>
      </c>
      <c r="I50" s="2"/>
      <c r="J50" s="2"/>
      <c r="K50" s="2"/>
      <c r="L50" s="10">
        <f t="shared" si="43"/>
        <v>108307</v>
      </c>
      <c r="M50" s="45">
        <f t="shared" si="48"/>
        <v>302439</v>
      </c>
      <c r="N50" s="10">
        <f t="shared" si="26"/>
        <v>0</v>
      </c>
      <c r="O50" s="10">
        <f t="shared" si="27"/>
        <v>0</v>
      </c>
      <c r="P50" s="49">
        <f t="shared" si="28"/>
        <v>0</v>
      </c>
      <c r="Q50" s="46">
        <f t="shared" si="28"/>
        <v>302439</v>
      </c>
      <c r="R50" s="10">
        <v>267165</v>
      </c>
      <c r="S50" s="2"/>
      <c r="T50" s="2"/>
      <c r="U50" s="2"/>
      <c r="V50" s="10">
        <f t="shared" si="45"/>
        <v>267165</v>
      </c>
      <c r="W50" s="45">
        <f t="shared" si="49"/>
        <v>569604</v>
      </c>
      <c r="X50" s="10">
        <f t="shared" si="1"/>
        <v>0</v>
      </c>
      <c r="Y50" s="10">
        <f t="shared" si="2"/>
        <v>0</v>
      </c>
      <c r="Z50" s="49">
        <f t="shared" si="3"/>
        <v>0</v>
      </c>
      <c r="AA50" s="52">
        <f t="shared" si="4"/>
        <v>569604</v>
      </c>
      <c r="AB50" s="26"/>
      <c r="AC50" s="26"/>
      <c r="AD50" s="27" t="s">
        <v>25</v>
      </c>
      <c r="AE50" s="28">
        <v>250441</v>
      </c>
      <c r="AF50" s="29"/>
      <c r="AG50" s="29"/>
      <c r="AH50" s="29"/>
      <c r="AI50" s="58">
        <f t="shared" si="50"/>
        <v>820045</v>
      </c>
      <c r="AJ50" s="30">
        <f t="shared" si="51"/>
        <v>0</v>
      </c>
      <c r="AK50" s="30">
        <f t="shared" si="52"/>
        <v>0</v>
      </c>
      <c r="AL50" s="59">
        <f t="shared" si="53"/>
        <v>0</v>
      </c>
    </row>
    <row r="51" spans="1:38" x14ac:dyDescent="0.25">
      <c r="A51" s="64"/>
      <c r="B51" s="65" t="s">
        <v>26</v>
      </c>
      <c r="C51" s="67">
        <v>20766147</v>
      </c>
      <c r="D51" s="12">
        <v>140645</v>
      </c>
      <c r="E51" s="12"/>
      <c r="F51" s="47">
        <v>48915</v>
      </c>
      <c r="G51" s="37">
        <f t="shared" si="42"/>
        <v>20955707</v>
      </c>
      <c r="H51" s="10">
        <v>22845798</v>
      </c>
      <c r="I51" s="2">
        <v>91310</v>
      </c>
      <c r="J51" s="2"/>
      <c r="K51" s="2">
        <v>74388</v>
      </c>
      <c r="L51" s="10">
        <f t="shared" si="43"/>
        <v>23011496</v>
      </c>
      <c r="M51" s="45">
        <f t="shared" si="48"/>
        <v>43611945</v>
      </c>
      <c r="N51" s="10">
        <f t="shared" si="26"/>
        <v>231955</v>
      </c>
      <c r="O51" s="10">
        <f t="shared" si="27"/>
        <v>0</v>
      </c>
      <c r="P51" s="49">
        <f t="shared" si="28"/>
        <v>123303</v>
      </c>
      <c r="Q51" s="46">
        <f t="shared" si="28"/>
        <v>43967203</v>
      </c>
      <c r="R51" s="10">
        <v>19840763</v>
      </c>
      <c r="S51" s="2">
        <v>189310</v>
      </c>
      <c r="T51" s="2"/>
      <c r="U51" s="2">
        <v>62513</v>
      </c>
      <c r="V51" s="10">
        <f t="shared" si="45"/>
        <v>20092586</v>
      </c>
      <c r="W51" s="45">
        <f t="shared" si="49"/>
        <v>63452708</v>
      </c>
      <c r="X51" s="10">
        <f t="shared" si="1"/>
        <v>421265</v>
      </c>
      <c r="Y51" s="10">
        <f t="shared" si="2"/>
        <v>0</v>
      </c>
      <c r="Z51" s="49">
        <f t="shared" si="3"/>
        <v>185816</v>
      </c>
      <c r="AA51" s="52">
        <f t="shared" si="4"/>
        <v>64059789</v>
      </c>
      <c r="AB51" s="26"/>
      <c r="AC51" s="26"/>
      <c r="AD51" s="27" t="s">
        <v>26</v>
      </c>
      <c r="AE51" s="28">
        <v>22479799</v>
      </c>
      <c r="AF51" s="29">
        <v>172494</v>
      </c>
      <c r="AG51" s="29"/>
      <c r="AH51" s="29">
        <v>58188</v>
      </c>
      <c r="AI51" s="45">
        <f t="shared" si="50"/>
        <v>85932507</v>
      </c>
      <c r="AJ51" s="14">
        <f t="shared" si="51"/>
        <v>593759</v>
      </c>
      <c r="AK51" s="14">
        <f t="shared" si="52"/>
        <v>0</v>
      </c>
      <c r="AL51" s="59">
        <f t="shared" si="53"/>
        <v>244004</v>
      </c>
    </row>
    <row r="52" spans="1:38" s="3" customFormat="1" x14ac:dyDescent="0.25">
      <c r="A52" s="68" t="s">
        <v>35</v>
      </c>
      <c r="B52" s="69"/>
      <c r="C52" s="70">
        <v>25575980</v>
      </c>
      <c r="D52" s="71">
        <v>143665</v>
      </c>
      <c r="E52" s="71"/>
      <c r="F52" s="72">
        <v>48915</v>
      </c>
      <c r="G52" s="73">
        <f>SUM(C52:F52)</f>
        <v>25768560</v>
      </c>
      <c r="H52" s="74">
        <v>28468404</v>
      </c>
      <c r="I52" s="75">
        <v>92750</v>
      </c>
      <c r="J52" s="75"/>
      <c r="K52" s="75">
        <v>74388</v>
      </c>
      <c r="L52" s="74">
        <f>SUM(H52:K52)</f>
        <v>28635542</v>
      </c>
      <c r="M52" s="84">
        <f>C52+H52</f>
        <v>54044384</v>
      </c>
      <c r="N52" s="85">
        <f t="shared" si="26"/>
        <v>236415</v>
      </c>
      <c r="O52" s="85">
        <f t="shared" si="27"/>
        <v>0</v>
      </c>
      <c r="P52" s="86">
        <f t="shared" si="28"/>
        <v>123303</v>
      </c>
      <c r="Q52" s="82">
        <f t="shared" si="28"/>
        <v>54404102</v>
      </c>
      <c r="R52" s="74">
        <v>25220322</v>
      </c>
      <c r="S52" s="75">
        <v>189610</v>
      </c>
      <c r="T52" s="75"/>
      <c r="U52" s="75">
        <v>62513</v>
      </c>
      <c r="V52" s="74">
        <f>SUM(R52:U52)</f>
        <v>25472445</v>
      </c>
      <c r="W52" s="84">
        <f>M52+R52</f>
        <v>79264706</v>
      </c>
      <c r="X52" s="85">
        <f t="shared" si="1"/>
        <v>426025</v>
      </c>
      <c r="Y52" s="85">
        <f t="shared" si="2"/>
        <v>0</v>
      </c>
      <c r="Z52" s="86">
        <f t="shared" si="3"/>
        <v>185816</v>
      </c>
      <c r="AA52" s="82">
        <f t="shared" si="4"/>
        <v>79876547</v>
      </c>
      <c r="AI52" s="79">
        <f>SUM(AI45:AI51)</f>
        <v>106042798</v>
      </c>
      <c r="AJ52" s="80">
        <f>SUM(AJ45:AJ51)</f>
        <v>598919</v>
      </c>
      <c r="AK52" s="80">
        <f>SUM(AK45:AK51)</f>
        <v>0</v>
      </c>
      <c r="AL52" s="81">
        <f>SUM(AL45:AL51)</f>
        <v>244004</v>
      </c>
    </row>
    <row r="53" spans="1:38" x14ac:dyDescent="0.25">
      <c r="A53" s="62" t="s">
        <v>36</v>
      </c>
      <c r="B53" s="63" t="s">
        <v>18</v>
      </c>
      <c r="C53" s="66">
        <v>1012453</v>
      </c>
      <c r="D53" s="13">
        <v>125380</v>
      </c>
      <c r="E53" s="13"/>
      <c r="F53" s="44"/>
      <c r="G53" s="36">
        <f>SUM(C53:F53)</f>
        <v>1137833</v>
      </c>
      <c r="H53" s="8">
        <v>1415652</v>
      </c>
      <c r="I53" s="9">
        <v>150678</v>
      </c>
      <c r="J53" s="9"/>
      <c r="K53" s="9"/>
      <c r="L53" s="8">
        <f>SUM(H53:K53)</f>
        <v>1566330</v>
      </c>
      <c r="M53" s="43">
        <f>C53+H53</f>
        <v>2428105</v>
      </c>
      <c r="N53" s="8">
        <f t="shared" si="26"/>
        <v>276058</v>
      </c>
      <c r="O53" s="8">
        <f t="shared" si="27"/>
        <v>0</v>
      </c>
      <c r="P53" s="48">
        <f t="shared" si="28"/>
        <v>0</v>
      </c>
      <c r="Q53" s="9">
        <f t="shared" si="28"/>
        <v>2704163</v>
      </c>
      <c r="R53" s="8">
        <v>1397007</v>
      </c>
      <c r="S53" s="9">
        <v>142369</v>
      </c>
      <c r="T53" s="9"/>
      <c r="U53" s="9"/>
      <c r="V53" s="8">
        <f>SUM(R53:U53)</f>
        <v>1539376</v>
      </c>
      <c r="W53" s="43">
        <f>M53+R53</f>
        <v>3825112</v>
      </c>
      <c r="X53" s="8">
        <f t="shared" si="1"/>
        <v>418427</v>
      </c>
      <c r="Y53" s="8">
        <f t="shared" si="2"/>
        <v>0</v>
      </c>
      <c r="Z53" s="48">
        <f t="shared" si="3"/>
        <v>0</v>
      </c>
      <c r="AA53" s="53">
        <f t="shared" si="4"/>
        <v>4243539</v>
      </c>
      <c r="AB53" s="23" t="s">
        <v>62</v>
      </c>
      <c r="AC53" s="23" t="s">
        <v>63</v>
      </c>
      <c r="AD53" s="23" t="s">
        <v>18</v>
      </c>
      <c r="AE53" s="24">
        <v>613684</v>
      </c>
      <c r="AF53" s="25">
        <v>143616</v>
      </c>
      <c r="AG53" s="25"/>
      <c r="AH53" s="25"/>
      <c r="AI53" s="56">
        <f>AE53+W53</f>
        <v>4438796</v>
      </c>
      <c r="AJ53" s="31">
        <f t="shared" ref="AJ53:AJ61" si="54">AF53+X53</f>
        <v>562043</v>
      </c>
      <c r="AK53" s="31">
        <f t="shared" ref="AK53:AK61" si="55">AG53+Y53</f>
        <v>0</v>
      </c>
      <c r="AL53" s="57">
        <f t="shared" ref="AL53:AL61" si="56">AH53+Z53</f>
        <v>0</v>
      </c>
    </row>
    <row r="54" spans="1:38" x14ac:dyDescent="0.25">
      <c r="A54" s="64"/>
      <c r="B54" s="65" t="s">
        <v>19</v>
      </c>
      <c r="C54" s="67">
        <v>3090002</v>
      </c>
      <c r="D54" s="12">
        <v>152068</v>
      </c>
      <c r="E54" s="12"/>
      <c r="F54" s="47">
        <v>347133</v>
      </c>
      <c r="G54" s="37">
        <f>SUM(C54:F54)</f>
        <v>3589203</v>
      </c>
      <c r="H54" s="10">
        <v>3770235</v>
      </c>
      <c r="I54" s="2">
        <v>193873</v>
      </c>
      <c r="J54" s="2"/>
      <c r="K54" s="2">
        <v>366823</v>
      </c>
      <c r="L54" s="10">
        <f>SUM(H54:K54)</f>
        <v>4330931</v>
      </c>
      <c r="M54" s="45">
        <f>C54+H54</f>
        <v>6860237</v>
      </c>
      <c r="N54" s="10">
        <f t="shared" si="26"/>
        <v>345941</v>
      </c>
      <c r="O54" s="10">
        <f t="shared" si="27"/>
        <v>0</v>
      </c>
      <c r="P54" s="49">
        <f t="shared" si="28"/>
        <v>713956</v>
      </c>
      <c r="Q54" s="46">
        <f t="shared" si="28"/>
        <v>7920134</v>
      </c>
      <c r="R54" s="10">
        <v>4082462</v>
      </c>
      <c r="S54" s="2">
        <v>95570</v>
      </c>
      <c r="T54" s="2"/>
      <c r="U54" s="2">
        <v>378587</v>
      </c>
      <c r="V54" s="10">
        <f>SUM(R54:U54)</f>
        <v>4556619</v>
      </c>
      <c r="W54" s="45">
        <f>M54+R54</f>
        <v>10942699</v>
      </c>
      <c r="X54" s="10">
        <f t="shared" si="1"/>
        <v>441511</v>
      </c>
      <c r="Y54" s="10">
        <f t="shared" si="2"/>
        <v>0</v>
      </c>
      <c r="Z54" s="49">
        <f t="shared" si="3"/>
        <v>1092543</v>
      </c>
      <c r="AA54" s="52">
        <f t="shared" si="4"/>
        <v>12476753</v>
      </c>
      <c r="AB54" s="26"/>
      <c r="AC54" s="26"/>
      <c r="AD54" s="27" t="s">
        <v>19</v>
      </c>
      <c r="AE54" s="28">
        <v>3967077</v>
      </c>
      <c r="AF54" s="29">
        <v>147739</v>
      </c>
      <c r="AG54" s="29"/>
      <c r="AH54" s="29">
        <v>336606</v>
      </c>
      <c r="AI54" s="58">
        <f t="shared" ref="AI54:AI61" si="57">AE54+W54</f>
        <v>14909776</v>
      </c>
      <c r="AJ54" s="30">
        <f t="shared" si="54"/>
        <v>589250</v>
      </c>
      <c r="AK54" s="30">
        <f t="shared" si="55"/>
        <v>0</v>
      </c>
      <c r="AL54" s="59">
        <f t="shared" si="56"/>
        <v>1429149</v>
      </c>
    </row>
    <row r="55" spans="1:38" x14ac:dyDescent="0.25">
      <c r="A55" s="64"/>
      <c r="B55" s="65" t="s">
        <v>20</v>
      </c>
      <c r="C55" s="67">
        <v>12476133</v>
      </c>
      <c r="D55" s="12">
        <v>44738</v>
      </c>
      <c r="E55" s="12">
        <v>10001</v>
      </c>
      <c r="F55" s="47">
        <v>733490</v>
      </c>
      <c r="G55" s="37">
        <f t="shared" ref="G55:G61" si="58">SUM(C55:F55)</f>
        <v>13264362</v>
      </c>
      <c r="H55" s="10">
        <v>14636340</v>
      </c>
      <c r="I55" s="2">
        <v>75364</v>
      </c>
      <c r="J55" s="2">
        <v>52505</v>
      </c>
      <c r="K55" s="2">
        <v>619727</v>
      </c>
      <c r="L55" s="10">
        <f t="shared" ref="L55:L61" si="59">SUM(H55:K55)</f>
        <v>15383936</v>
      </c>
      <c r="M55" s="45">
        <f t="shared" ref="M55:M61" si="60">C55+H55</f>
        <v>27112473</v>
      </c>
      <c r="N55" s="10">
        <f t="shared" si="26"/>
        <v>120102</v>
      </c>
      <c r="O55" s="10">
        <f t="shared" si="27"/>
        <v>62506</v>
      </c>
      <c r="P55" s="49">
        <f t="shared" si="28"/>
        <v>1353217</v>
      </c>
      <c r="Q55" s="46">
        <f t="shared" si="28"/>
        <v>28648298</v>
      </c>
      <c r="R55" s="10">
        <v>15148635</v>
      </c>
      <c r="S55" s="2">
        <v>46034</v>
      </c>
      <c r="T55" s="2">
        <v>112339</v>
      </c>
      <c r="U55" s="2">
        <v>759841</v>
      </c>
      <c r="V55" s="10">
        <f t="shared" ref="V55:V61" si="61">SUM(R55:U55)</f>
        <v>16066849</v>
      </c>
      <c r="W55" s="45">
        <f t="shared" ref="W55:W61" si="62">M55+R55</f>
        <v>42261108</v>
      </c>
      <c r="X55" s="10">
        <f t="shared" si="1"/>
        <v>166136</v>
      </c>
      <c r="Y55" s="10">
        <f t="shared" si="2"/>
        <v>174845</v>
      </c>
      <c r="Z55" s="49">
        <f t="shared" si="3"/>
        <v>2113058</v>
      </c>
      <c r="AA55" s="52">
        <f t="shared" si="4"/>
        <v>44715147</v>
      </c>
      <c r="AB55" s="26"/>
      <c r="AC55" s="26"/>
      <c r="AD55" s="27" t="s">
        <v>20</v>
      </c>
      <c r="AE55" s="28">
        <v>13337817</v>
      </c>
      <c r="AF55" s="29">
        <v>39903</v>
      </c>
      <c r="AG55" s="29">
        <v>29595</v>
      </c>
      <c r="AH55" s="29">
        <v>708252</v>
      </c>
      <c r="AI55" s="58">
        <f t="shared" si="57"/>
        <v>55598925</v>
      </c>
      <c r="AJ55" s="30">
        <f t="shared" si="54"/>
        <v>206039</v>
      </c>
      <c r="AK55" s="30">
        <f t="shared" si="55"/>
        <v>204440</v>
      </c>
      <c r="AL55" s="59">
        <f t="shared" si="56"/>
        <v>2821310</v>
      </c>
    </row>
    <row r="56" spans="1:38" x14ac:dyDescent="0.25">
      <c r="A56" s="64"/>
      <c r="B56" s="65" t="s">
        <v>21</v>
      </c>
      <c r="C56" s="67">
        <v>2520134</v>
      </c>
      <c r="D56" s="12">
        <v>25217</v>
      </c>
      <c r="E56" s="12"/>
      <c r="F56" s="47">
        <v>80455</v>
      </c>
      <c r="G56" s="37">
        <f t="shared" si="58"/>
        <v>2625806</v>
      </c>
      <c r="H56" s="10">
        <v>2699827</v>
      </c>
      <c r="I56" s="2">
        <v>15772</v>
      </c>
      <c r="J56" s="2"/>
      <c r="K56" s="2">
        <v>70907</v>
      </c>
      <c r="L56" s="10">
        <f t="shared" si="59"/>
        <v>2786506</v>
      </c>
      <c r="M56" s="45">
        <f t="shared" si="60"/>
        <v>5219961</v>
      </c>
      <c r="N56" s="10">
        <f t="shared" si="26"/>
        <v>40989</v>
      </c>
      <c r="O56" s="10">
        <f t="shared" si="27"/>
        <v>0</v>
      </c>
      <c r="P56" s="49">
        <f t="shared" si="28"/>
        <v>151362</v>
      </c>
      <c r="Q56" s="46">
        <f t="shared" si="28"/>
        <v>5412312</v>
      </c>
      <c r="R56" s="10">
        <v>2782018</v>
      </c>
      <c r="S56" s="2">
        <v>20387</v>
      </c>
      <c r="T56" s="2"/>
      <c r="U56" s="2">
        <v>67939</v>
      </c>
      <c r="V56" s="10">
        <f t="shared" si="61"/>
        <v>2870344</v>
      </c>
      <c r="W56" s="45">
        <f t="shared" si="62"/>
        <v>8001979</v>
      </c>
      <c r="X56" s="10">
        <f t="shared" si="1"/>
        <v>61376</v>
      </c>
      <c r="Y56" s="10">
        <f t="shared" si="2"/>
        <v>0</v>
      </c>
      <c r="Z56" s="49">
        <f t="shared" si="3"/>
        <v>219301</v>
      </c>
      <c r="AA56" s="52">
        <f t="shared" si="4"/>
        <v>8282656</v>
      </c>
      <c r="AB56" s="26"/>
      <c r="AC56" s="26"/>
      <c r="AD56" s="27" t="s">
        <v>21</v>
      </c>
      <c r="AE56" s="28">
        <v>2563199</v>
      </c>
      <c r="AF56" s="29">
        <v>17445</v>
      </c>
      <c r="AG56" s="29"/>
      <c r="AH56" s="29">
        <v>44251</v>
      </c>
      <c r="AI56" s="58">
        <f t="shared" si="57"/>
        <v>10565178</v>
      </c>
      <c r="AJ56" s="30">
        <f t="shared" si="54"/>
        <v>78821</v>
      </c>
      <c r="AK56" s="30">
        <f t="shared" si="55"/>
        <v>0</v>
      </c>
      <c r="AL56" s="59">
        <f t="shared" si="56"/>
        <v>263552</v>
      </c>
    </row>
    <row r="57" spans="1:38" x14ac:dyDescent="0.25">
      <c r="A57" s="64"/>
      <c r="B57" s="65" t="s">
        <v>22</v>
      </c>
      <c r="C57" s="67">
        <v>51187377</v>
      </c>
      <c r="D57" s="12">
        <v>261256</v>
      </c>
      <c r="E57" s="12"/>
      <c r="F57" s="47">
        <v>1226872</v>
      </c>
      <c r="G57" s="37">
        <f t="shared" si="58"/>
        <v>52675505</v>
      </c>
      <c r="H57" s="10">
        <v>52072180</v>
      </c>
      <c r="I57" s="2">
        <v>301330</v>
      </c>
      <c r="J57" s="2"/>
      <c r="K57" s="2">
        <v>1223658</v>
      </c>
      <c r="L57" s="10">
        <f t="shared" si="59"/>
        <v>53597168</v>
      </c>
      <c r="M57" s="45">
        <f t="shared" si="60"/>
        <v>103259557</v>
      </c>
      <c r="N57" s="10">
        <f t="shared" si="26"/>
        <v>562586</v>
      </c>
      <c r="O57" s="10">
        <f t="shared" si="27"/>
        <v>0</v>
      </c>
      <c r="P57" s="49">
        <f t="shared" si="28"/>
        <v>2450530</v>
      </c>
      <c r="Q57" s="46">
        <f t="shared" si="28"/>
        <v>106272673</v>
      </c>
      <c r="R57" s="10">
        <v>59310086</v>
      </c>
      <c r="S57" s="2">
        <v>421863</v>
      </c>
      <c r="T57" s="2"/>
      <c r="U57" s="2">
        <v>1172154</v>
      </c>
      <c r="V57" s="10">
        <f t="shared" si="61"/>
        <v>60904103</v>
      </c>
      <c r="W57" s="45">
        <f t="shared" si="62"/>
        <v>162569643</v>
      </c>
      <c r="X57" s="10">
        <f t="shared" si="1"/>
        <v>984449</v>
      </c>
      <c r="Y57" s="10">
        <f t="shared" si="2"/>
        <v>0</v>
      </c>
      <c r="Z57" s="49">
        <f t="shared" si="3"/>
        <v>3622684</v>
      </c>
      <c r="AA57" s="52">
        <f t="shared" si="4"/>
        <v>167176776</v>
      </c>
      <c r="AB57" s="26"/>
      <c r="AC57" s="26"/>
      <c r="AD57" s="27" t="s">
        <v>22</v>
      </c>
      <c r="AE57" s="28">
        <v>56530468</v>
      </c>
      <c r="AF57" s="29">
        <v>291818</v>
      </c>
      <c r="AG57" s="29"/>
      <c r="AH57" s="29">
        <v>1192759</v>
      </c>
      <c r="AI57" s="58">
        <f t="shared" si="57"/>
        <v>219100111</v>
      </c>
      <c r="AJ57" s="30">
        <f t="shared" si="54"/>
        <v>1276267</v>
      </c>
      <c r="AK57" s="30">
        <f t="shared" si="55"/>
        <v>0</v>
      </c>
      <c r="AL57" s="59">
        <f t="shared" si="56"/>
        <v>4815443</v>
      </c>
    </row>
    <row r="58" spans="1:38" x14ac:dyDescent="0.25">
      <c r="A58" s="64"/>
      <c r="B58" s="65" t="s">
        <v>23</v>
      </c>
      <c r="C58" s="67">
        <v>23290556</v>
      </c>
      <c r="D58" s="12">
        <v>484409</v>
      </c>
      <c r="E58" s="12"/>
      <c r="F58" s="47">
        <v>653851</v>
      </c>
      <c r="G58" s="37">
        <f t="shared" si="58"/>
        <v>24428816</v>
      </c>
      <c r="H58" s="10">
        <v>28290205</v>
      </c>
      <c r="I58" s="2">
        <v>832310</v>
      </c>
      <c r="J58" s="2"/>
      <c r="K58" s="2">
        <v>608298</v>
      </c>
      <c r="L58" s="10">
        <f t="shared" si="59"/>
        <v>29730813</v>
      </c>
      <c r="M58" s="45">
        <f t="shared" si="60"/>
        <v>51580761</v>
      </c>
      <c r="N58" s="10">
        <f t="shared" si="26"/>
        <v>1316719</v>
      </c>
      <c r="O58" s="10">
        <f t="shared" si="27"/>
        <v>0</v>
      </c>
      <c r="P58" s="49">
        <f t="shared" si="28"/>
        <v>1262149</v>
      </c>
      <c r="Q58" s="46">
        <f t="shared" si="28"/>
        <v>54159629</v>
      </c>
      <c r="R58" s="10">
        <v>29996517</v>
      </c>
      <c r="S58" s="2">
        <v>841416</v>
      </c>
      <c r="T58" s="2"/>
      <c r="U58" s="2">
        <v>486414</v>
      </c>
      <c r="V58" s="10">
        <f t="shared" si="61"/>
        <v>31324347</v>
      </c>
      <c r="W58" s="45">
        <f t="shared" si="62"/>
        <v>81577278</v>
      </c>
      <c r="X58" s="10">
        <f t="shared" si="1"/>
        <v>2158135</v>
      </c>
      <c r="Y58" s="10">
        <f t="shared" si="2"/>
        <v>0</v>
      </c>
      <c r="Z58" s="49">
        <f t="shared" si="3"/>
        <v>1748563</v>
      </c>
      <c r="AA58" s="52">
        <f t="shared" si="4"/>
        <v>85483976</v>
      </c>
      <c r="AB58" s="26"/>
      <c r="AC58" s="26"/>
      <c r="AD58" s="27" t="s">
        <v>23</v>
      </c>
      <c r="AE58" s="28">
        <v>28996928</v>
      </c>
      <c r="AF58" s="29">
        <v>969873</v>
      </c>
      <c r="AG58" s="29"/>
      <c r="AH58" s="29">
        <v>632474</v>
      </c>
      <c r="AI58" s="58">
        <f t="shared" si="57"/>
        <v>110574206</v>
      </c>
      <c r="AJ58" s="30">
        <f t="shared" si="54"/>
        <v>3128008</v>
      </c>
      <c r="AK58" s="30">
        <f t="shared" si="55"/>
        <v>0</v>
      </c>
      <c r="AL58" s="59">
        <f t="shared" si="56"/>
        <v>2381037</v>
      </c>
    </row>
    <row r="59" spans="1:38" x14ac:dyDescent="0.25">
      <c r="A59" s="64"/>
      <c r="B59" s="65" t="s">
        <v>24</v>
      </c>
      <c r="C59" s="67">
        <v>23468760</v>
      </c>
      <c r="D59" s="12">
        <v>102279</v>
      </c>
      <c r="E59" s="12"/>
      <c r="F59" s="47">
        <v>510071</v>
      </c>
      <c r="G59" s="37">
        <f t="shared" si="58"/>
        <v>24081110</v>
      </c>
      <c r="H59" s="10">
        <v>25403403</v>
      </c>
      <c r="I59" s="2">
        <v>91127</v>
      </c>
      <c r="J59" s="2"/>
      <c r="K59" s="2">
        <v>659281</v>
      </c>
      <c r="L59" s="10">
        <f t="shared" si="59"/>
        <v>26153811</v>
      </c>
      <c r="M59" s="45">
        <f t="shared" si="60"/>
        <v>48872163</v>
      </c>
      <c r="N59" s="10">
        <f t="shared" si="26"/>
        <v>193406</v>
      </c>
      <c r="O59" s="10">
        <f t="shared" si="27"/>
        <v>0</v>
      </c>
      <c r="P59" s="49">
        <f t="shared" si="28"/>
        <v>1169352</v>
      </c>
      <c r="Q59" s="46">
        <f t="shared" si="28"/>
        <v>50234921</v>
      </c>
      <c r="R59" s="10">
        <v>28092452</v>
      </c>
      <c r="S59" s="2">
        <v>68803</v>
      </c>
      <c r="T59" s="2"/>
      <c r="U59" s="2">
        <v>604693</v>
      </c>
      <c r="V59" s="10">
        <f t="shared" si="61"/>
        <v>28765948</v>
      </c>
      <c r="W59" s="45">
        <f t="shared" si="62"/>
        <v>76964615</v>
      </c>
      <c r="X59" s="10">
        <f t="shared" si="1"/>
        <v>262209</v>
      </c>
      <c r="Y59" s="10">
        <f t="shared" si="2"/>
        <v>0</v>
      </c>
      <c r="Z59" s="49">
        <f t="shared" si="3"/>
        <v>1774045</v>
      </c>
      <c r="AA59" s="52">
        <f t="shared" si="4"/>
        <v>79000869</v>
      </c>
      <c r="AB59" s="26"/>
      <c r="AC59" s="26"/>
      <c r="AD59" s="27" t="s">
        <v>24</v>
      </c>
      <c r="AE59" s="28">
        <v>23713713</v>
      </c>
      <c r="AF59" s="29">
        <v>75542</v>
      </c>
      <c r="AG59" s="29"/>
      <c r="AH59" s="29">
        <v>497499</v>
      </c>
      <c r="AI59" s="58">
        <f t="shared" si="57"/>
        <v>100678328</v>
      </c>
      <c r="AJ59" s="30">
        <f t="shared" si="54"/>
        <v>337751</v>
      </c>
      <c r="AK59" s="30">
        <f t="shared" si="55"/>
        <v>0</v>
      </c>
      <c r="AL59" s="59">
        <f t="shared" si="56"/>
        <v>2271544</v>
      </c>
    </row>
    <row r="60" spans="1:38" x14ac:dyDescent="0.25">
      <c r="A60" s="64"/>
      <c r="B60" s="65" t="s">
        <v>25</v>
      </c>
      <c r="C60" s="67">
        <v>21796700</v>
      </c>
      <c r="D60" s="12">
        <v>95678</v>
      </c>
      <c r="E60" s="12">
        <v>-1496201</v>
      </c>
      <c r="F60" s="47">
        <v>582116</v>
      </c>
      <c r="G60" s="37">
        <f t="shared" si="58"/>
        <v>20978293</v>
      </c>
      <c r="H60" s="10">
        <v>24363745</v>
      </c>
      <c r="I60" s="2">
        <v>220</v>
      </c>
      <c r="J60" s="2">
        <v>5406451</v>
      </c>
      <c r="K60" s="2">
        <v>658029</v>
      </c>
      <c r="L60" s="10">
        <f t="shared" si="59"/>
        <v>30428445</v>
      </c>
      <c r="M60" s="45">
        <f t="shared" si="60"/>
        <v>46160445</v>
      </c>
      <c r="N60" s="10">
        <f t="shared" si="26"/>
        <v>95898</v>
      </c>
      <c r="O60" s="10">
        <f t="shared" si="27"/>
        <v>3910250</v>
      </c>
      <c r="P60" s="49">
        <f t="shared" si="28"/>
        <v>1240145</v>
      </c>
      <c r="Q60" s="46">
        <f t="shared" si="28"/>
        <v>51406738</v>
      </c>
      <c r="R60" s="10">
        <v>25561374</v>
      </c>
      <c r="S60" s="2">
        <v>65156</v>
      </c>
      <c r="T60" s="2">
        <v>2571854</v>
      </c>
      <c r="U60" s="2">
        <v>840059</v>
      </c>
      <c r="V60" s="10">
        <f t="shared" si="61"/>
        <v>29038443</v>
      </c>
      <c r="W60" s="45">
        <f t="shared" si="62"/>
        <v>71721819</v>
      </c>
      <c r="X60" s="10">
        <f t="shared" si="1"/>
        <v>161054</v>
      </c>
      <c r="Y60" s="10">
        <f t="shared" si="2"/>
        <v>6482104</v>
      </c>
      <c r="Z60" s="49">
        <f t="shared" si="3"/>
        <v>2080204</v>
      </c>
      <c r="AA60" s="52">
        <f t="shared" si="4"/>
        <v>80445181</v>
      </c>
      <c r="AB60" s="26"/>
      <c r="AC60" s="26"/>
      <c r="AD60" s="27" t="s">
        <v>25</v>
      </c>
      <c r="AE60" s="28">
        <v>24715378</v>
      </c>
      <c r="AF60" s="29">
        <v>43655</v>
      </c>
      <c r="AG60" s="29">
        <v>2355673</v>
      </c>
      <c r="AH60" s="29">
        <v>808477</v>
      </c>
      <c r="AI60" s="58">
        <f t="shared" si="57"/>
        <v>96437197</v>
      </c>
      <c r="AJ60" s="30">
        <f t="shared" si="54"/>
        <v>204709</v>
      </c>
      <c r="AK60" s="30">
        <f t="shared" si="55"/>
        <v>8837777</v>
      </c>
      <c r="AL60" s="59">
        <f t="shared" si="56"/>
        <v>2888681</v>
      </c>
    </row>
    <row r="61" spans="1:38" x14ac:dyDescent="0.25">
      <c r="A61" s="64"/>
      <c r="B61" s="65" t="s">
        <v>26</v>
      </c>
      <c r="C61" s="67">
        <v>11668392</v>
      </c>
      <c r="D61" s="12">
        <v>1677530</v>
      </c>
      <c r="E61" s="12"/>
      <c r="F61" s="47">
        <v>425098</v>
      </c>
      <c r="G61" s="37">
        <f t="shared" si="58"/>
        <v>13771020</v>
      </c>
      <c r="H61" s="10">
        <v>10640398</v>
      </c>
      <c r="I61" s="2">
        <v>2228934</v>
      </c>
      <c r="J61" s="2"/>
      <c r="K61" s="2">
        <v>477137</v>
      </c>
      <c r="L61" s="10">
        <f t="shared" si="59"/>
        <v>13346469</v>
      </c>
      <c r="M61" s="45">
        <f t="shared" si="60"/>
        <v>22308790</v>
      </c>
      <c r="N61" s="10">
        <f t="shared" si="26"/>
        <v>3906464</v>
      </c>
      <c r="O61" s="10">
        <f t="shared" si="27"/>
        <v>0</v>
      </c>
      <c r="P61" s="49">
        <f t="shared" si="28"/>
        <v>902235</v>
      </c>
      <c r="Q61" s="46">
        <f t="shared" si="28"/>
        <v>27117489</v>
      </c>
      <c r="R61" s="10">
        <v>10647701</v>
      </c>
      <c r="S61" s="2">
        <v>2399003</v>
      </c>
      <c r="T61" s="2"/>
      <c r="U61" s="2">
        <v>436155</v>
      </c>
      <c r="V61" s="10">
        <f t="shared" si="61"/>
        <v>13482859</v>
      </c>
      <c r="W61" s="45">
        <f t="shared" si="62"/>
        <v>32956491</v>
      </c>
      <c r="X61" s="10">
        <f t="shared" si="1"/>
        <v>6305467</v>
      </c>
      <c r="Y61" s="10">
        <f t="shared" si="2"/>
        <v>0</v>
      </c>
      <c r="Z61" s="49">
        <f t="shared" si="3"/>
        <v>1338390</v>
      </c>
      <c r="AA61" s="52">
        <f t="shared" si="4"/>
        <v>40600348</v>
      </c>
      <c r="AB61" s="26"/>
      <c r="AC61" s="26"/>
      <c r="AD61" s="27" t="s">
        <v>26</v>
      </c>
      <c r="AE61" s="28">
        <v>10591529</v>
      </c>
      <c r="AF61" s="29">
        <v>2507258</v>
      </c>
      <c r="AG61" s="29"/>
      <c r="AH61" s="29">
        <v>534316</v>
      </c>
      <c r="AI61" s="45">
        <f t="shared" si="57"/>
        <v>43548020</v>
      </c>
      <c r="AJ61" s="14">
        <f t="shared" si="54"/>
        <v>8812725</v>
      </c>
      <c r="AK61" s="14">
        <f t="shared" si="55"/>
        <v>0</v>
      </c>
      <c r="AL61" s="59">
        <f t="shared" si="56"/>
        <v>1872706</v>
      </c>
    </row>
    <row r="62" spans="1:38" s="3" customFormat="1" x14ac:dyDescent="0.25">
      <c r="A62" s="68" t="s">
        <v>37</v>
      </c>
      <c r="B62" s="69"/>
      <c r="C62" s="70">
        <v>150510507</v>
      </c>
      <c r="D62" s="71">
        <v>2968555</v>
      </c>
      <c r="E62" s="71">
        <v>-1486200</v>
      </c>
      <c r="F62" s="72">
        <v>4559086</v>
      </c>
      <c r="G62" s="73">
        <f>SUM(C62:F62)</f>
        <v>156551948</v>
      </c>
      <c r="H62" s="74">
        <v>163291985</v>
      </c>
      <c r="I62" s="75">
        <v>3889608</v>
      </c>
      <c r="J62" s="75">
        <v>5458956</v>
      </c>
      <c r="K62" s="75">
        <v>4683860</v>
      </c>
      <c r="L62" s="74">
        <f>SUM(H62:K62)</f>
        <v>177324409</v>
      </c>
      <c r="M62" s="76">
        <f>C62+H62</f>
        <v>313802492</v>
      </c>
      <c r="N62" s="74">
        <f t="shared" si="26"/>
        <v>6858163</v>
      </c>
      <c r="O62" s="74">
        <f t="shared" si="27"/>
        <v>3972756</v>
      </c>
      <c r="P62" s="77">
        <f t="shared" si="28"/>
        <v>9242946</v>
      </c>
      <c r="Q62" s="75">
        <f t="shared" si="28"/>
        <v>333876357</v>
      </c>
      <c r="R62" s="74">
        <v>177018252</v>
      </c>
      <c r="S62" s="75">
        <v>4100601</v>
      </c>
      <c r="T62" s="75">
        <v>2684193</v>
      </c>
      <c r="U62" s="75">
        <v>4745842</v>
      </c>
      <c r="V62" s="74">
        <f>SUM(R62:U62)</f>
        <v>188548888</v>
      </c>
      <c r="W62" s="76">
        <f>M62+R62</f>
        <v>490820744</v>
      </c>
      <c r="X62" s="74">
        <f t="shared" si="1"/>
        <v>10958764</v>
      </c>
      <c r="Y62" s="74">
        <f t="shared" si="2"/>
        <v>6656949</v>
      </c>
      <c r="Z62" s="77">
        <f t="shared" si="3"/>
        <v>13988788</v>
      </c>
      <c r="AA62" s="78">
        <f t="shared" si="4"/>
        <v>522425245</v>
      </c>
      <c r="AI62" s="79">
        <f>SUM(AI53:AI61)</f>
        <v>655850537</v>
      </c>
      <c r="AJ62" s="80">
        <f>SUM(AJ53:AJ61)</f>
        <v>15195613</v>
      </c>
      <c r="AK62" s="80">
        <f>SUM(AK53:AK61)</f>
        <v>9042217</v>
      </c>
      <c r="AL62" s="81">
        <f>SUM(AL53:AL61)</f>
        <v>18743422</v>
      </c>
    </row>
    <row r="63" spans="1:38" x14ac:dyDescent="0.25">
      <c r="A63" s="62" t="s">
        <v>38</v>
      </c>
      <c r="B63" s="63" t="s">
        <v>18</v>
      </c>
      <c r="C63" s="66">
        <v>2508655</v>
      </c>
      <c r="D63" s="13"/>
      <c r="E63" s="13"/>
      <c r="F63" s="44">
        <v>122963</v>
      </c>
      <c r="G63" s="36">
        <f>SUM(C63:F63)</f>
        <v>2631618</v>
      </c>
      <c r="H63" s="8">
        <v>3689077</v>
      </c>
      <c r="I63" s="9"/>
      <c r="J63" s="9"/>
      <c r="K63" s="9">
        <v>113841</v>
      </c>
      <c r="L63" s="8">
        <f>SUM(H63:K63)</f>
        <v>3802918</v>
      </c>
      <c r="M63" s="43">
        <f>C63+H63</f>
        <v>6197732</v>
      </c>
      <c r="N63" s="8">
        <f t="shared" si="26"/>
        <v>0</v>
      </c>
      <c r="O63" s="8">
        <f t="shared" si="27"/>
        <v>0</v>
      </c>
      <c r="P63" s="48">
        <f t="shared" si="28"/>
        <v>236804</v>
      </c>
      <c r="Q63" s="9">
        <f t="shared" si="28"/>
        <v>6434536</v>
      </c>
      <c r="R63" s="8">
        <v>3093897</v>
      </c>
      <c r="S63" s="9">
        <v>20</v>
      </c>
      <c r="T63" s="9"/>
      <c r="U63" s="9">
        <v>132134</v>
      </c>
      <c r="V63" s="8">
        <f>SUM(R63:U63)</f>
        <v>3226051</v>
      </c>
      <c r="W63" s="43">
        <f>M63+R63</f>
        <v>9291629</v>
      </c>
      <c r="X63" s="8">
        <f t="shared" si="1"/>
        <v>20</v>
      </c>
      <c r="Y63" s="8">
        <f t="shared" si="2"/>
        <v>0</v>
      </c>
      <c r="Z63" s="48">
        <f t="shared" si="3"/>
        <v>368938</v>
      </c>
      <c r="AA63" s="53">
        <f t="shared" si="4"/>
        <v>9660587</v>
      </c>
      <c r="AB63" s="23" t="s">
        <v>64</v>
      </c>
      <c r="AC63" s="23" t="s">
        <v>65</v>
      </c>
      <c r="AD63" s="23" t="s">
        <v>18</v>
      </c>
      <c r="AE63" s="24">
        <v>3281403</v>
      </c>
      <c r="AF63" s="25"/>
      <c r="AG63" s="25"/>
      <c r="AH63" s="25">
        <v>148365</v>
      </c>
      <c r="AI63" s="56">
        <f>AE63+W63</f>
        <v>12573032</v>
      </c>
      <c r="AJ63" s="31">
        <f t="shared" ref="AJ63:AJ71" si="63">AF63+X63</f>
        <v>20</v>
      </c>
      <c r="AK63" s="31">
        <f t="shared" ref="AK63:AK71" si="64">AG63+Y63</f>
        <v>0</v>
      </c>
      <c r="AL63" s="57">
        <f t="shared" ref="AL63:AL71" si="65">AH63+Z63</f>
        <v>517303</v>
      </c>
    </row>
    <row r="64" spans="1:38" x14ac:dyDescent="0.25">
      <c r="A64" s="64"/>
      <c r="B64" s="65" t="s">
        <v>19</v>
      </c>
      <c r="C64" s="67">
        <v>1957372</v>
      </c>
      <c r="D64" s="12">
        <v>3300</v>
      </c>
      <c r="E64" s="12"/>
      <c r="F64" s="47">
        <v>88624</v>
      </c>
      <c r="G64" s="37">
        <f>SUM(C64:F64)</f>
        <v>2049296</v>
      </c>
      <c r="H64" s="10">
        <v>2095178</v>
      </c>
      <c r="I64" s="2">
        <v>3680</v>
      </c>
      <c r="J64" s="2"/>
      <c r="K64" s="2">
        <v>89052</v>
      </c>
      <c r="L64" s="10">
        <f>SUM(H64:K64)</f>
        <v>2187910</v>
      </c>
      <c r="M64" s="45">
        <f>C64+H64</f>
        <v>4052550</v>
      </c>
      <c r="N64" s="10">
        <f t="shared" si="26"/>
        <v>6980</v>
      </c>
      <c r="O64" s="10">
        <f t="shared" si="27"/>
        <v>0</v>
      </c>
      <c r="P64" s="49">
        <f t="shared" si="28"/>
        <v>177676</v>
      </c>
      <c r="Q64" s="46">
        <f t="shared" si="28"/>
        <v>4237206</v>
      </c>
      <c r="R64" s="10">
        <v>1939332</v>
      </c>
      <c r="S64" s="2">
        <v>4068</v>
      </c>
      <c r="T64" s="2"/>
      <c r="U64" s="2">
        <v>58527</v>
      </c>
      <c r="V64" s="10">
        <f>SUM(R64:U64)</f>
        <v>2001927</v>
      </c>
      <c r="W64" s="45">
        <f>M64+R64</f>
        <v>5991882</v>
      </c>
      <c r="X64" s="10">
        <f t="shared" si="1"/>
        <v>11048</v>
      </c>
      <c r="Y64" s="10">
        <f t="shared" si="2"/>
        <v>0</v>
      </c>
      <c r="Z64" s="49">
        <f t="shared" si="3"/>
        <v>236203</v>
      </c>
      <c r="AA64" s="52">
        <f t="shared" si="4"/>
        <v>6239133</v>
      </c>
      <c r="AB64" s="26"/>
      <c r="AC64" s="26"/>
      <c r="AD64" s="27" t="s">
        <v>19</v>
      </c>
      <c r="AE64" s="28">
        <v>1774109</v>
      </c>
      <c r="AF64" s="29">
        <v>2440</v>
      </c>
      <c r="AG64" s="29"/>
      <c r="AH64" s="29">
        <v>99735</v>
      </c>
      <c r="AI64" s="58">
        <f t="shared" ref="AI64:AI71" si="66">AE64+W64</f>
        <v>7765991</v>
      </c>
      <c r="AJ64" s="30">
        <f t="shared" si="63"/>
        <v>13488</v>
      </c>
      <c r="AK64" s="30">
        <f t="shared" si="64"/>
        <v>0</v>
      </c>
      <c r="AL64" s="59">
        <f t="shared" si="65"/>
        <v>335938</v>
      </c>
    </row>
    <row r="65" spans="1:38" x14ac:dyDescent="0.25">
      <c r="A65" s="64"/>
      <c r="B65" s="65" t="s">
        <v>20</v>
      </c>
      <c r="C65" s="67">
        <v>13416632</v>
      </c>
      <c r="D65" s="12">
        <v>16215</v>
      </c>
      <c r="E65" s="12">
        <v>17328</v>
      </c>
      <c r="F65" s="47">
        <v>861999</v>
      </c>
      <c r="G65" s="37">
        <f t="shared" ref="G65:G71" si="67">SUM(C65:F65)</f>
        <v>14312174</v>
      </c>
      <c r="H65" s="10">
        <v>14493504</v>
      </c>
      <c r="I65" s="2">
        <v>16616</v>
      </c>
      <c r="J65" s="2">
        <v>11506</v>
      </c>
      <c r="K65" s="2">
        <v>911919</v>
      </c>
      <c r="L65" s="10">
        <f t="shared" ref="L65:L71" si="68">SUM(H65:K65)</f>
        <v>15433545</v>
      </c>
      <c r="M65" s="45">
        <f t="shared" ref="M65:M71" si="69">C65+H65</f>
        <v>27910136</v>
      </c>
      <c r="N65" s="10">
        <f t="shared" si="26"/>
        <v>32831</v>
      </c>
      <c r="O65" s="10">
        <f t="shared" si="27"/>
        <v>28834</v>
      </c>
      <c r="P65" s="49">
        <f t="shared" si="28"/>
        <v>1773918</v>
      </c>
      <c r="Q65" s="46">
        <f t="shared" si="28"/>
        <v>29745719</v>
      </c>
      <c r="R65" s="10">
        <v>17573714</v>
      </c>
      <c r="S65" s="2">
        <v>22022</v>
      </c>
      <c r="T65" s="2">
        <v>2593</v>
      </c>
      <c r="U65" s="2">
        <v>985502</v>
      </c>
      <c r="V65" s="10">
        <f t="shared" ref="V65:V71" si="70">SUM(R65:U65)</f>
        <v>18583831</v>
      </c>
      <c r="W65" s="45">
        <f t="shared" ref="W65:W71" si="71">M65+R65</f>
        <v>45483850</v>
      </c>
      <c r="X65" s="10">
        <f t="shared" si="1"/>
        <v>54853</v>
      </c>
      <c r="Y65" s="10">
        <f t="shared" si="2"/>
        <v>31427</v>
      </c>
      <c r="Z65" s="49">
        <f t="shared" si="3"/>
        <v>2759420</v>
      </c>
      <c r="AA65" s="52">
        <f t="shared" si="4"/>
        <v>48329550</v>
      </c>
      <c r="AB65" s="26"/>
      <c r="AC65" s="26"/>
      <c r="AD65" s="27" t="s">
        <v>20</v>
      </c>
      <c r="AE65" s="28">
        <v>16798064</v>
      </c>
      <c r="AF65" s="29">
        <v>24001</v>
      </c>
      <c r="AG65" s="29">
        <v>1642</v>
      </c>
      <c r="AH65" s="29">
        <v>1007608</v>
      </c>
      <c r="AI65" s="58">
        <f t="shared" si="66"/>
        <v>62281914</v>
      </c>
      <c r="AJ65" s="30">
        <f t="shared" si="63"/>
        <v>78854</v>
      </c>
      <c r="AK65" s="30">
        <f t="shared" si="64"/>
        <v>33069</v>
      </c>
      <c r="AL65" s="59">
        <f t="shared" si="65"/>
        <v>3767028</v>
      </c>
    </row>
    <row r="66" spans="1:38" x14ac:dyDescent="0.25">
      <c r="A66" s="64"/>
      <c r="B66" s="65" t="s">
        <v>21</v>
      </c>
      <c r="C66" s="67">
        <v>7070408</v>
      </c>
      <c r="D66" s="12">
        <v>40941</v>
      </c>
      <c r="E66" s="12"/>
      <c r="F66" s="47">
        <v>10066</v>
      </c>
      <c r="G66" s="37">
        <f t="shared" si="67"/>
        <v>7121415</v>
      </c>
      <c r="H66" s="10">
        <v>11890417</v>
      </c>
      <c r="I66" s="2">
        <v>105048</v>
      </c>
      <c r="J66" s="2"/>
      <c r="K66" s="2">
        <v>190848</v>
      </c>
      <c r="L66" s="10">
        <f t="shared" si="68"/>
        <v>12186313</v>
      </c>
      <c r="M66" s="45">
        <f t="shared" si="69"/>
        <v>18960825</v>
      </c>
      <c r="N66" s="10">
        <f t="shared" si="26"/>
        <v>145989</v>
      </c>
      <c r="O66" s="10">
        <f t="shared" si="27"/>
        <v>0</v>
      </c>
      <c r="P66" s="49">
        <f t="shared" si="28"/>
        <v>200914</v>
      </c>
      <c r="Q66" s="46">
        <f t="shared" si="28"/>
        <v>19307728</v>
      </c>
      <c r="R66" s="10">
        <v>13201191</v>
      </c>
      <c r="S66" s="2">
        <v>200048</v>
      </c>
      <c r="T66" s="2"/>
      <c r="U66" s="2">
        <v>161181</v>
      </c>
      <c r="V66" s="10">
        <f t="shared" si="70"/>
        <v>13562420</v>
      </c>
      <c r="W66" s="45">
        <f t="shared" si="71"/>
        <v>32162016</v>
      </c>
      <c r="X66" s="10">
        <f t="shared" si="1"/>
        <v>346037</v>
      </c>
      <c r="Y66" s="10">
        <f t="shared" si="2"/>
        <v>0</v>
      </c>
      <c r="Z66" s="49">
        <f t="shared" si="3"/>
        <v>362095</v>
      </c>
      <c r="AA66" s="52">
        <f t="shared" si="4"/>
        <v>32870148</v>
      </c>
      <c r="AB66" s="26"/>
      <c r="AC66" s="26"/>
      <c r="AD66" s="27" t="s">
        <v>21</v>
      </c>
      <c r="AE66" s="28">
        <v>9500356</v>
      </c>
      <c r="AF66" s="29">
        <v>206033</v>
      </c>
      <c r="AG66" s="29"/>
      <c r="AH66" s="29">
        <v>123585</v>
      </c>
      <c r="AI66" s="58">
        <f t="shared" si="66"/>
        <v>41662372</v>
      </c>
      <c r="AJ66" s="30">
        <f t="shared" si="63"/>
        <v>552070</v>
      </c>
      <c r="AK66" s="30">
        <f t="shared" si="64"/>
        <v>0</v>
      </c>
      <c r="AL66" s="59">
        <f t="shared" si="65"/>
        <v>485680</v>
      </c>
    </row>
    <row r="67" spans="1:38" x14ac:dyDescent="0.25">
      <c r="A67" s="64"/>
      <c r="B67" s="65" t="s">
        <v>22</v>
      </c>
      <c r="C67" s="67">
        <v>4649210</v>
      </c>
      <c r="D67" s="12"/>
      <c r="E67" s="12"/>
      <c r="F67" s="47">
        <v>91542</v>
      </c>
      <c r="G67" s="37">
        <f t="shared" si="67"/>
        <v>4740752</v>
      </c>
      <c r="H67" s="10">
        <v>5010401</v>
      </c>
      <c r="I67" s="2">
        <v>-80</v>
      </c>
      <c r="J67" s="2"/>
      <c r="K67" s="2">
        <v>117593</v>
      </c>
      <c r="L67" s="10">
        <f t="shared" si="68"/>
        <v>5127914</v>
      </c>
      <c r="M67" s="45">
        <f t="shared" si="69"/>
        <v>9659611</v>
      </c>
      <c r="N67" s="10">
        <f t="shared" si="26"/>
        <v>-80</v>
      </c>
      <c r="O67" s="10">
        <f t="shared" si="27"/>
        <v>0</v>
      </c>
      <c r="P67" s="49">
        <f t="shared" si="28"/>
        <v>209135</v>
      </c>
      <c r="Q67" s="46">
        <f t="shared" si="28"/>
        <v>9868666</v>
      </c>
      <c r="R67" s="10">
        <v>4992519</v>
      </c>
      <c r="S67" s="2"/>
      <c r="T67" s="2"/>
      <c r="U67" s="2">
        <v>121025</v>
      </c>
      <c r="V67" s="10">
        <f t="shared" si="70"/>
        <v>5113544</v>
      </c>
      <c r="W67" s="45">
        <f t="shared" si="71"/>
        <v>14652130</v>
      </c>
      <c r="X67" s="10">
        <f t="shared" si="1"/>
        <v>-80</v>
      </c>
      <c r="Y67" s="10">
        <f t="shared" si="2"/>
        <v>0</v>
      </c>
      <c r="Z67" s="49">
        <f t="shared" si="3"/>
        <v>330160</v>
      </c>
      <c r="AA67" s="52">
        <f t="shared" si="4"/>
        <v>14982210</v>
      </c>
      <c r="AB67" s="26"/>
      <c r="AC67" s="26"/>
      <c r="AD67" s="27" t="s">
        <v>22</v>
      </c>
      <c r="AE67" s="28">
        <v>5046930</v>
      </c>
      <c r="AF67" s="29"/>
      <c r="AG67" s="29"/>
      <c r="AH67" s="29">
        <v>102082</v>
      </c>
      <c r="AI67" s="58">
        <f t="shared" si="66"/>
        <v>19699060</v>
      </c>
      <c r="AJ67" s="30">
        <f t="shared" si="63"/>
        <v>-80</v>
      </c>
      <c r="AK67" s="30">
        <f t="shared" si="64"/>
        <v>0</v>
      </c>
      <c r="AL67" s="59">
        <f t="shared" si="65"/>
        <v>432242</v>
      </c>
    </row>
    <row r="68" spans="1:38" x14ac:dyDescent="0.25">
      <c r="A68" s="64"/>
      <c r="B68" s="65" t="s">
        <v>23</v>
      </c>
      <c r="C68" s="67">
        <v>815868</v>
      </c>
      <c r="D68" s="12">
        <v>2265</v>
      </c>
      <c r="E68" s="12"/>
      <c r="F68" s="47">
        <v>63998</v>
      </c>
      <c r="G68" s="37">
        <f t="shared" si="67"/>
        <v>882131</v>
      </c>
      <c r="H68" s="10">
        <v>1638821</v>
      </c>
      <c r="I68" s="2"/>
      <c r="J68" s="2"/>
      <c r="K68" s="2">
        <v>68286</v>
      </c>
      <c r="L68" s="10">
        <f t="shared" si="68"/>
        <v>1707107</v>
      </c>
      <c r="M68" s="45">
        <f t="shared" si="69"/>
        <v>2454689</v>
      </c>
      <c r="N68" s="10">
        <f t="shared" si="26"/>
        <v>2265</v>
      </c>
      <c r="O68" s="10">
        <f t="shared" si="27"/>
        <v>0</v>
      </c>
      <c r="P68" s="49">
        <f t="shared" si="28"/>
        <v>132284</v>
      </c>
      <c r="Q68" s="46">
        <f t="shared" si="28"/>
        <v>2589238</v>
      </c>
      <c r="R68" s="10">
        <v>849419</v>
      </c>
      <c r="S68" s="2">
        <v>2000</v>
      </c>
      <c r="T68" s="2"/>
      <c r="U68" s="2">
        <v>59141</v>
      </c>
      <c r="V68" s="10">
        <f t="shared" si="70"/>
        <v>910560</v>
      </c>
      <c r="W68" s="45">
        <f t="shared" si="71"/>
        <v>3304108</v>
      </c>
      <c r="X68" s="10">
        <f t="shared" si="1"/>
        <v>4265</v>
      </c>
      <c r="Y68" s="10">
        <f t="shared" si="2"/>
        <v>0</v>
      </c>
      <c r="Z68" s="49">
        <f t="shared" si="3"/>
        <v>191425</v>
      </c>
      <c r="AA68" s="52">
        <f t="shared" si="4"/>
        <v>3499798</v>
      </c>
      <c r="AB68" s="26"/>
      <c r="AC68" s="26"/>
      <c r="AD68" s="27" t="s">
        <v>23</v>
      </c>
      <c r="AE68" s="28">
        <v>565215</v>
      </c>
      <c r="AF68" s="29"/>
      <c r="AG68" s="29"/>
      <c r="AH68" s="29">
        <v>61779</v>
      </c>
      <c r="AI68" s="58">
        <f t="shared" si="66"/>
        <v>3869323</v>
      </c>
      <c r="AJ68" s="30">
        <f t="shared" si="63"/>
        <v>4265</v>
      </c>
      <c r="AK68" s="30">
        <f t="shared" si="64"/>
        <v>0</v>
      </c>
      <c r="AL68" s="59">
        <f t="shared" si="65"/>
        <v>253204</v>
      </c>
    </row>
    <row r="69" spans="1:38" x14ac:dyDescent="0.25">
      <c r="A69" s="64"/>
      <c r="B69" s="65" t="s">
        <v>24</v>
      </c>
      <c r="C69" s="67">
        <v>105006</v>
      </c>
      <c r="D69" s="12"/>
      <c r="E69" s="12"/>
      <c r="F69" s="47">
        <v>83465</v>
      </c>
      <c r="G69" s="37">
        <f t="shared" si="67"/>
        <v>188471</v>
      </c>
      <c r="H69" s="10">
        <v>87431</v>
      </c>
      <c r="I69" s="2"/>
      <c r="J69" s="2"/>
      <c r="K69" s="2">
        <v>142696</v>
      </c>
      <c r="L69" s="10">
        <f t="shared" si="68"/>
        <v>230127</v>
      </c>
      <c r="M69" s="45">
        <f t="shared" si="69"/>
        <v>192437</v>
      </c>
      <c r="N69" s="10">
        <f t="shared" si="26"/>
        <v>0</v>
      </c>
      <c r="O69" s="10">
        <f t="shared" si="27"/>
        <v>0</v>
      </c>
      <c r="P69" s="49">
        <f t="shared" si="28"/>
        <v>226161</v>
      </c>
      <c r="Q69" s="46">
        <f t="shared" si="28"/>
        <v>418598</v>
      </c>
      <c r="R69" s="10">
        <v>114898</v>
      </c>
      <c r="S69" s="2"/>
      <c r="T69" s="2"/>
      <c r="U69" s="2">
        <v>94259</v>
      </c>
      <c r="V69" s="10">
        <f t="shared" si="70"/>
        <v>209157</v>
      </c>
      <c r="W69" s="45">
        <f t="shared" si="71"/>
        <v>307335</v>
      </c>
      <c r="X69" s="10">
        <f t="shared" si="1"/>
        <v>0</v>
      </c>
      <c r="Y69" s="10">
        <f t="shared" si="2"/>
        <v>0</v>
      </c>
      <c r="Z69" s="49">
        <f t="shared" si="3"/>
        <v>320420</v>
      </c>
      <c r="AA69" s="52">
        <f t="shared" si="4"/>
        <v>627755</v>
      </c>
      <c r="AB69" s="26"/>
      <c r="AC69" s="26"/>
      <c r="AD69" s="27" t="s">
        <v>24</v>
      </c>
      <c r="AE69" s="28">
        <v>249124</v>
      </c>
      <c r="AF69" s="29">
        <v>29361</v>
      </c>
      <c r="AG69" s="29"/>
      <c r="AH69" s="29">
        <v>187805</v>
      </c>
      <c r="AI69" s="58">
        <f t="shared" si="66"/>
        <v>556459</v>
      </c>
      <c r="AJ69" s="30">
        <f t="shared" si="63"/>
        <v>29361</v>
      </c>
      <c r="AK69" s="30">
        <f t="shared" si="64"/>
        <v>0</v>
      </c>
      <c r="AL69" s="59">
        <f t="shared" si="65"/>
        <v>508225</v>
      </c>
    </row>
    <row r="70" spans="1:38" x14ac:dyDescent="0.25">
      <c r="A70" s="64"/>
      <c r="B70" s="65" t="s">
        <v>25</v>
      </c>
      <c r="C70" s="67">
        <v>1312947</v>
      </c>
      <c r="D70" s="12"/>
      <c r="E70" s="12"/>
      <c r="F70" s="47">
        <v>42288</v>
      </c>
      <c r="G70" s="37">
        <f t="shared" si="67"/>
        <v>1355235</v>
      </c>
      <c r="H70" s="10">
        <v>1208581</v>
      </c>
      <c r="I70" s="2">
        <v>231</v>
      </c>
      <c r="J70" s="2"/>
      <c r="K70" s="2">
        <v>8606</v>
      </c>
      <c r="L70" s="10">
        <f t="shared" si="68"/>
        <v>1217418</v>
      </c>
      <c r="M70" s="45">
        <f t="shared" si="69"/>
        <v>2521528</v>
      </c>
      <c r="N70" s="10">
        <f t="shared" si="26"/>
        <v>231</v>
      </c>
      <c r="O70" s="10">
        <f t="shared" si="27"/>
        <v>0</v>
      </c>
      <c r="P70" s="49">
        <f t="shared" si="28"/>
        <v>50894</v>
      </c>
      <c r="Q70" s="46">
        <f t="shared" si="28"/>
        <v>2572653</v>
      </c>
      <c r="R70" s="10">
        <v>1370382</v>
      </c>
      <c r="S70" s="2"/>
      <c r="T70" s="2"/>
      <c r="U70" s="2">
        <v>52297</v>
      </c>
      <c r="V70" s="10">
        <f t="shared" si="70"/>
        <v>1422679</v>
      </c>
      <c r="W70" s="45">
        <f t="shared" si="71"/>
        <v>3891910</v>
      </c>
      <c r="X70" s="10">
        <f t="shared" ref="X70:X133" si="72">N70+S70</f>
        <v>231</v>
      </c>
      <c r="Y70" s="10">
        <f t="shared" ref="Y70:Y133" si="73">O70+T70</f>
        <v>0</v>
      </c>
      <c r="Z70" s="49">
        <f t="shared" ref="Z70:Z133" si="74">P70+U70</f>
        <v>103191</v>
      </c>
      <c r="AA70" s="52">
        <f t="shared" ref="AA70:AA133" si="75">Q70+V70</f>
        <v>3995332</v>
      </c>
      <c r="AB70" s="26"/>
      <c r="AC70" s="26"/>
      <c r="AD70" s="27" t="s">
        <v>25</v>
      </c>
      <c r="AE70" s="28">
        <v>1269470</v>
      </c>
      <c r="AF70" s="29"/>
      <c r="AG70" s="29"/>
      <c r="AH70" s="29">
        <v>20164</v>
      </c>
      <c r="AI70" s="58">
        <f t="shared" si="66"/>
        <v>5161380</v>
      </c>
      <c r="AJ70" s="30">
        <f t="shared" si="63"/>
        <v>231</v>
      </c>
      <c r="AK70" s="30">
        <f t="shared" si="64"/>
        <v>0</v>
      </c>
      <c r="AL70" s="59">
        <f t="shared" si="65"/>
        <v>123355</v>
      </c>
    </row>
    <row r="71" spans="1:38" x14ac:dyDescent="0.25">
      <c r="A71" s="64"/>
      <c r="B71" s="65" t="s">
        <v>26</v>
      </c>
      <c r="C71" s="67">
        <v>9746819</v>
      </c>
      <c r="D71" s="12">
        <v>10763</v>
      </c>
      <c r="E71" s="12">
        <v>86</v>
      </c>
      <c r="F71" s="47">
        <v>990578</v>
      </c>
      <c r="G71" s="37">
        <f t="shared" si="67"/>
        <v>10748246</v>
      </c>
      <c r="H71" s="10">
        <v>7324718</v>
      </c>
      <c r="I71" s="2">
        <v>6380</v>
      </c>
      <c r="J71" s="2">
        <v>-172</v>
      </c>
      <c r="K71" s="2">
        <v>750292</v>
      </c>
      <c r="L71" s="10">
        <f t="shared" si="68"/>
        <v>8081218</v>
      </c>
      <c r="M71" s="45">
        <f t="shared" si="69"/>
        <v>17071537</v>
      </c>
      <c r="N71" s="10">
        <f t="shared" si="26"/>
        <v>17143</v>
      </c>
      <c r="O71" s="10">
        <f t="shared" si="27"/>
        <v>-86</v>
      </c>
      <c r="P71" s="49">
        <f t="shared" si="28"/>
        <v>1740870</v>
      </c>
      <c r="Q71" s="46">
        <f t="shared" si="28"/>
        <v>18829464</v>
      </c>
      <c r="R71" s="10">
        <v>7890268</v>
      </c>
      <c r="S71" s="2">
        <v>6602</v>
      </c>
      <c r="T71" s="2"/>
      <c r="U71" s="2">
        <v>738034</v>
      </c>
      <c r="V71" s="10">
        <f t="shared" si="70"/>
        <v>8634904</v>
      </c>
      <c r="W71" s="45">
        <f t="shared" si="71"/>
        <v>24961805</v>
      </c>
      <c r="X71" s="10">
        <f t="shared" si="72"/>
        <v>23745</v>
      </c>
      <c r="Y71" s="10">
        <f t="shared" si="73"/>
        <v>-86</v>
      </c>
      <c r="Z71" s="49">
        <f t="shared" si="74"/>
        <v>2478904</v>
      </c>
      <c r="AA71" s="52">
        <f t="shared" si="75"/>
        <v>27464368</v>
      </c>
      <c r="AB71" s="26"/>
      <c r="AC71" s="26"/>
      <c r="AD71" s="27" t="s">
        <v>26</v>
      </c>
      <c r="AE71" s="28">
        <v>9735091</v>
      </c>
      <c r="AF71" s="29">
        <v>8047</v>
      </c>
      <c r="AG71" s="29"/>
      <c r="AH71" s="29">
        <v>927404</v>
      </c>
      <c r="AI71" s="45">
        <f t="shared" si="66"/>
        <v>34696896</v>
      </c>
      <c r="AJ71" s="14">
        <f t="shared" si="63"/>
        <v>31792</v>
      </c>
      <c r="AK71" s="14">
        <f t="shared" si="64"/>
        <v>-86</v>
      </c>
      <c r="AL71" s="59">
        <f t="shared" si="65"/>
        <v>3406308</v>
      </c>
    </row>
    <row r="72" spans="1:38" s="3" customFormat="1" x14ac:dyDescent="0.25">
      <c r="A72" s="68" t="s">
        <v>39</v>
      </c>
      <c r="B72" s="69"/>
      <c r="C72" s="70">
        <v>41582917</v>
      </c>
      <c r="D72" s="71">
        <v>73484</v>
      </c>
      <c r="E72" s="71">
        <v>17414</v>
      </c>
      <c r="F72" s="72">
        <v>2355523</v>
      </c>
      <c r="G72" s="73">
        <f>SUM(C72:F72)</f>
        <v>44029338</v>
      </c>
      <c r="H72" s="74">
        <v>47438128</v>
      </c>
      <c r="I72" s="75">
        <v>131875</v>
      </c>
      <c r="J72" s="75">
        <v>11334</v>
      </c>
      <c r="K72" s="75">
        <v>2393133</v>
      </c>
      <c r="L72" s="74">
        <f>SUM(H72:K72)</f>
        <v>49974470</v>
      </c>
      <c r="M72" s="76">
        <f>C72+H72</f>
        <v>89021045</v>
      </c>
      <c r="N72" s="74">
        <f t="shared" si="26"/>
        <v>205359</v>
      </c>
      <c r="O72" s="74">
        <f t="shared" si="27"/>
        <v>28748</v>
      </c>
      <c r="P72" s="77">
        <f t="shared" si="28"/>
        <v>4748656</v>
      </c>
      <c r="Q72" s="75">
        <f t="shared" si="28"/>
        <v>94003808</v>
      </c>
      <c r="R72" s="74">
        <v>51025620</v>
      </c>
      <c r="S72" s="75">
        <v>234760</v>
      </c>
      <c r="T72" s="75">
        <v>2593</v>
      </c>
      <c r="U72" s="75">
        <v>2402100</v>
      </c>
      <c r="V72" s="74">
        <f>SUM(R72:U72)</f>
        <v>53665073</v>
      </c>
      <c r="W72" s="76">
        <f>M72+R72</f>
        <v>140046665</v>
      </c>
      <c r="X72" s="74">
        <f t="shared" si="72"/>
        <v>440119</v>
      </c>
      <c r="Y72" s="74">
        <f t="shared" si="73"/>
        <v>31341</v>
      </c>
      <c r="Z72" s="77">
        <f t="shared" si="74"/>
        <v>7150756</v>
      </c>
      <c r="AA72" s="78">
        <f t="shared" si="75"/>
        <v>147668881</v>
      </c>
      <c r="AI72" s="79">
        <f>SUM(AI63:AI71)</f>
        <v>188266427</v>
      </c>
      <c r="AJ72" s="80">
        <f>SUM(AJ63:AJ71)</f>
        <v>710001</v>
      </c>
      <c r="AK72" s="80">
        <f>SUM(AK63:AK71)</f>
        <v>32983</v>
      </c>
      <c r="AL72" s="81">
        <f>SUM(AL63:AL71)</f>
        <v>9829283</v>
      </c>
    </row>
    <row r="73" spans="1:38" x14ac:dyDescent="0.25">
      <c r="A73" s="62" t="s">
        <v>40</v>
      </c>
      <c r="B73" s="63" t="s">
        <v>18</v>
      </c>
      <c r="C73" s="66">
        <v>13765417</v>
      </c>
      <c r="D73" s="13">
        <v>2045827</v>
      </c>
      <c r="E73" s="13">
        <v>8493539</v>
      </c>
      <c r="F73" s="44">
        <v>2000188</v>
      </c>
      <c r="G73" s="36">
        <f>SUM(C73:F73)</f>
        <v>26304971</v>
      </c>
      <c r="H73" s="8">
        <v>12875874</v>
      </c>
      <c r="I73" s="9">
        <v>2036033</v>
      </c>
      <c r="J73" s="9">
        <v>8759627</v>
      </c>
      <c r="K73" s="9">
        <v>1906351</v>
      </c>
      <c r="L73" s="8">
        <f>SUM(H73:K73)</f>
        <v>25577885</v>
      </c>
      <c r="M73" s="43">
        <f>C73+H73</f>
        <v>26641291</v>
      </c>
      <c r="N73" s="8">
        <f t="shared" si="26"/>
        <v>4081860</v>
      </c>
      <c r="O73" s="8">
        <f t="shared" si="27"/>
        <v>17253166</v>
      </c>
      <c r="P73" s="48">
        <f t="shared" si="28"/>
        <v>3906539</v>
      </c>
      <c r="Q73" s="9">
        <f t="shared" si="28"/>
        <v>51882856</v>
      </c>
      <c r="R73" s="8">
        <v>12252700</v>
      </c>
      <c r="S73" s="9">
        <v>2397340</v>
      </c>
      <c r="T73" s="9">
        <v>9711690</v>
      </c>
      <c r="U73" s="9">
        <v>1631503</v>
      </c>
      <c r="V73" s="8">
        <f>SUM(R73:U73)</f>
        <v>25993233</v>
      </c>
      <c r="W73" s="43">
        <f>M73+R73</f>
        <v>38893991</v>
      </c>
      <c r="X73" s="8">
        <f t="shared" si="72"/>
        <v>6479200</v>
      </c>
      <c r="Y73" s="8">
        <f t="shared" si="73"/>
        <v>26964856</v>
      </c>
      <c r="Z73" s="48">
        <f t="shared" si="74"/>
        <v>5538042</v>
      </c>
      <c r="AA73" s="53">
        <f t="shared" si="75"/>
        <v>77876089</v>
      </c>
      <c r="AB73" s="23" t="s">
        <v>66</v>
      </c>
      <c r="AC73" s="23" t="s">
        <v>67</v>
      </c>
      <c r="AD73" s="23" t="s">
        <v>18</v>
      </c>
      <c r="AE73" s="24">
        <v>13014691</v>
      </c>
      <c r="AF73" s="25">
        <v>2024177</v>
      </c>
      <c r="AG73" s="25">
        <v>1110241</v>
      </c>
      <c r="AH73" s="25">
        <v>1653347</v>
      </c>
      <c r="AI73" s="56">
        <f>AE73+W73</f>
        <v>51908682</v>
      </c>
      <c r="AJ73" s="31">
        <f t="shared" ref="AJ73:AJ81" si="76">AF73+X73</f>
        <v>8503377</v>
      </c>
      <c r="AK73" s="31">
        <f t="shared" ref="AK73:AK81" si="77">AG73+Y73</f>
        <v>28075097</v>
      </c>
      <c r="AL73" s="57">
        <f t="shared" ref="AL73:AL81" si="78">AH73+Z73</f>
        <v>7191389</v>
      </c>
    </row>
    <row r="74" spans="1:38" x14ac:dyDescent="0.25">
      <c r="A74" s="64"/>
      <c r="B74" s="65" t="s">
        <v>19</v>
      </c>
      <c r="C74" s="67">
        <v>18535886</v>
      </c>
      <c r="D74" s="12">
        <v>1308541</v>
      </c>
      <c r="E74" s="12">
        <v>84753</v>
      </c>
      <c r="F74" s="47">
        <v>434050</v>
      </c>
      <c r="G74" s="37">
        <f>SUM(C74:F74)</f>
        <v>20363230</v>
      </c>
      <c r="H74" s="10">
        <v>19088998</v>
      </c>
      <c r="I74" s="2">
        <v>1152617</v>
      </c>
      <c r="J74" s="2">
        <v>36406</v>
      </c>
      <c r="K74" s="2">
        <v>327069</v>
      </c>
      <c r="L74" s="10">
        <f>SUM(H74:K74)</f>
        <v>20605090</v>
      </c>
      <c r="M74" s="45">
        <f>C74+H74</f>
        <v>37624884</v>
      </c>
      <c r="N74" s="10">
        <f t="shared" si="26"/>
        <v>2461158</v>
      </c>
      <c r="O74" s="10">
        <f t="shared" si="27"/>
        <v>121159</v>
      </c>
      <c r="P74" s="49">
        <f t="shared" si="28"/>
        <v>761119</v>
      </c>
      <c r="Q74" s="46">
        <f t="shared" si="28"/>
        <v>40968320</v>
      </c>
      <c r="R74" s="10">
        <v>15973829</v>
      </c>
      <c r="S74" s="2">
        <v>1372455</v>
      </c>
      <c r="T74" s="2">
        <v>5159</v>
      </c>
      <c r="U74" s="2">
        <v>374558</v>
      </c>
      <c r="V74" s="10">
        <f>SUM(R74:U74)</f>
        <v>17726001</v>
      </c>
      <c r="W74" s="45">
        <f>M74+R74</f>
        <v>53598713</v>
      </c>
      <c r="X74" s="10">
        <f t="shared" si="72"/>
        <v>3833613</v>
      </c>
      <c r="Y74" s="10">
        <f t="shared" si="73"/>
        <v>126318</v>
      </c>
      <c r="Z74" s="49">
        <f t="shared" si="74"/>
        <v>1135677</v>
      </c>
      <c r="AA74" s="52">
        <f t="shared" si="75"/>
        <v>58694321</v>
      </c>
      <c r="AB74" s="26"/>
      <c r="AC74" s="26"/>
      <c r="AD74" s="27" t="s">
        <v>19</v>
      </c>
      <c r="AE74" s="28">
        <v>12697719</v>
      </c>
      <c r="AF74" s="29">
        <v>877222</v>
      </c>
      <c r="AG74" s="29"/>
      <c r="AH74" s="29">
        <v>217445</v>
      </c>
      <c r="AI74" s="58">
        <f t="shared" ref="AI74:AI81" si="79">AE74+W74</f>
        <v>66296432</v>
      </c>
      <c r="AJ74" s="30">
        <f t="shared" si="76"/>
        <v>4710835</v>
      </c>
      <c r="AK74" s="30">
        <f t="shared" si="77"/>
        <v>126318</v>
      </c>
      <c r="AL74" s="59">
        <f t="shared" si="78"/>
        <v>1353122</v>
      </c>
    </row>
    <row r="75" spans="1:38" x14ac:dyDescent="0.25">
      <c r="A75" s="64"/>
      <c r="B75" s="65" t="s">
        <v>20</v>
      </c>
      <c r="C75" s="67">
        <f>44762024+2009667</f>
        <v>46771691</v>
      </c>
      <c r="D75" s="12">
        <f>6179061+352427</f>
        <v>6531488</v>
      </c>
      <c r="E75" s="12">
        <v>12204174</v>
      </c>
      <c r="F75" s="47">
        <v>10135346</v>
      </c>
      <c r="G75" s="37">
        <f t="shared" ref="G75:G81" si="80">SUM(C75:F75)</f>
        <v>75642699</v>
      </c>
      <c r="H75" s="10">
        <f>53720988+807225</f>
        <v>54528213</v>
      </c>
      <c r="I75" s="2">
        <f>6478500+101700</f>
        <v>6580200</v>
      </c>
      <c r="J75" s="2">
        <v>16588406</v>
      </c>
      <c r="K75" s="2">
        <v>9187453</v>
      </c>
      <c r="L75" s="10">
        <f t="shared" ref="L75:L81" si="81">SUM(H75:K75)</f>
        <v>86884272</v>
      </c>
      <c r="M75" s="45">
        <f t="shared" ref="M75:M81" si="82">C75+H75</f>
        <v>101299904</v>
      </c>
      <c r="N75" s="10">
        <f t="shared" si="26"/>
        <v>13111688</v>
      </c>
      <c r="O75" s="10">
        <f t="shared" si="27"/>
        <v>28792580</v>
      </c>
      <c r="P75" s="49">
        <f t="shared" si="28"/>
        <v>19322799</v>
      </c>
      <c r="Q75" s="46">
        <f t="shared" si="28"/>
        <v>162526971</v>
      </c>
      <c r="R75" s="10">
        <v>62571612</v>
      </c>
      <c r="S75" s="2">
        <v>6537469</v>
      </c>
      <c r="T75" s="2">
        <v>16448199</v>
      </c>
      <c r="U75" s="2">
        <v>10382693</v>
      </c>
      <c r="V75" s="10">
        <f t="shared" ref="V75:V81" si="83">SUM(R75:U75)</f>
        <v>95939973</v>
      </c>
      <c r="W75" s="45">
        <f t="shared" ref="W75:W81" si="84">M75+R75</f>
        <v>163871516</v>
      </c>
      <c r="X75" s="10">
        <f t="shared" si="72"/>
        <v>19649157</v>
      </c>
      <c r="Y75" s="10">
        <f t="shared" si="73"/>
        <v>45240779</v>
      </c>
      <c r="Z75" s="49">
        <f t="shared" si="74"/>
        <v>29705492</v>
      </c>
      <c r="AA75" s="52">
        <f t="shared" si="75"/>
        <v>258466944</v>
      </c>
      <c r="AB75" s="26"/>
      <c r="AC75" s="26"/>
      <c r="AD75" s="27" t="s">
        <v>20</v>
      </c>
      <c r="AE75" s="28">
        <v>58906460</v>
      </c>
      <c r="AF75" s="29">
        <v>5329461</v>
      </c>
      <c r="AG75" s="29">
        <v>9764953</v>
      </c>
      <c r="AH75" s="29">
        <v>10569350</v>
      </c>
      <c r="AI75" s="58">
        <f t="shared" si="79"/>
        <v>222777976</v>
      </c>
      <c r="AJ75" s="30">
        <f t="shared" si="76"/>
        <v>24978618</v>
      </c>
      <c r="AK75" s="30">
        <f t="shared" si="77"/>
        <v>55005732</v>
      </c>
      <c r="AL75" s="59">
        <f t="shared" si="78"/>
        <v>40274842</v>
      </c>
    </row>
    <row r="76" spans="1:38" x14ac:dyDescent="0.25">
      <c r="A76" s="64"/>
      <c r="B76" s="65" t="s">
        <v>21</v>
      </c>
      <c r="C76" s="67">
        <f>36494065+3034096</f>
        <v>39528161</v>
      </c>
      <c r="D76" s="12">
        <f>3332810+1360963</f>
        <v>4693773</v>
      </c>
      <c r="E76" s="12">
        <v>11113943</v>
      </c>
      <c r="F76" s="47">
        <v>3434843</v>
      </c>
      <c r="G76" s="37">
        <f t="shared" si="80"/>
        <v>58770720</v>
      </c>
      <c r="H76" s="10">
        <f>38795986+1217827</f>
        <v>40013813</v>
      </c>
      <c r="I76" s="2">
        <f>4295068+692239</f>
        <v>4987307</v>
      </c>
      <c r="J76" s="2">
        <v>18032516</v>
      </c>
      <c r="K76" s="2">
        <v>3320753</v>
      </c>
      <c r="L76" s="10">
        <f t="shared" si="81"/>
        <v>66354389</v>
      </c>
      <c r="M76" s="45">
        <f t="shared" si="82"/>
        <v>79541974</v>
      </c>
      <c r="N76" s="10">
        <f t="shared" si="26"/>
        <v>9681080</v>
      </c>
      <c r="O76" s="10">
        <f t="shared" si="27"/>
        <v>29146459</v>
      </c>
      <c r="P76" s="49">
        <f t="shared" si="28"/>
        <v>6755596</v>
      </c>
      <c r="Q76" s="46">
        <f t="shared" si="28"/>
        <v>125125109</v>
      </c>
      <c r="R76" s="10">
        <v>29508714</v>
      </c>
      <c r="S76" s="2">
        <v>3400127</v>
      </c>
      <c r="T76" s="2">
        <v>14971968</v>
      </c>
      <c r="U76" s="2">
        <v>2641980</v>
      </c>
      <c r="V76" s="10">
        <f t="shared" si="83"/>
        <v>50522789</v>
      </c>
      <c r="W76" s="45">
        <f t="shared" si="84"/>
        <v>109050688</v>
      </c>
      <c r="X76" s="10">
        <f t="shared" si="72"/>
        <v>13081207</v>
      </c>
      <c r="Y76" s="10">
        <f t="shared" si="73"/>
        <v>44118427</v>
      </c>
      <c r="Z76" s="49">
        <f t="shared" si="74"/>
        <v>9397576</v>
      </c>
      <c r="AA76" s="52">
        <f t="shared" si="75"/>
        <v>175647898</v>
      </c>
      <c r="AB76" s="26"/>
      <c r="AC76" s="26"/>
      <c r="AD76" s="27" t="s">
        <v>21</v>
      </c>
      <c r="AE76" s="28">
        <v>29608576</v>
      </c>
      <c r="AF76" s="29">
        <v>3795513</v>
      </c>
      <c r="AG76" s="29">
        <v>15947571</v>
      </c>
      <c r="AH76" s="29">
        <v>2552587</v>
      </c>
      <c r="AI76" s="58">
        <f t="shared" si="79"/>
        <v>138659264</v>
      </c>
      <c r="AJ76" s="30">
        <f t="shared" si="76"/>
        <v>16876720</v>
      </c>
      <c r="AK76" s="30">
        <f t="shared" si="77"/>
        <v>60065998</v>
      </c>
      <c r="AL76" s="59">
        <f t="shared" si="78"/>
        <v>11950163</v>
      </c>
    </row>
    <row r="77" spans="1:38" x14ac:dyDescent="0.25">
      <c r="A77" s="64"/>
      <c r="B77" s="65" t="s">
        <v>22</v>
      </c>
      <c r="C77" s="67">
        <v>24468776</v>
      </c>
      <c r="D77" s="12">
        <v>1926207</v>
      </c>
      <c r="E77" s="12">
        <v>40149</v>
      </c>
      <c r="F77" s="47">
        <v>3786453</v>
      </c>
      <c r="G77" s="37">
        <f t="shared" si="80"/>
        <v>30221585</v>
      </c>
      <c r="H77" s="10">
        <v>23813520</v>
      </c>
      <c r="I77" s="2">
        <v>1815462</v>
      </c>
      <c r="J77" s="2">
        <v>27885</v>
      </c>
      <c r="K77" s="2">
        <v>4230517</v>
      </c>
      <c r="L77" s="10">
        <f t="shared" si="81"/>
        <v>29887384</v>
      </c>
      <c r="M77" s="45">
        <f t="shared" si="82"/>
        <v>48282296</v>
      </c>
      <c r="N77" s="10">
        <f t="shared" si="26"/>
        <v>3741669</v>
      </c>
      <c r="O77" s="10">
        <f t="shared" si="27"/>
        <v>68034</v>
      </c>
      <c r="P77" s="49">
        <f t="shared" si="28"/>
        <v>8016970</v>
      </c>
      <c r="Q77" s="46">
        <f t="shared" si="28"/>
        <v>60108969</v>
      </c>
      <c r="R77" s="10">
        <v>24691939</v>
      </c>
      <c r="S77" s="2">
        <v>1033199</v>
      </c>
      <c r="T77" s="2">
        <v>837333</v>
      </c>
      <c r="U77" s="2">
        <v>3266072</v>
      </c>
      <c r="V77" s="10">
        <f t="shared" si="83"/>
        <v>29828543</v>
      </c>
      <c r="W77" s="45">
        <f t="shared" si="84"/>
        <v>72974235</v>
      </c>
      <c r="X77" s="10">
        <f t="shared" si="72"/>
        <v>4774868</v>
      </c>
      <c r="Y77" s="10">
        <f t="shared" si="73"/>
        <v>905367</v>
      </c>
      <c r="Z77" s="49">
        <f t="shared" si="74"/>
        <v>11283042</v>
      </c>
      <c r="AA77" s="52">
        <f t="shared" si="75"/>
        <v>89937512</v>
      </c>
      <c r="AB77" s="26"/>
      <c r="AC77" s="26"/>
      <c r="AD77" s="27" t="s">
        <v>22</v>
      </c>
      <c r="AE77" s="28">
        <v>19124492</v>
      </c>
      <c r="AF77" s="29">
        <v>1134777</v>
      </c>
      <c r="AG77" s="29">
        <v>2535484</v>
      </c>
      <c r="AH77" s="29">
        <v>2234256</v>
      </c>
      <c r="AI77" s="58">
        <f t="shared" si="79"/>
        <v>92098727</v>
      </c>
      <c r="AJ77" s="30">
        <f t="shared" si="76"/>
        <v>5909645</v>
      </c>
      <c r="AK77" s="30">
        <f t="shared" si="77"/>
        <v>3440851</v>
      </c>
      <c r="AL77" s="59">
        <f t="shared" si="78"/>
        <v>13517298</v>
      </c>
    </row>
    <row r="78" spans="1:38" x14ac:dyDescent="0.25">
      <c r="A78" s="64"/>
      <c r="B78" s="65" t="s">
        <v>23</v>
      </c>
      <c r="C78" s="67">
        <v>14579442</v>
      </c>
      <c r="D78" s="12">
        <v>2338521</v>
      </c>
      <c r="E78" s="12">
        <v>7917627</v>
      </c>
      <c r="F78" s="47">
        <v>1394020</v>
      </c>
      <c r="G78" s="37">
        <f t="shared" si="80"/>
        <v>26229610</v>
      </c>
      <c r="H78" s="10">
        <v>15877316</v>
      </c>
      <c r="I78" s="2">
        <v>2484672</v>
      </c>
      <c r="J78" s="2">
        <v>9913026</v>
      </c>
      <c r="K78" s="2">
        <v>1458819</v>
      </c>
      <c r="L78" s="10">
        <f t="shared" si="81"/>
        <v>29733833</v>
      </c>
      <c r="M78" s="45">
        <f t="shared" si="82"/>
        <v>30456758</v>
      </c>
      <c r="N78" s="10">
        <f t="shared" si="26"/>
        <v>4823193</v>
      </c>
      <c r="O78" s="10">
        <f t="shared" si="27"/>
        <v>17830653</v>
      </c>
      <c r="P78" s="49">
        <f t="shared" si="28"/>
        <v>2852839</v>
      </c>
      <c r="Q78" s="46">
        <f t="shared" si="28"/>
        <v>55963443</v>
      </c>
      <c r="R78" s="10">
        <v>11969495</v>
      </c>
      <c r="S78" s="2">
        <v>2750684</v>
      </c>
      <c r="T78" s="2">
        <v>9043658</v>
      </c>
      <c r="U78" s="2">
        <v>436479</v>
      </c>
      <c r="V78" s="10">
        <f t="shared" si="83"/>
        <v>24200316</v>
      </c>
      <c r="W78" s="45">
        <f t="shared" si="84"/>
        <v>42426253</v>
      </c>
      <c r="X78" s="10">
        <f t="shared" si="72"/>
        <v>7573877</v>
      </c>
      <c r="Y78" s="10">
        <f t="shared" si="73"/>
        <v>26874311</v>
      </c>
      <c r="Z78" s="49">
        <f t="shared" si="74"/>
        <v>3289318</v>
      </c>
      <c r="AA78" s="52">
        <f t="shared" si="75"/>
        <v>80163759</v>
      </c>
      <c r="AB78" s="26"/>
      <c r="AC78" s="26"/>
      <c r="AD78" s="27" t="s">
        <v>23</v>
      </c>
      <c r="AE78" s="28">
        <v>10258192</v>
      </c>
      <c r="AF78" s="29">
        <v>555315</v>
      </c>
      <c r="AG78" s="29">
        <v>1816350</v>
      </c>
      <c r="AH78" s="29">
        <v>581517</v>
      </c>
      <c r="AI78" s="58">
        <f t="shared" si="79"/>
        <v>52684445</v>
      </c>
      <c r="AJ78" s="30">
        <f t="shared" si="76"/>
        <v>8129192</v>
      </c>
      <c r="AK78" s="30">
        <f t="shared" si="77"/>
        <v>28690661</v>
      </c>
      <c r="AL78" s="59">
        <f t="shared" si="78"/>
        <v>3870835</v>
      </c>
    </row>
    <row r="79" spans="1:38" x14ac:dyDescent="0.25">
      <c r="A79" s="64"/>
      <c r="B79" s="65" t="s">
        <v>24</v>
      </c>
      <c r="C79" s="67">
        <v>7045101</v>
      </c>
      <c r="D79" s="12">
        <v>868638</v>
      </c>
      <c r="E79" s="12">
        <v>436160</v>
      </c>
      <c r="F79" s="47">
        <v>991362</v>
      </c>
      <c r="G79" s="37">
        <f t="shared" si="80"/>
        <v>9341261</v>
      </c>
      <c r="H79" s="10">
        <v>5721614</v>
      </c>
      <c r="I79" s="2">
        <v>723862</v>
      </c>
      <c r="J79" s="2">
        <v>310229</v>
      </c>
      <c r="K79" s="2">
        <v>567191</v>
      </c>
      <c r="L79" s="10">
        <f t="shared" si="81"/>
        <v>7322896</v>
      </c>
      <c r="M79" s="45">
        <f t="shared" si="82"/>
        <v>12766715</v>
      </c>
      <c r="N79" s="10">
        <f t="shared" si="26"/>
        <v>1592500</v>
      </c>
      <c r="O79" s="10">
        <f t="shared" si="27"/>
        <v>746389</v>
      </c>
      <c r="P79" s="49">
        <f t="shared" si="28"/>
        <v>1558553</v>
      </c>
      <c r="Q79" s="46">
        <f t="shared" si="28"/>
        <v>16664157</v>
      </c>
      <c r="R79" s="10">
        <v>4312126</v>
      </c>
      <c r="S79" s="2">
        <v>363521</v>
      </c>
      <c r="T79" s="2">
        <v>321527</v>
      </c>
      <c r="U79" s="2">
        <v>339792</v>
      </c>
      <c r="V79" s="10">
        <f t="shared" si="83"/>
        <v>5336966</v>
      </c>
      <c r="W79" s="45">
        <f t="shared" si="84"/>
        <v>17078841</v>
      </c>
      <c r="X79" s="10">
        <f t="shared" si="72"/>
        <v>1956021</v>
      </c>
      <c r="Y79" s="10">
        <f t="shared" si="73"/>
        <v>1067916</v>
      </c>
      <c r="Z79" s="49">
        <f t="shared" si="74"/>
        <v>1898345</v>
      </c>
      <c r="AA79" s="52">
        <f t="shared" si="75"/>
        <v>22001123</v>
      </c>
      <c r="AB79" s="26"/>
      <c r="AC79" s="26"/>
      <c r="AD79" s="27" t="s">
        <v>24</v>
      </c>
      <c r="AE79" s="28">
        <v>4327168</v>
      </c>
      <c r="AF79" s="29">
        <v>222515</v>
      </c>
      <c r="AG79" s="29">
        <v>-5903</v>
      </c>
      <c r="AH79" s="29">
        <v>281595</v>
      </c>
      <c r="AI79" s="58">
        <f t="shared" si="79"/>
        <v>21406009</v>
      </c>
      <c r="AJ79" s="30">
        <f t="shared" si="76"/>
        <v>2178536</v>
      </c>
      <c r="AK79" s="30">
        <f t="shared" si="77"/>
        <v>1062013</v>
      </c>
      <c r="AL79" s="59">
        <f t="shared" si="78"/>
        <v>2179940</v>
      </c>
    </row>
    <row r="80" spans="1:38" x14ac:dyDescent="0.25">
      <c r="A80" s="64"/>
      <c r="B80" s="65" t="s">
        <v>25</v>
      </c>
      <c r="C80" s="67">
        <v>10522927</v>
      </c>
      <c r="D80" s="12">
        <v>691229</v>
      </c>
      <c r="E80" s="12">
        <v>18680</v>
      </c>
      <c r="F80" s="47">
        <v>6140277</v>
      </c>
      <c r="G80" s="37">
        <f t="shared" si="80"/>
        <v>17373113</v>
      </c>
      <c r="H80" s="10">
        <v>6474583</v>
      </c>
      <c r="I80" s="2">
        <v>375728</v>
      </c>
      <c r="J80" s="2">
        <v>89996</v>
      </c>
      <c r="K80" s="2">
        <v>2790203</v>
      </c>
      <c r="L80" s="10">
        <f t="shared" si="81"/>
        <v>9730510</v>
      </c>
      <c r="M80" s="45">
        <f t="shared" si="82"/>
        <v>16997510</v>
      </c>
      <c r="N80" s="10">
        <f t="shared" si="26"/>
        <v>1066957</v>
      </c>
      <c r="O80" s="10">
        <f t="shared" si="27"/>
        <v>108676</v>
      </c>
      <c r="P80" s="49">
        <f t="shared" si="28"/>
        <v>8930480</v>
      </c>
      <c r="Q80" s="46">
        <f t="shared" si="28"/>
        <v>27103623</v>
      </c>
      <c r="R80" s="10">
        <v>6475324</v>
      </c>
      <c r="S80" s="2">
        <v>925911</v>
      </c>
      <c r="T80" s="2">
        <v>36165</v>
      </c>
      <c r="U80" s="2">
        <v>785393</v>
      </c>
      <c r="V80" s="10">
        <f t="shared" si="83"/>
        <v>8222793</v>
      </c>
      <c r="W80" s="45">
        <f t="shared" si="84"/>
        <v>23472834</v>
      </c>
      <c r="X80" s="10">
        <f t="shared" si="72"/>
        <v>1992868</v>
      </c>
      <c r="Y80" s="10">
        <f t="shared" si="73"/>
        <v>144841</v>
      </c>
      <c r="Z80" s="49">
        <f t="shared" si="74"/>
        <v>9715873</v>
      </c>
      <c r="AA80" s="52">
        <f t="shared" si="75"/>
        <v>35326416</v>
      </c>
      <c r="AB80" s="26"/>
      <c r="AC80" s="26"/>
      <c r="AD80" s="27" t="s">
        <v>25</v>
      </c>
      <c r="AE80" s="28">
        <v>5792422</v>
      </c>
      <c r="AF80" s="29">
        <v>178099</v>
      </c>
      <c r="AG80" s="29">
        <v>2263952</v>
      </c>
      <c r="AH80" s="29">
        <v>869300</v>
      </c>
      <c r="AI80" s="58">
        <f t="shared" si="79"/>
        <v>29265256</v>
      </c>
      <c r="AJ80" s="30">
        <f t="shared" si="76"/>
        <v>2170967</v>
      </c>
      <c r="AK80" s="30">
        <f t="shared" si="77"/>
        <v>2408793</v>
      </c>
      <c r="AL80" s="59">
        <f t="shared" si="78"/>
        <v>10585173</v>
      </c>
    </row>
    <row r="81" spans="1:38" x14ac:dyDescent="0.25">
      <c r="A81" s="64"/>
      <c r="B81" s="65" t="s">
        <v>26</v>
      </c>
      <c r="C81" s="67">
        <v>22302582</v>
      </c>
      <c r="D81" s="12">
        <v>6109037</v>
      </c>
      <c r="E81" s="12">
        <v>27047756</v>
      </c>
      <c r="F81" s="47">
        <v>2407338</v>
      </c>
      <c r="G81" s="37">
        <f t="shared" si="80"/>
        <v>57866713</v>
      </c>
      <c r="H81" s="10">
        <v>23413822</v>
      </c>
      <c r="I81" s="2">
        <v>8239922</v>
      </c>
      <c r="J81" s="2">
        <v>29402007</v>
      </c>
      <c r="K81" s="2">
        <v>2072807</v>
      </c>
      <c r="L81" s="10">
        <f t="shared" si="81"/>
        <v>63128558</v>
      </c>
      <c r="M81" s="45">
        <f t="shared" si="82"/>
        <v>45716404</v>
      </c>
      <c r="N81" s="10">
        <f t="shared" si="26"/>
        <v>14348959</v>
      </c>
      <c r="O81" s="10">
        <f t="shared" si="27"/>
        <v>56449763</v>
      </c>
      <c r="P81" s="49">
        <f t="shared" si="28"/>
        <v>4480145</v>
      </c>
      <c r="Q81" s="46">
        <f t="shared" si="28"/>
        <v>120995271</v>
      </c>
      <c r="R81" s="10">
        <v>21448924</v>
      </c>
      <c r="S81" s="2">
        <v>6839792</v>
      </c>
      <c r="T81" s="2">
        <v>32663775</v>
      </c>
      <c r="U81" s="2">
        <v>2019007</v>
      </c>
      <c r="V81" s="10">
        <f t="shared" si="83"/>
        <v>62971498</v>
      </c>
      <c r="W81" s="45">
        <f t="shared" si="84"/>
        <v>67165328</v>
      </c>
      <c r="X81" s="10">
        <f t="shared" si="72"/>
        <v>21188751</v>
      </c>
      <c r="Y81" s="10">
        <f t="shared" si="73"/>
        <v>89113538</v>
      </c>
      <c r="Z81" s="49">
        <f t="shared" si="74"/>
        <v>6499152</v>
      </c>
      <c r="AA81" s="52">
        <f t="shared" si="75"/>
        <v>183966769</v>
      </c>
      <c r="AB81" s="26"/>
      <c r="AC81" s="26"/>
      <c r="AD81" s="27" t="s">
        <v>26</v>
      </c>
      <c r="AE81" s="28">
        <v>18626628</v>
      </c>
      <c r="AF81" s="29">
        <v>5670237</v>
      </c>
      <c r="AG81" s="29">
        <v>32616091</v>
      </c>
      <c r="AH81" s="29">
        <v>2549450</v>
      </c>
      <c r="AI81" s="45">
        <f t="shared" si="79"/>
        <v>85791956</v>
      </c>
      <c r="AJ81" s="14">
        <f t="shared" si="76"/>
        <v>26858988</v>
      </c>
      <c r="AK81" s="14">
        <f t="shared" si="77"/>
        <v>121729629</v>
      </c>
      <c r="AL81" s="59">
        <f t="shared" si="78"/>
        <v>9048602</v>
      </c>
    </row>
    <row r="82" spans="1:38" s="3" customFormat="1" x14ac:dyDescent="0.25">
      <c r="A82" s="68" t="s">
        <v>41</v>
      </c>
      <c r="B82" s="69"/>
      <c r="C82" s="70">
        <v>192476220</v>
      </c>
      <c r="D82" s="71">
        <v>24799871</v>
      </c>
      <c r="E82" s="71">
        <v>67356781</v>
      </c>
      <c r="F82" s="72">
        <v>30723877</v>
      </c>
      <c r="G82" s="73">
        <f>SUM(C82:F82)</f>
        <v>315356749</v>
      </c>
      <c r="H82" s="74">
        <v>199782701</v>
      </c>
      <c r="I82" s="75">
        <v>27601864</v>
      </c>
      <c r="J82" s="75">
        <v>83160098</v>
      </c>
      <c r="K82" s="75">
        <v>25861163</v>
      </c>
      <c r="L82" s="74">
        <f>SUM(H82:K82)</f>
        <v>336405826</v>
      </c>
      <c r="M82" s="76">
        <f>C82+H82</f>
        <v>392258921</v>
      </c>
      <c r="N82" s="74">
        <f t="shared" si="26"/>
        <v>52401735</v>
      </c>
      <c r="O82" s="74">
        <f t="shared" si="27"/>
        <v>150516879</v>
      </c>
      <c r="P82" s="77">
        <f t="shared" si="28"/>
        <v>56585040</v>
      </c>
      <c r="Q82" s="75">
        <f t="shared" si="28"/>
        <v>651762575</v>
      </c>
      <c r="R82" s="74">
        <v>189204663</v>
      </c>
      <c r="S82" s="75">
        <v>25620498</v>
      </c>
      <c r="T82" s="75">
        <v>84039474</v>
      </c>
      <c r="U82" s="75">
        <v>21877477</v>
      </c>
      <c r="V82" s="74">
        <f>SUM(R82:U82)</f>
        <v>320742112</v>
      </c>
      <c r="W82" s="76">
        <f>M82+R82</f>
        <v>581463584</v>
      </c>
      <c r="X82" s="74">
        <f t="shared" si="72"/>
        <v>78022233</v>
      </c>
      <c r="Y82" s="74">
        <f t="shared" si="73"/>
        <v>234556353</v>
      </c>
      <c r="Z82" s="77">
        <f t="shared" si="74"/>
        <v>78462517</v>
      </c>
      <c r="AA82" s="78">
        <f t="shared" si="75"/>
        <v>972504687</v>
      </c>
      <c r="AI82" s="79">
        <f>SUM(AI73:AI81)</f>
        <v>760888747</v>
      </c>
      <c r="AJ82" s="80">
        <f>SUM(AJ73:AJ81)</f>
        <v>100316878</v>
      </c>
      <c r="AK82" s="80">
        <f>SUM(AK73:AK81)</f>
        <v>300605092</v>
      </c>
      <c r="AL82" s="81">
        <f>SUM(AL73:AL81)</f>
        <v>99971364</v>
      </c>
    </row>
    <row r="83" spans="1:38" x14ac:dyDescent="0.25">
      <c r="A83" s="62" t="s">
        <v>42</v>
      </c>
      <c r="B83" s="63" t="s">
        <v>18</v>
      </c>
      <c r="C83" s="66">
        <v>37946175</v>
      </c>
      <c r="D83" s="13">
        <v>2686480</v>
      </c>
      <c r="E83" s="13"/>
      <c r="F83" s="44">
        <v>175869374</v>
      </c>
      <c r="G83" s="36">
        <f>SUM(C83:F83)</f>
        <v>216502029</v>
      </c>
      <c r="H83" s="8">
        <v>37789937</v>
      </c>
      <c r="I83" s="9">
        <v>3553050</v>
      </c>
      <c r="J83" s="9"/>
      <c r="K83" s="9">
        <v>169394728</v>
      </c>
      <c r="L83" s="8">
        <f>SUM(H83:K83)</f>
        <v>210737715</v>
      </c>
      <c r="M83" s="43">
        <f>C83+H83</f>
        <v>75736112</v>
      </c>
      <c r="N83" s="8">
        <f t="shared" si="26"/>
        <v>6239530</v>
      </c>
      <c r="O83" s="8">
        <f t="shared" si="27"/>
        <v>0</v>
      </c>
      <c r="P83" s="48">
        <f t="shared" si="28"/>
        <v>345264102</v>
      </c>
      <c r="Q83" s="9">
        <f t="shared" si="28"/>
        <v>427239744</v>
      </c>
      <c r="R83" s="8">
        <v>41525719</v>
      </c>
      <c r="S83" s="9">
        <v>4235572</v>
      </c>
      <c r="T83" s="9"/>
      <c r="U83" s="9">
        <v>180341425</v>
      </c>
      <c r="V83" s="8">
        <f>SUM(R83:U83)</f>
        <v>226102716</v>
      </c>
      <c r="W83" s="43">
        <f>M83+R83</f>
        <v>117261831</v>
      </c>
      <c r="X83" s="8">
        <f t="shared" si="72"/>
        <v>10475102</v>
      </c>
      <c r="Y83" s="8">
        <f t="shared" si="73"/>
        <v>0</v>
      </c>
      <c r="Z83" s="48">
        <f t="shared" si="74"/>
        <v>525605527</v>
      </c>
      <c r="AA83" s="53">
        <f t="shared" si="75"/>
        <v>653342460</v>
      </c>
      <c r="AB83" s="23" t="s">
        <v>77</v>
      </c>
      <c r="AC83" s="23" t="s">
        <v>68</v>
      </c>
      <c r="AD83" s="23" t="s">
        <v>18</v>
      </c>
      <c r="AE83" s="24">
        <v>46871061</v>
      </c>
      <c r="AF83" s="25">
        <v>2315545</v>
      </c>
      <c r="AG83" s="25"/>
      <c r="AH83" s="25">
        <v>188224804</v>
      </c>
      <c r="AI83" s="56">
        <f>AE83+W83</f>
        <v>164132892</v>
      </c>
      <c r="AJ83" s="31">
        <f t="shared" ref="AJ83:AJ91" si="85">AF83+X83</f>
        <v>12790647</v>
      </c>
      <c r="AK83" s="31">
        <f t="shared" ref="AK83:AK91" si="86">AG83+Y83</f>
        <v>0</v>
      </c>
      <c r="AL83" s="57">
        <f t="shared" ref="AL83:AL91" si="87">AH83+Z83</f>
        <v>713830331</v>
      </c>
    </row>
    <row r="84" spans="1:38" x14ac:dyDescent="0.25">
      <c r="A84" s="64"/>
      <c r="B84" s="65" t="s">
        <v>19</v>
      </c>
      <c r="C84" s="67">
        <v>33368194</v>
      </c>
      <c r="D84" s="12">
        <v>134377</v>
      </c>
      <c r="E84" s="12"/>
      <c r="F84" s="47">
        <v>125875285</v>
      </c>
      <c r="G84" s="37">
        <f>SUM(C84:F84)</f>
        <v>159377856</v>
      </c>
      <c r="H84" s="10">
        <v>34034070</v>
      </c>
      <c r="I84" s="2">
        <v>138422</v>
      </c>
      <c r="J84" s="2"/>
      <c r="K84" s="2">
        <v>119458380</v>
      </c>
      <c r="L84" s="10">
        <f>SUM(H84:K84)</f>
        <v>153630872</v>
      </c>
      <c r="M84" s="45">
        <f>C84+H84</f>
        <v>67402264</v>
      </c>
      <c r="N84" s="10">
        <f t="shared" si="26"/>
        <v>272799</v>
      </c>
      <c r="O84" s="10">
        <f t="shared" si="27"/>
        <v>0</v>
      </c>
      <c r="P84" s="49">
        <f t="shared" si="28"/>
        <v>245333665</v>
      </c>
      <c r="Q84" s="46">
        <f t="shared" si="28"/>
        <v>313008728</v>
      </c>
      <c r="R84" s="10">
        <v>38061642</v>
      </c>
      <c r="S84" s="2">
        <v>104452</v>
      </c>
      <c r="T84" s="2"/>
      <c r="U84" s="2">
        <v>128657163</v>
      </c>
      <c r="V84" s="10">
        <f>SUM(R84:U84)</f>
        <v>166823257</v>
      </c>
      <c r="W84" s="45">
        <f>M84+R84</f>
        <v>105463906</v>
      </c>
      <c r="X84" s="10">
        <f t="shared" si="72"/>
        <v>377251</v>
      </c>
      <c r="Y84" s="10">
        <f t="shared" si="73"/>
        <v>0</v>
      </c>
      <c r="Z84" s="49">
        <f t="shared" si="74"/>
        <v>373990828</v>
      </c>
      <c r="AA84" s="52">
        <f t="shared" si="75"/>
        <v>479831985</v>
      </c>
      <c r="AB84" s="26"/>
      <c r="AC84" s="26"/>
      <c r="AD84" s="27" t="s">
        <v>19</v>
      </c>
      <c r="AE84" s="28">
        <v>36961236</v>
      </c>
      <c r="AF84" s="29">
        <v>17638</v>
      </c>
      <c r="AG84" s="29"/>
      <c r="AH84" s="29">
        <v>127377049</v>
      </c>
      <c r="AI84" s="58">
        <f t="shared" ref="AI84:AI91" si="88">AE84+W84</f>
        <v>142425142</v>
      </c>
      <c r="AJ84" s="30">
        <f t="shared" si="85"/>
        <v>394889</v>
      </c>
      <c r="AK84" s="30">
        <f t="shared" si="86"/>
        <v>0</v>
      </c>
      <c r="AL84" s="59">
        <f t="shared" si="87"/>
        <v>501367877</v>
      </c>
    </row>
    <row r="85" spans="1:38" x14ac:dyDescent="0.25">
      <c r="A85" s="64"/>
      <c r="B85" s="65" t="s">
        <v>20</v>
      </c>
      <c r="C85" s="67">
        <v>102488635</v>
      </c>
      <c r="D85" s="12">
        <v>920582</v>
      </c>
      <c r="E85" s="12">
        <v>169172</v>
      </c>
      <c r="F85" s="47">
        <v>896233002</v>
      </c>
      <c r="G85" s="37">
        <f t="shared" ref="G85:G91" si="89">SUM(C85:F85)</f>
        <v>999811391</v>
      </c>
      <c r="H85" s="10">
        <v>111551581</v>
      </c>
      <c r="I85" s="2">
        <v>1944569</v>
      </c>
      <c r="J85" s="2">
        <v>556202</v>
      </c>
      <c r="K85" s="2">
        <v>888190904</v>
      </c>
      <c r="L85" s="10">
        <f t="shared" ref="L85:L91" si="90">SUM(H85:K85)</f>
        <v>1002243256</v>
      </c>
      <c r="M85" s="45">
        <f t="shared" ref="M85:M91" si="91">C85+H85</f>
        <v>214040216</v>
      </c>
      <c r="N85" s="10">
        <f t="shared" si="26"/>
        <v>2865151</v>
      </c>
      <c r="O85" s="10">
        <f t="shared" si="27"/>
        <v>725374</v>
      </c>
      <c r="P85" s="49">
        <f t="shared" si="28"/>
        <v>1784423906</v>
      </c>
      <c r="Q85" s="46">
        <f t="shared" si="28"/>
        <v>2002054647</v>
      </c>
      <c r="R85" s="10">
        <v>122514117</v>
      </c>
      <c r="S85" s="2">
        <v>2098587</v>
      </c>
      <c r="T85" s="2">
        <v>380111</v>
      </c>
      <c r="U85" s="2">
        <v>955668043</v>
      </c>
      <c r="V85" s="10">
        <f t="shared" ref="V85:V91" si="92">SUM(R85:U85)</f>
        <v>1080660858</v>
      </c>
      <c r="W85" s="45">
        <f t="shared" ref="W85:W91" si="93">M85+R85</f>
        <v>336554333</v>
      </c>
      <c r="X85" s="10">
        <f t="shared" si="72"/>
        <v>4963738</v>
      </c>
      <c r="Y85" s="10">
        <f t="shared" si="73"/>
        <v>1105485</v>
      </c>
      <c r="Z85" s="49">
        <f t="shared" si="74"/>
        <v>2740091949</v>
      </c>
      <c r="AA85" s="52">
        <f t="shared" si="75"/>
        <v>3082715505</v>
      </c>
      <c r="AB85" s="26"/>
      <c r="AC85" s="26"/>
      <c r="AD85" s="27" t="s">
        <v>20</v>
      </c>
      <c r="AE85" s="28">
        <v>118552098</v>
      </c>
      <c r="AF85" s="29">
        <v>1452334</v>
      </c>
      <c r="AG85" s="29">
        <v>99234</v>
      </c>
      <c r="AH85" s="29">
        <v>924311269</v>
      </c>
      <c r="AI85" s="58">
        <f t="shared" si="88"/>
        <v>455106431</v>
      </c>
      <c r="AJ85" s="30">
        <f t="shared" si="85"/>
        <v>6416072</v>
      </c>
      <c r="AK85" s="30">
        <f t="shared" si="86"/>
        <v>1204719</v>
      </c>
      <c r="AL85" s="59">
        <f t="shared" si="87"/>
        <v>3664403218</v>
      </c>
    </row>
    <row r="86" spans="1:38" x14ac:dyDescent="0.25">
      <c r="A86" s="64"/>
      <c r="B86" s="65" t="s">
        <v>21</v>
      </c>
      <c r="C86" s="67">
        <v>64807430</v>
      </c>
      <c r="D86" s="12">
        <v>741394</v>
      </c>
      <c r="E86" s="12"/>
      <c r="F86" s="47">
        <v>369903414</v>
      </c>
      <c r="G86" s="37">
        <f t="shared" si="89"/>
        <v>435452238</v>
      </c>
      <c r="H86" s="10">
        <v>68419155</v>
      </c>
      <c r="I86" s="2">
        <v>976312</v>
      </c>
      <c r="J86" s="2"/>
      <c r="K86" s="2">
        <v>359580020</v>
      </c>
      <c r="L86" s="10">
        <f t="shared" si="90"/>
        <v>428975487</v>
      </c>
      <c r="M86" s="45">
        <f t="shared" si="91"/>
        <v>133226585</v>
      </c>
      <c r="N86" s="10">
        <f t="shared" ref="N86:N133" si="94">D86+I86</f>
        <v>1717706</v>
      </c>
      <c r="O86" s="10">
        <f t="shared" ref="O86:O133" si="95">E86+J86</f>
        <v>0</v>
      </c>
      <c r="P86" s="49">
        <f t="shared" ref="P86:Q133" si="96">F86+K86</f>
        <v>729483434</v>
      </c>
      <c r="Q86" s="46">
        <f t="shared" si="96"/>
        <v>864427725</v>
      </c>
      <c r="R86" s="10">
        <v>77193514</v>
      </c>
      <c r="S86" s="2">
        <v>864405</v>
      </c>
      <c r="T86" s="2"/>
      <c r="U86" s="2">
        <v>381288549</v>
      </c>
      <c r="V86" s="10">
        <f t="shared" si="92"/>
        <v>459346468</v>
      </c>
      <c r="W86" s="45">
        <f t="shared" si="93"/>
        <v>210420099</v>
      </c>
      <c r="X86" s="10">
        <f t="shared" si="72"/>
        <v>2582111</v>
      </c>
      <c r="Y86" s="10">
        <f t="shared" si="73"/>
        <v>0</v>
      </c>
      <c r="Z86" s="49">
        <f t="shared" si="74"/>
        <v>1110771983</v>
      </c>
      <c r="AA86" s="52">
        <f t="shared" si="75"/>
        <v>1323774193</v>
      </c>
      <c r="AB86" s="26"/>
      <c r="AC86" s="26"/>
      <c r="AD86" s="27" t="s">
        <v>21</v>
      </c>
      <c r="AE86" s="28">
        <v>77101120</v>
      </c>
      <c r="AF86" s="29">
        <v>705630</v>
      </c>
      <c r="AG86" s="29"/>
      <c r="AH86" s="29">
        <v>385958694</v>
      </c>
      <c r="AI86" s="58">
        <f t="shared" si="88"/>
        <v>287521219</v>
      </c>
      <c r="AJ86" s="30">
        <f t="shared" si="85"/>
        <v>3287741</v>
      </c>
      <c r="AK86" s="30">
        <f t="shared" si="86"/>
        <v>0</v>
      </c>
      <c r="AL86" s="59">
        <f t="shared" si="87"/>
        <v>1496730677</v>
      </c>
    </row>
    <row r="87" spans="1:38" x14ac:dyDescent="0.25">
      <c r="A87" s="64"/>
      <c r="B87" s="65" t="s">
        <v>22</v>
      </c>
      <c r="C87" s="67">
        <v>28783467</v>
      </c>
      <c r="D87" s="12">
        <v>1038823</v>
      </c>
      <c r="E87" s="12"/>
      <c r="F87" s="47">
        <v>143044706</v>
      </c>
      <c r="G87" s="37">
        <f t="shared" si="89"/>
        <v>172866996</v>
      </c>
      <c r="H87" s="10">
        <v>30810703</v>
      </c>
      <c r="I87" s="2">
        <v>1108777</v>
      </c>
      <c r="J87" s="2"/>
      <c r="K87" s="2">
        <v>140852650</v>
      </c>
      <c r="L87" s="10">
        <f t="shared" si="90"/>
        <v>172772130</v>
      </c>
      <c r="M87" s="45">
        <f t="shared" si="91"/>
        <v>59594170</v>
      </c>
      <c r="N87" s="10">
        <f t="shared" si="94"/>
        <v>2147600</v>
      </c>
      <c r="O87" s="10">
        <f t="shared" si="95"/>
        <v>0</v>
      </c>
      <c r="P87" s="49">
        <f t="shared" si="96"/>
        <v>283897356</v>
      </c>
      <c r="Q87" s="46">
        <f t="shared" si="96"/>
        <v>345639126</v>
      </c>
      <c r="R87" s="10">
        <v>34463972</v>
      </c>
      <c r="S87" s="2">
        <v>1162143</v>
      </c>
      <c r="T87" s="2"/>
      <c r="U87" s="2">
        <v>151897605</v>
      </c>
      <c r="V87" s="10">
        <f t="shared" si="92"/>
        <v>187523720</v>
      </c>
      <c r="W87" s="45">
        <f t="shared" si="93"/>
        <v>94058142</v>
      </c>
      <c r="X87" s="10">
        <f t="shared" si="72"/>
        <v>3309743</v>
      </c>
      <c r="Y87" s="10">
        <f t="shared" si="73"/>
        <v>0</v>
      </c>
      <c r="Z87" s="49">
        <f t="shared" si="74"/>
        <v>435794961</v>
      </c>
      <c r="AA87" s="52">
        <f t="shared" si="75"/>
        <v>533162846</v>
      </c>
      <c r="AB87" s="26"/>
      <c r="AC87" s="26"/>
      <c r="AD87" s="27" t="s">
        <v>22</v>
      </c>
      <c r="AE87" s="28">
        <v>34404632</v>
      </c>
      <c r="AF87" s="29">
        <v>1078826</v>
      </c>
      <c r="AG87" s="29"/>
      <c r="AH87" s="29">
        <v>150343449</v>
      </c>
      <c r="AI87" s="58">
        <f t="shared" si="88"/>
        <v>128462774</v>
      </c>
      <c r="AJ87" s="30">
        <f t="shared" si="85"/>
        <v>4388569</v>
      </c>
      <c r="AK87" s="30">
        <f t="shared" si="86"/>
        <v>0</v>
      </c>
      <c r="AL87" s="59">
        <f t="shared" si="87"/>
        <v>586138410</v>
      </c>
    </row>
    <row r="88" spans="1:38" x14ac:dyDescent="0.25">
      <c r="A88" s="64"/>
      <c r="B88" s="65" t="s">
        <v>23</v>
      </c>
      <c r="C88" s="67">
        <v>19102130</v>
      </c>
      <c r="D88" s="12">
        <v>655121</v>
      </c>
      <c r="E88" s="12">
        <v>1445</v>
      </c>
      <c r="F88" s="47">
        <v>124026488</v>
      </c>
      <c r="G88" s="37">
        <f t="shared" si="89"/>
        <v>143785184</v>
      </c>
      <c r="H88" s="10">
        <v>21396101</v>
      </c>
      <c r="I88" s="2">
        <v>749725</v>
      </c>
      <c r="J88" s="2">
        <v>3192</v>
      </c>
      <c r="K88" s="2">
        <v>125421127</v>
      </c>
      <c r="L88" s="10">
        <f t="shared" si="90"/>
        <v>147570145</v>
      </c>
      <c r="M88" s="45">
        <f t="shared" si="91"/>
        <v>40498231</v>
      </c>
      <c r="N88" s="10">
        <f t="shared" si="94"/>
        <v>1404846</v>
      </c>
      <c r="O88" s="10">
        <f t="shared" si="95"/>
        <v>4637</v>
      </c>
      <c r="P88" s="49">
        <f t="shared" si="96"/>
        <v>249447615</v>
      </c>
      <c r="Q88" s="46">
        <f t="shared" si="96"/>
        <v>291355329</v>
      </c>
      <c r="R88" s="10">
        <v>23083677</v>
      </c>
      <c r="S88" s="2">
        <v>695108</v>
      </c>
      <c r="T88" s="2">
        <v>3322</v>
      </c>
      <c r="U88" s="2">
        <v>132156246</v>
      </c>
      <c r="V88" s="10">
        <f t="shared" si="92"/>
        <v>155938353</v>
      </c>
      <c r="W88" s="45">
        <f t="shared" si="93"/>
        <v>63581908</v>
      </c>
      <c r="X88" s="10">
        <f t="shared" si="72"/>
        <v>2099954</v>
      </c>
      <c r="Y88" s="10">
        <f t="shared" si="73"/>
        <v>7959</v>
      </c>
      <c r="Z88" s="49">
        <f t="shared" si="74"/>
        <v>381603861</v>
      </c>
      <c r="AA88" s="52">
        <f t="shared" si="75"/>
        <v>447293682</v>
      </c>
      <c r="AB88" s="26"/>
      <c r="AC88" s="26"/>
      <c r="AD88" s="27" t="s">
        <v>23</v>
      </c>
      <c r="AE88" s="28">
        <v>22998782</v>
      </c>
      <c r="AF88" s="29">
        <v>523284</v>
      </c>
      <c r="AG88" s="29">
        <v>3215</v>
      </c>
      <c r="AH88" s="29">
        <v>131059167</v>
      </c>
      <c r="AI88" s="58">
        <f t="shared" si="88"/>
        <v>86580690</v>
      </c>
      <c r="AJ88" s="30">
        <f t="shared" si="85"/>
        <v>2623238</v>
      </c>
      <c r="AK88" s="30">
        <f t="shared" si="86"/>
        <v>11174</v>
      </c>
      <c r="AL88" s="59">
        <f t="shared" si="87"/>
        <v>512663028</v>
      </c>
    </row>
    <row r="89" spans="1:38" x14ac:dyDescent="0.25">
      <c r="A89" s="64"/>
      <c r="B89" s="65" t="s">
        <v>24</v>
      </c>
      <c r="C89" s="67">
        <v>13278317</v>
      </c>
      <c r="D89" s="12">
        <v>159645</v>
      </c>
      <c r="E89" s="12"/>
      <c r="F89" s="47">
        <v>42304554</v>
      </c>
      <c r="G89" s="37">
        <f t="shared" si="89"/>
        <v>55742516</v>
      </c>
      <c r="H89" s="10">
        <v>13413841</v>
      </c>
      <c r="I89" s="2">
        <v>181431</v>
      </c>
      <c r="J89" s="2"/>
      <c r="K89" s="2">
        <v>40501475</v>
      </c>
      <c r="L89" s="10">
        <f t="shared" si="90"/>
        <v>54096747</v>
      </c>
      <c r="M89" s="45">
        <f t="shared" si="91"/>
        <v>26692158</v>
      </c>
      <c r="N89" s="10">
        <f t="shared" si="94"/>
        <v>341076</v>
      </c>
      <c r="O89" s="10">
        <f t="shared" si="95"/>
        <v>0</v>
      </c>
      <c r="P89" s="49">
        <f t="shared" si="96"/>
        <v>82806029</v>
      </c>
      <c r="Q89" s="46">
        <f t="shared" si="96"/>
        <v>109839263</v>
      </c>
      <c r="R89" s="10">
        <v>15051622</v>
      </c>
      <c r="S89" s="2">
        <v>195178</v>
      </c>
      <c r="T89" s="2"/>
      <c r="U89" s="2">
        <v>44618124</v>
      </c>
      <c r="V89" s="10">
        <f t="shared" si="92"/>
        <v>59864924</v>
      </c>
      <c r="W89" s="45">
        <f t="shared" si="93"/>
        <v>41743780</v>
      </c>
      <c r="X89" s="10">
        <f t="shared" si="72"/>
        <v>536254</v>
      </c>
      <c r="Y89" s="10">
        <f t="shared" si="73"/>
        <v>0</v>
      </c>
      <c r="Z89" s="49">
        <f t="shared" si="74"/>
        <v>127424153</v>
      </c>
      <c r="AA89" s="52">
        <f t="shared" si="75"/>
        <v>169704187</v>
      </c>
      <c r="AB89" s="26"/>
      <c r="AC89" s="26"/>
      <c r="AD89" s="27" t="s">
        <v>24</v>
      </c>
      <c r="AE89" s="28">
        <v>15262760</v>
      </c>
      <c r="AF89" s="29">
        <v>146506</v>
      </c>
      <c r="AG89" s="29"/>
      <c r="AH89" s="29">
        <v>45023423</v>
      </c>
      <c r="AI89" s="58">
        <f t="shared" si="88"/>
        <v>57006540</v>
      </c>
      <c r="AJ89" s="30">
        <f t="shared" si="85"/>
        <v>682760</v>
      </c>
      <c r="AK89" s="30">
        <f t="shared" si="86"/>
        <v>0</v>
      </c>
      <c r="AL89" s="59">
        <f t="shared" si="87"/>
        <v>172447576</v>
      </c>
    </row>
    <row r="90" spans="1:38" x14ac:dyDescent="0.25">
      <c r="A90" s="64"/>
      <c r="B90" s="65" t="s">
        <v>25</v>
      </c>
      <c r="C90" s="67">
        <v>18142122</v>
      </c>
      <c r="D90" s="12">
        <v>461246</v>
      </c>
      <c r="E90" s="12"/>
      <c r="F90" s="47">
        <v>99674017</v>
      </c>
      <c r="G90" s="37">
        <f t="shared" si="89"/>
        <v>118277385</v>
      </c>
      <c r="H90" s="10">
        <v>18773921</v>
      </c>
      <c r="I90" s="2">
        <v>676287</v>
      </c>
      <c r="J90" s="2"/>
      <c r="K90" s="2">
        <v>95422206</v>
      </c>
      <c r="L90" s="10">
        <f t="shared" si="90"/>
        <v>114872414</v>
      </c>
      <c r="M90" s="45">
        <f t="shared" si="91"/>
        <v>36916043</v>
      </c>
      <c r="N90" s="10">
        <f t="shared" si="94"/>
        <v>1137533</v>
      </c>
      <c r="O90" s="10">
        <f t="shared" si="95"/>
        <v>0</v>
      </c>
      <c r="P90" s="49">
        <f t="shared" si="96"/>
        <v>195096223</v>
      </c>
      <c r="Q90" s="46">
        <f t="shared" si="96"/>
        <v>233149799</v>
      </c>
      <c r="R90" s="10">
        <v>20021493</v>
      </c>
      <c r="S90" s="2">
        <v>726339</v>
      </c>
      <c r="T90" s="2"/>
      <c r="U90" s="2">
        <v>103248605</v>
      </c>
      <c r="V90" s="10">
        <f t="shared" si="92"/>
        <v>123996437</v>
      </c>
      <c r="W90" s="45">
        <f t="shared" si="93"/>
        <v>56937536</v>
      </c>
      <c r="X90" s="10">
        <f t="shared" si="72"/>
        <v>1863872</v>
      </c>
      <c r="Y90" s="10">
        <f t="shared" si="73"/>
        <v>0</v>
      </c>
      <c r="Z90" s="49">
        <f t="shared" si="74"/>
        <v>298344828</v>
      </c>
      <c r="AA90" s="52">
        <f t="shared" si="75"/>
        <v>357146236</v>
      </c>
      <c r="AB90" s="26"/>
      <c r="AC90" s="26"/>
      <c r="AD90" s="27" t="s">
        <v>25</v>
      </c>
      <c r="AE90" s="28">
        <v>20540352</v>
      </c>
      <c r="AF90" s="29">
        <v>741367</v>
      </c>
      <c r="AG90" s="29"/>
      <c r="AH90" s="29">
        <v>103454074</v>
      </c>
      <c r="AI90" s="58">
        <f t="shared" si="88"/>
        <v>77477888</v>
      </c>
      <c r="AJ90" s="30">
        <f t="shared" si="85"/>
        <v>2605239</v>
      </c>
      <c r="AK90" s="30">
        <f t="shared" si="86"/>
        <v>0</v>
      </c>
      <c r="AL90" s="59">
        <f t="shared" si="87"/>
        <v>401798902</v>
      </c>
    </row>
    <row r="91" spans="1:38" x14ac:dyDescent="0.25">
      <c r="A91" s="64"/>
      <c r="B91" s="65" t="s">
        <v>26</v>
      </c>
      <c r="C91" s="67">
        <v>68492914</v>
      </c>
      <c r="D91" s="12">
        <v>223906</v>
      </c>
      <c r="E91" s="12">
        <v>32624</v>
      </c>
      <c r="F91" s="47">
        <v>403953745</v>
      </c>
      <c r="G91" s="37">
        <f t="shared" si="89"/>
        <v>472703189</v>
      </c>
      <c r="H91" s="10">
        <v>69442871</v>
      </c>
      <c r="I91" s="2">
        <v>659654</v>
      </c>
      <c r="J91" s="2">
        <v>72401</v>
      </c>
      <c r="K91" s="2">
        <v>375591536</v>
      </c>
      <c r="L91" s="10">
        <f t="shared" si="90"/>
        <v>445766462</v>
      </c>
      <c r="M91" s="45">
        <f t="shared" si="91"/>
        <v>137935785</v>
      </c>
      <c r="N91" s="10">
        <f t="shared" si="94"/>
        <v>883560</v>
      </c>
      <c r="O91" s="10">
        <f t="shared" si="95"/>
        <v>105025</v>
      </c>
      <c r="P91" s="49">
        <f t="shared" si="96"/>
        <v>779545281</v>
      </c>
      <c r="Q91" s="46">
        <f t="shared" si="96"/>
        <v>918469651</v>
      </c>
      <c r="R91" s="10">
        <v>76309233</v>
      </c>
      <c r="S91" s="2">
        <v>725943</v>
      </c>
      <c r="T91" s="2">
        <v>81362</v>
      </c>
      <c r="U91" s="2">
        <v>397607833</v>
      </c>
      <c r="V91" s="10">
        <f t="shared" si="92"/>
        <v>474724371</v>
      </c>
      <c r="W91" s="45">
        <f t="shared" si="93"/>
        <v>214245018</v>
      </c>
      <c r="X91" s="10">
        <f t="shared" si="72"/>
        <v>1609503</v>
      </c>
      <c r="Y91" s="10">
        <f t="shared" si="73"/>
        <v>186387</v>
      </c>
      <c r="Z91" s="49">
        <f t="shared" si="74"/>
        <v>1177153114</v>
      </c>
      <c r="AA91" s="52">
        <f t="shared" si="75"/>
        <v>1393194022</v>
      </c>
      <c r="AB91" s="26"/>
      <c r="AC91" s="26"/>
      <c r="AD91" s="27" t="s">
        <v>26</v>
      </c>
      <c r="AE91" s="28">
        <v>84917549</v>
      </c>
      <c r="AF91" s="29">
        <v>397921</v>
      </c>
      <c r="AG91" s="29">
        <v>24691</v>
      </c>
      <c r="AH91" s="29">
        <v>426082785</v>
      </c>
      <c r="AI91" s="45">
        <f t="shared" si="88"/>
        <v>299162567</v>
      </c>
      <c r="AJ91" s="14">
        <f t="shared" si="85"/>
        <v>2007424</v>
      </c>
      <c r="AK91" s="14">
        <f t="shared" si="86"/>
        <v>211078</v>
      </c>
      <c r="AL91" s="59">
        <f t="shared" si="87"/>
        <v>1603235899</v>
      </c>
    </row>
    <row r="92" spans="1:38" s="3" customFormat="1" x14ac:dyDescent="0.25">
      <c r="A92" s="68" t="s">
        <v>43</v>
      </c>
      <c r="B92" s="69"/>
      <c r="C92" s="70">
        <v>386409384</v>
      </c>
      <c r="D92" s="71">
        <v>7021574</v>
      </c>
      <c r="E92" s="71">
        <v>203241</v>
      </c>
      <c r="F92" s="72">
        <v>2380884585</v>
      </c>
      <c r="G92" s="73">
        <f>SUM(C92:F92)</f>
        <v>2774518784</v>
      </c>
      <c r="H92" s="74">
        <v>405632180</v>
      </c>
      <c r="I92" s="75">
        <v>9988227</v>
      </c>
      <c r="J92" s="75">
        <v>631795</v>
      </c>
      <c r="K92" s="75">
        <v>2314413026</v>
      </c>
      <c r="L92" s="74">
        <f>SUM(H92:K92)</f>
        <v>2730665228</v>
      </c>
      <c r="M92" s="76">
        <f>C92+H92</f>
        <v>792041564</v>
      </c>
      <c r="N92" s="74">
        <f t="shared" si="94"/>
        <v>17009801</v>
      </c>
      <c r="O92" s="74">
        <f t="shared" si="95"/>
        <v>835036</v>
      </c>
      <c r="P92" s="77">
        <f t="shared" si="96"/>
        <v>4695297611</v>
      </c>
      <c r="Q92" s="75">
        <f t="shared" si="96"/>
        <v>5505184012</v>
      </c>
      <c r="R92" s="74">
        <v>448224989</v>
      </c>
      <c r="S92" s="75">
        <v>10807727</v>
      </c>
      <c r="T92" s="75">
        <v>464795</v>
      </c>
      <c r="U92" s="75">
        <v>2475483593</v>
      </c>
      <c r="V92" s="74">
        <f>SUM(R92:U92)</f>
        <v>2934981104</v>
      </c>
      <c r="W92" s="76">
        <f>M92+R92</f>
        <v>1240266553</v>
      </c>
      <c r="X92" s="74">
        <f t="shared" si="72"/>
        <v>27817528</v>
      </c>
      <c r="Y92" s="74">
        <f t="shared" si="73"/>
        <v>1299831</v>
      </c>
      <c r="Z92" s="77">
        <f t="shared" si="74"/>
        <v>7170781204</v>
      </c>
      <c r="AA92" s="78">
        <f t="shared" si="75"/>
        <v>8440165116</v>
      </c>
      <c r="AI92" s="79">
        <f>SUM(AI83:AI91)</f>
        <v>1697876143</v>
      </c>
      <c r="AJ92" s="80">
        <f>SUM(AJ83:AJ91)</f>
        <v>35196579</v>
      </c>
      <c r="AK92" s="80">
        <f>SUM(AK83:AK91)</f>
        <v>1426971</v>
      </c>
      <c r="AL92" s="81">
        <f>SUM(AL83:AL91)</f>
        <v>9652615918</v>
      </c>
    </row>
    <row r="93" spans="1:38" x14ac:dyDescent="0.25">
      <c r="A93" s="62" t="s">
        <v>44</v>
      </c>
      <c r="B93" s="63" t="s">
        <v>18</v>
      </c>
      <c r="C93" s="66">
        <v>20023937</v>
      </c>
      <c r="D93" s="13">
        <v>16430</v>
      </c>
      <c r="E93" s="13"/>
      <c r="F93" s="44">
        <v>260581</v>
      </c>
      <c r="G93" s="36">
        <f>SUM(C93:F93)</f>
        <v>20300948</v>
      </c>
      <c r="H93" s="8">
        <v>13319651</v>
      </c>
      <c r="I93" s="9">
        <v>1102</v>
      </c>
      <c r="J93" s="9"/>
      <c r="K93" s="9">
        <v>257623</v>
      </c>
      <c r="L93" s="8">
        <f>SUM(H93:K93)</f>
        <v>13578376</v>
      </c>
      <c r="M93" s="43">
        <f>C93+H93</f>
        <v>33343588</v>
      </c>
      <c r="N93" s="8">
        <f t="shared" si="94"/>
        <v>17532</v>
      </c>
      <c r="O93" s="8">
        <f t="shared" si="95"/>
        <v>0</v>
      </c>
      <c r="P93" s="48">
        <f t="shared" si="96"/>
        <v>518204</v>
      </c>
      <c r="Q93" s="9">
        <f t="shared" si="96"/>
        <v>33879324</v>
      </c>
      <c r="R93" s="8">
        <v>17863971</v>
      </c>
      <c r="S93" s="9">
        <v>260</v>
      </c>
      <c r="T93" s="9"/>
      <c r="U93" s="9">
        <v>316960</v>
      </c>
      <c r="V93" s="8">
        <f>SUM(R93:U93)</f>
        <v>18181191</v>
      </c>
      <c r="W93" s="43">
        <f>M93+R93</f>
        <v>51207559</v>
      </c>
      <c r="X93" s="8">
        <f t="shared" si="72"/>
        <v>17792</v>
      </c>
      <c r="Y93" s="8">
        <f t="shared" si="73"/>
        <v>0</v>
      </c>
      <c r="Z93" s="48">
        <f t="shared" si="74"/>
        <v>835164</v>
      </c>
      <c r="AA93" s="53">
        <f t="shared" si="75"/>
        <v>52060515</v>
      </c>
      <c r="AB93" s="23" t="s">
        <v>69</v>
      </c>
      <c r="AC93" s="23" t="s">
        <v>70</v>
      </c>
      <c r="AD93" s="23" t="s">
        <v>18</v>
      </c>
      <c r="AE93" s="24">
        <v>16631478</v>
      </c>
      <c r="AF93" s="25">
        <v>803</v>
      </c>
      <c r="AG93" s="25"/>
      <c r="AH93" s="25">
        <v>289792</v>
      </c>
      <c r="AI93" s="56">
        <f>AE93+W93</f>
        <v>67839037</v>
      </c>
      <c r="AJ93" s="31">
        <f t="shared" ref="AJ93:AJ101" si="97">AF93+X93</f>
        <v>18595</v>
      </c>
      <c r="AK93" s="31">
        <f t="shared" ref="AK93:AK101" si="98">AG93+Y93</f>
        <v>0</v>
      </c>
      <c r="AL93" s="57">
        <f t="shared" ref="AL93:AL101" si="99">AH93+Z93</f>
        <v>1124956</v>
      </c>
    </row>
    <row r="94" spans="1:38" x14ac:dyDescent="0.25">
      <c r="A94" s="64"/>
      <c r="B94" s="65" t="s">
        <v>19</v>
      </c>
      <c r="C94" s="67">
        <v>14277217</v>
      </c>
      <c r="D94" s="12">
        <v>2315</v>
      </c>
      <c r="E94" s="12"/>
      <c r="F94" s="47">
        <v>141208</v>
      </c>
      <c r="G94" s="37">
        <f>SUM(C94:F94)</f>
        <v>14420740</v>
      </c>
      <c r="H94" s="10">
        <v>12289977</v>
      </c>
      <c r="I94" s="2">
        <v>1680</v>
      </c>
      <c r="J94" s="2"/>
      <c r="K94" s="2">
        <v>121794</v>
      </c>
      <c r="L94" s="10">
        <f>SUM(H94:K94)</f>
        <v>12413451</v>
      </c>
      <c r="M94" s="45">
        <f>C94+H94</f>
        <v>26567194</v>
      </c>
      <c r="N94" s="10">
        <f t="shared" si="94"/>
        <v>3995</v>
      </c>
      <c r="O94" s="10">
        <f t="shared" si="95"/>
        <v>0</v>
      </c>
      <c r="P94" s="49">
        <f t="shared" si="96"/>
        <v>263002</v>
      </c>
      <c r="Q94" s="46">
        <f t="shared" si="96"/>
        <v>26834191</v>
      </c>
      <c r="R94" s="10">
        <v>14581427</v>
      </c>
      <c r="S94" s="2">
        <v>1700</v>
      </c>
      <c r="T94" s="2"/>
      <c r="U94" s="2">
        <v>127374</v>
      </c>
      <c r="V94" s="10">
        <f>SUM(R94:U94)</f>
        <v>14710501</v>
      </c>
      <c r="W94" s="45">
        <f>M94+R94</f>
        <v>41148621</v>
      </c>
      <c r="X94" s="10">
        <f t="shared" si="72"/>
        <v>5695</v>
      </c>
      <c r="Y94" s="10">
        <f t="shared" si="73"/>
        <v>0</v>
      </c>
      <c r="Z94" s="49">
        <f t="shared" si="74"/>
        <v>390376</v>
      </c>
      <c r="AA94" s="52">
        <f t="shared" si="75"/>
        <v>41544692</v>
      </c>
      <c r="AB94" s="26"/>
      <c r="AC94" s="26"/>
      <c r="AD94" s="27" t="s">
        <v>19</v>
      </c>
      <c r="AE94" s="28">
        <v>16164340</v>
      </c>
      <c r="AF94" s="29">
        <v>7330</v>
      </c>
      <c r="AG94" s="29"/>
      <c r="AH94" s="29">
        <v>102648</v>
      </c>
      <c r="AI94" s="58">
        <f t="shared" ref="AI94:AI101" si="100">AE94+W94</f>
        <v>57312961</v>
      </c>
      <c r="AJ94" s="30">
        <f t="shared" si="97"/>
        <v>13025</v>
      </c>
      <c r="AK94" s="30">
        <f t="shared" si="98"/>
        <v>0</v>
      </c>
      <c r="AL94" s="59">
        <f t="shared" si="99"/>
        <v>493024</v>
      </c>
    </row>
    <row r="95" spans="1:38" x14ac:dyDescent="0.25">
      <c r="A95" s="64"/>
      <c r="B95" s="65" t="s">
        <v>20</v>
      </c>
      <c r="C95" s="67">
        <v>63590170</v>
      </c>
      <c r="D95" s="12">
        <v>28410</v>
      </c>
      <c r="E95" s="12"/>
      <c r="F95" s="47">
        <v>3296303</v>
      </c>
      <c r="G95" s="37">
        <f t="shared" ref="G95:G101" si="101">SUM(C95:F95)</f>
        <v>66914883</v>
      </c>
      <c r="H95" s="10">
        <v>60982449</v>
      </c>
      <c r="I95" s="2">
        <v>65735</v>
      </c>
      <c r="J95" s="2"/>
      <c r="K95" s="2">
        <v>3460307</v>
      </c>
      <c r="L95" s="10">
        <f t="shared" ref="L95:L101" si="102">SUM(H95:K95)</f>
        <v>64508491</v>
      </c>
      <c r="M95" s="45">
        <f t="shared" ref="M95:M101" si="103">C95+H95</f>
        <v>124572619</v>
      </c>
      <c r="N95" s="10">
        <f t="shared" si="94"/>
        <v>94145</v>
      </c>
      <c r="O95" s="10">
        <f t="shared" si="95"/>
        <v>0</v>
      </c>
      <c r="P95" s="49">
        <f t="shared" si="96"/>
        <v>6756610</v>
      </c>
      <c r="Q95" s="46">
        <f t="shared" si="96"/>
        <v>131423374</v>
      </c>
      <c r="R95" s="10">
        <v>66543642</v>
      </c>
      <c r="S95" s="2">
        <v>55151</v>
      </c>
      <c r="T95" s="2"/>
      <c r="U95" s="2">
        <v>3610867</v>
      </c>
      <c r="V95" s="10">
        <f t="shared" ref="V95:V101" si="104">SUM(R95:U95)</f>
        <v>70209660</v>
      </c>
      <c r="W95" s="45">
        <f t="shared" ref="W95:W101" si="105">M95+R95</f>
        <v>191116261</v>
      </c>
      <c r="X95" s="10">
        <f t="shared" si="72"/>
        <v>149296</v>
      </c>
      <c r="Y95" s="10">
        <f t="shared" si="73"/>
        <v>0</v>
      </c>
      <c r="Z95" s="49">
        <f t="shared" si="74"/>
        <v>10367477</v>
      </c>
      <c r="AA95" s="52">
        <f t="shared" si="75"/>
        <v>201633034</v>
      </c>
      <c r="AB95" s="26"/>
      <c r="AC95" s="26"/>
      <c r="AD95" s="27" t="s">
        <v>20</v>
      </c>
      <c r="AE95" s="28">
        <v>64664667</v>
      </c>
      <c r="AF95" s="29">
        <v>162452</v>
      </c>
      <c r="AG95" s="29"/>
      <c r="AH95" s="29">
        <v>2927092</v>
      </c>
      <c r="AI95" s="58">
        <f t="shared" si="100"/>
        <v>255780928</v>
      </c>
      <c r="AJ95" s="30">
        <f t="shared" si="97"/>
        <v>311748</v>
      </c>
      <c r="AK95" s="30">
        <f t="shared" si="98"/>
        <v>0</v>
      </c>
      <c r="AL95" s="59">
        <f t="shared" si="99"/>
        <v>13294569</v>
      </c>
    </row>
    <row r="96" spans="1:38" x14ac:dyDescent="0.25">
      <c r="A96" s="64"/>
      <c r="B96" s="65" t="s">
        <v>21</v>
      </c>
      <c r="C96" s="67">
        <v>50465114</v>
      </c>
      <c r="D96" s="12">
        <v>74591</v>
      </c>
      <c r="E96" s="12"/>
      <c r="F96" s="47">
        <v>1345822</v>
      </c>
      <c r="G96" s="37">
        <f t="shared" si="101"/>
        <v>51885527</v>
      </c>
      <c r="H96" s="10">
        <v>59760372</v>
      </c>
      <c r="I96" s="2">
        <v>73087</v>
      </c>
      <c r="J96" s="2"/>
      <c r="K96" s="2">
        <v>1309496</v>
      </c>
      <c r="L96" s="10">
        <f t="shared" si="102"/>
        <v>61142955</v>
      </c>
      <c r="M96" s="45">
        <f t="shared" si="103"/>
        <v>110225486</v>
      </c>
      <c r="N96" s="10">
        <f t="shared" si="94"/>
        <v>147678</v>
      </c>
      <c r="O96" s="10">
        <f t="shared" si="95"/>
        <v>0</v>
      </c>
      <c r="P96" s="49">
        <f t="shared" si="96"/>
        <v>2655318</v>
      </c>
      <c r="Q96" s="46">
        <f t="shared" si="96"/>
        <v>113028482</v>
      </c>
      <c r="R96" s="10">
        <v>71682873</v>
      </c>
      <c r="S96" s="2">
        <v>106667</v>
      </c>
      <c r="T96" s="2"/>
      <c r="U96" s="2">
        <v>1362893</v>
      </c>
      <c r="V96" s="10">
        <f t="shared" si="104"/>
        <v>73152433</v>
      </c>
      <c r="W96" s="45">
        <f t="shared" si="105"/>
        <v>181908359</v>
      </c>
      <c r="X96" s="10">
        <f t="shared" si="72"/>
        <v>254345</v>
      </c>
      <c r="Y96" s="10">
        <f t="shared" si="73"/>
        <v>0</v>
      </c>
      <c r="Z96" s="49">
        <f t="shared" si="74"/>
        <v>4018211</v>
      </c>
      <c r="AA96" s="52">
        <f t="shared" si="75"/>
        <v>186180915</v>
      </c>
      <c r="AB96" s="26"/>
      <c r="AC96" s="26"/>
      <c r="AD96" s="27" t="s">
        <v>21</v>
      </c>
      <c r="AE96" s="28">
        <v>62199242</v>
      </c>
      <c r="AF96" s="29">
        <v>96744</v>
      </c>
      <c r="AG96" s="29"/>
      <c r="AH96" s="29">
        <v>1478781</v>
      </c>
      <c r="AI96" s="58">
        <f t="shared" si="100"/>
        <v>244107601</v>
      </c>
      <c r="AJ96" s="30">
        <f t="shared" si="97"/>
        <v>351089</v>
      </c>
      <c r="AK96" s="30">
        <f t="shared" si="98"/>
        <v>0</v>
      </c>
      <c r="AL96" s="59">
        <f t="shared" si="99"/>
        <v>5496992</v>
      </c>
    </row>
    <row r="97" spans="1:38" x14ac:dyDescent="0.25">
      <c r="A97" s="64"/>
      <c r="B97" s="65" t="s">
        <v>22</v>
      </c>
      <c r="C97" s="67">
        <v>13301942</v>
      </c>
      <c r="D97" s="12">
        <v>45123</v>
      </c>
      <c r="E97" s="12"/>
      <c r="F97" s="47">
        <v>99847</v>
      </c>
      <c r="G97" s="37">
        <f t="shared" si="101"/>
        <v>13446912</v>
      </c>
      <c r="H97" s="10">
        <v>15256292</v>
      </c>
      <c r="I97" s="2">
        <v>15422</v>
      </c>
      <c r="J97" s="2"/>
      <c r="K97" s="2">
        <v>107442</v>
      </c>
      <c r="L97" s="10">
        <f t="shared" si="102"/>
        <v>15379156</v>
      </c>
      <c r="M97" s="45">
        <f t="shared" si="103"/>
        <v>28558234</v>
      </c>
      <c r="N97" s="10">
        <f t="shared" si="94"/>
        <v>60545</v>
      </c>
      <c r="O97" s="10">
        <f t="shared" si="95"/>
        <v>0</v>
      </c>
      <c r="P97" s="49">
        <f t="shared" si="96"/>
        <v>207289</v>
      </c>
      <c r="Q97" s="46">
        <f t="shared" si="96"/>
        <v>28826068</v>
      </c>
      <c r="R97" s="10">
        <v>16076460</v>
      </c>
      <c r="S97" s="2">
        <v>6001</v>
      </c>
      <c r="T97" s="2"/>
      <c r="U97" s="2">
        <v>180829</v>
      </c>
      <c r="V97" s="10">
        <f t="shared" si="104"/>
        <v>16263290</v>
      </c>
      <c r="W97" s="45">
        <f t="shared" si="105"/>
        <v>44634694</v>
      </c>
      <c r="X97" s="10">
        <f t="shared" si="72"/>
        <v>66546</v>
      </c>
      <c r="Y97" s="10">
        <f t="shared" si="73"/>
        <v>0</v>
      </c>
      <c r="Z97" s="49">
        <f t="shared" si="74"/>
        <v>388118</v>
      </c>
      <c r="AA97" s="52">
        <f t="shared" si="75"/>
        <v>45089358</v>
      </c>
      <c r="AB97" s="26"/>
      <c r="AC97" s="26"/>
      <c r="AD97" s="27" t="s">
        <v>22</v>
      </c>
      <c r="AE97" s="28">
        <v>15659853</v>
      </c>
      <c r="AF97" s="29">
        <v>4892</v>
      </c>
      <c r="AG97" s="29"/>
      <c r="AH97" s="29">
        <v>92628</v>
      </c>
      <c r="AI97" s="58">
        <f t="shared" si="100"/>
        <v>60294547</v>
      </c>
      <c r="AJ97" s="30">
        <f t="shared" si="97"/>
        <v>71438</v>
      </c>
      <c r="AK97" s="30">
        <f t="shared" si="98"/>
        <v>0</v>
      </c>
      <c r="AL97" s="59">
        <f t="shared" si="99"/>
        <v>480746</v>
      </c>
    </row>
    <row r="98" spans="1:38" x14ac:dyDescent="0.25">
      <c r="A98" s="64"/>
      <c r="B98" s="65" t="s">
        <v>23</v>
      </c>
      <c r="C98" s="67">
        <v>12918501</v>
      </c>
      <c r="D98" s="12">
        <v>68571</v>
      </c>
      <c r="E98" s="12"/>
      <c r="F98" s="47">
        <v>36522</v>
      </c>
      <c r="G98" s="37">
        <f t="shared" si="101"/>
        <v>13023594</v>
      </c>
      <c r="H98" s="10">
        <v>13353913</v>
      </c>
      <c r="I98" s="2">
        <v>33334</v>
      </c>
      <c r="J98" s="2"/>
      <c r="K98" s="2">
        <v>49076</v>
      </c>
      <c r="L98" s="10">
        <f t="shared" si="102"/>
        <v>13436323</v>
      </c>
      <c r="M98" s="45">
        <f t="shared" si="103"/>
        <v>26272414</v>
      </c>
      <c r="N98" s="10">
        <f t="shared" si="94"/>
        <v>101905</v>
      </c>
      <c r="O98" s="10">
        <f t="shared" si="95"/>
        <v>0</v>
      </c>
      <c r="P98" s="49">
        <f t="shared" si="96"/>
        <v>85598</v>
      </c>
      <c r="Q98" s="46">
        <f t="shared" si="96"/>
        <v>26459917</v>
      </c>
      <c r="R98" s="10">
        <v>15392809</v>
      </c>
      <c r="S98" s="2">
        <v>3337</v>
      </c>
      <c r="T98" s="2"/>
      <c r="U98" s="2">
        <v>51406</v>
      </c>
      <c r="V98" s="10">
        <f t="shared" si="104"/>
        <v>15447552</v>
      </c>
      <c r="W98" s="45">
        <f t="shared" si="105"/>
        <v>41665223</v>
      </c>
      <c r="X98" s="10">
        <f t="shared" si="72"/>
        <v>105242</v>
      </c>
      <c r="Y98" s="10">
        <f t="shared" si="73"/>
        <v>0</v>
      </c>
      <c r="Z98" s="49">
        <f t="shared" si="74"/>
        <v>137004</v>
      </c>
      <c r="AA98" s="52">
        <f t="shared" si="75"/>
        <v>41907469</v>
      </c>
      <c r="AB98" s="26"/>
      <c r="AC98" s="26"/>
      <c r="AD98" s="27" t="s">
        <v>23</v>
      </c>
      <c r="AE98" s="28">
        <v>15534442</v>
      </c>
      <c r="AF98" s="29">
        <v>22469</v>
      </c>
      <c r="AG98" s="29"/>
      <c r="AH98" s="29">
        <v>46577</v>
      </c>
      <c r="AI98" s="58">
        <f t="shared" si="100"/>
        <v>57199665</v>
      </c>
      <c r="AJ98" s="30">
        <f t="shared" si="97"/>
        <v>127711</v>
      </c>
      <c r="AK98" s="30">
        <f t="shared" si="98"/>
        <v>0</v>
      </c>
      <c r="AL98" s="59">
        <f t="shared" si="99"/>
        <v>183581</v>
      </c>
    </row>
    <row r="99" spans="1:38" x14ac:dyDescent="0.25">
      <c r="A99" s="64"/>
      <c r="B99" s="65" t="s">
        <v>24</v>
      </c>
      <c r="C99" s="67">
        <v>4321733</v>
      </c>
      <c r="D99" s="12">
        <v>200</v>
      </c>
      <c r="E99" s="12"/>
      <c r="F99" s="47">
        <v>27437</v>
      </c>
      <c r="G99" s="37">
        <f t="shared" si="101"/>
        <v>4349370</v>
      </c>
      <c r="H99" s="10">
        <v>2406810</v>
      </c>
      <c r="I99" s="2">
        <v>40</v>
      </c>
      <c r="J99" s="2"/>
      <c r="K99" s="2">
        <v>32001</v>
      </c>
      <c r="L99" s="10">
        <f t="shared" si="102"/>
        <v>2438851</v>
      </c>
      <c r="M99" s="45">
        <f t="shared" si="103"/>
        <v>6728543</v>
      </c>
      <c r="N99" s="10">
        <f t="shared" si="94"/>
        <v>240</v>
      </c>
      <c r="O99" s="10">
        <f t="shared" si="95"/>
        <v>0</v>
      </c>
      <c r="P99" s="49">
        <f t="shared" si="96"/>
        <v>59438</v>
      </c>
      <c r="Q99" s="46">
        <f t="shared" si="96"/>
        <v>6788221</v>
      </c>
      <c r="R99" s="10">
        <v>3795568</v>
      </c>
      <c r="S99" s="2">
        <v>38741</v>
      </c>
      <c r="T99" s="2"/>
      <c r="U99" s="2">
        <v>26922</v>
      </c>
      <c r="V99" s="10">
        <f t="shared" si="104"/>
        <v>3861231</v>
      </c>
      <c r="W99" s="45">
        <f t="shared" si="105"/>
        <v>10524111</v>
      </c>
      <c r="X99" s="10">
        <f t="shared" si="72"/>
        <v>38981</v>
      </c>
      <c r="Y99" s="10">
        <f t="shared" si="73"/>
        <v>0</v>
      </c>
      <c r="Z99" s="49">
        <f t="shared" si="74"/>
        <v>86360</v>
      </c>
      <c r="AA99" s="52">
        <f t="shared" si="75"/>
        <v>10649452</v>
      </c>
      <c r="AB99" s="26"/>
      <c r="AC99" s="26"/>
      <c r="AD99" s="27" t="s">
        <v>24</v>
      </c>
      <c r="AE99" s="28">
        <v>4240068</v>
      </c>
      <c r="AF99" s="29">
        <v>47907</v>
      </c>
      <c r="AG99" s="29"/>
      <c r="AH99" s="29">
        <v>33261</v>
      </c>
      <c r="AI99" s="58">
        <f t="shared" si="100"/>
        <v>14764179</v>
      </c>
      <c r="AJ99" s="30">
        <f t="shared" si="97"/>
        <v>86888</v>
      </c>
      <c r="AK99" s="30">
        <f t="shared" si="98"/>
        <v>0</v>
      </c>
      <c r="AL99" s="59">
        <f t="shared" si="99"/>
        <v>119621</v>
      </c>
    </row>
    <row r="100" spans="1:38" x14ac:dyDescent="0.25">
      <c r="A100" s="64"/>
      <c r="B100" s="65" t="s">
        <v>25</v>
      </c>
      <c r="C100" s="67">
        <v>3904904</v>
      </c>
      <c r="D100" s="12">
        <v>600</v>
      </c>
      <c r="E100" s="12"/>
      <c r="F100" s="47">
        <v>130793</v>
      </c>
      <c r="G100" s="37">
        <f t="shared" si="101"/>
        <v>4036297</v>
      </c>
      <c r="H100" s="10">
        <v>3705392</v>
      </c>
      <c r="I100" s="2">
        <v>800</v>
      </c>
      <c r="J100" s="2"/>
      <c r="K100" s="2">
        <v>-50483</v>
      </c>
      <c r="L100" s="10">
        <f t="shared" si="102"/>
        <v>3655709</v>
      </c>
      <c r="M100" s="45">
        <f t="shared" si="103"/>
        <v>7610296</v>
      </c>
      <c r="N100" s="10">
        <f t="shared" si="94"/>
        <v>1400</v>
      </c>
      <c r="O100" s="10">
        <f t="shared" si="95"/>
        <v>0</v>
      </c>
      <c r="P100" s="49">
        <f t="shared" si="96"/>
        <v>80310</v>
      </c>
      <c r="Q100" s="46">
        <f t="shared" si="96"/>
        <v>7692006</v>
      </c>
      <c r="R100" s="10">
        <v>4258110</v>
      </c>
      <c r="S100" s="2">
        <v>400</v>
      </c>
      <c r="T100" s="2"/>
      <c r="U100" s="2">
        <v>36126</v>
      </c>
      <c r="V100" s="10">
        <f t="shared" si="104"/>
        <v>4294636</v>
      </c>
      <c r="W100" s="45">
        <f t="shared" si="105"/>
        <v>11868406</v>
      </c>
      <c r="X100" s="10">
        <f t="shared" si="72"/>
        <v>1800</v>
      </c>
      <c r="Y100" s="10">
        <f t="shared" si="73"/>
        <v>0</v>
      </c>
      <c r="Z100" s="49">
        <f t="shared" si="74"/>
        <v>116436</v>
      </c>
      <c r="AA100" s="52">
        <f t="shared" si="75"/>
        <v>11986642</v>
      </c>
      <c r="AB100" s="26"/>
      <c r="AC100" s="26"/>
      <c r="AD100" s="27" t="s">
        <v>25</v>
      </c>
      <c r="AE100" s="28">
        <v>3719889</v>
      </c>
      <c r="AF100" s="29">
        <v>800</v>
      </c>
      <c r="AG100" s="29"/>
      <c r="AH100" s="29">
        <v>4000</v>
      </c>
      <c r="AI100" s="58">
        <f t="shared" si="100"/>
        <v>15588295</v>
      </c>
      <c r="AJ100" s="30">
        <f t="shared" si="97"/>
        <v>2600</v>
      </c>
      <c r="AK100" s="30">
        <f t="shared" si="98"/>
        <v>0</v>
      </c>
      <c r="AL100" s="59">
        <f t="shared" si="99"/>
        <v>120436</v>
      </c>
    </row>
    <row r="101" spans="1:38" x14ac:dyDescent="0.25">
      <c r="A101" s="64"/>
      <c r="B101" s="65" t="s">
        <v>26</v>
      </c>
      <c r="C101" s="67">
        <v>26718232</v>
      </c>
      <c r="D101" s="12">
        <v>140623</v>
      </c>
      <c r="E101" s="12">
        <v>3576</v>
      </c>
      <c r="F101" s="47">
        <v>555120</v>
      </c>
      <c r="G101" s="37">
        <f t="shared" si="101"/>
        <v>27417551</v>
      </c>
      <c r="H101" s="10">
        <v>21681916</v>
      </c>
      <c r="I101" s="2">
        <v>121746</v>
      </c>
      <c r="J101" s="2">
        <v>1038</v>
      </c>
      <c r="K101" s="2">
        <v>402728</v>
      </c>
      <c r="L101" s="10">
        <f t="shared" si="102"/>
        <v>22207428</v>
      </c>
      <c r="M101" s="45">
        <f t="shared" si="103"/>
        <v>48400148</v>
      </c>
      <c r="N101" s="10">
        <f t="shared" si="94"/>
        <v>262369</v>
      </c>
      <c r="O101" s="10">
        <f t="shared" si="95"/>
        <v>4614</v>
      </c>
      <c r="P101" s="49">
        <f t="shared" si="96"/>
        <v>957848</v>
      </c>
      <c r="Q101" s="46">
        <f t="shared" si="96"/>
        <v>49624979</v>
      </c>
      <c r="R101" s="10">
        <v>25600629</v>
      </c>
      <c r="S101" s="2">
        <v>523611</v>
      </c>
      <c r="T101" s="2">
        <v>1168</v>
      </c>
      <c r="U101" s="2">
        <v>475146</v>
      </c>
      <c r="V101" s="10">
        <f t="shared" si="104"/>
        <v>26600554</v>
      </c>
      <c r="W101" s="45">
        <f t="shared" si="105"/>
        <v>74000777</v>
      </c>
      <c r="X101" s="10">
        <f t="shared" si="72"/>
        <v>785980</v>
      </c>
      <c r="Y101" s="10">
        <f t="shared" si="73"/>
        <v>5782</v>
      </c>
      <c r="Z101" s="49">
        <f t="shared" si="74"/>
        <v>1432994</v>
      </c>
      <c r="AA101" s="52">
        <f t="shared" si="75"/>
        <v>76225533</v>
      </c>
      <c r="AB101" s="26"/>
      <c r="AC101" s="26"/>
      <c r="AD101" s="27" t="s">
        <v>26</v>
      </c>
      <c r="AE101" s="28">
        <v>25332053</v>
      </c>
      <c r="AF101" s="29">
        <v>787209</v>
      </c>
      <c r="AG101" s="29">
        <v>1048</v>
      </c>
      <c r="AH101" s="29">
        <v>584208</v>
      </c>
      <c r="AI101" s="45">
        <f t="shared" si="100"/>
        <v>99332830</v>
      </c>
      <c r="AJ101" s="14">
        <f t="shared" si="97"/>
        <v>1573189</v>
      </c>
      <c r="AK101" s="14">
        <f t="shared" si="98"/>
        <v>6830</v>
      </c>
      <c r="AL101" s="59">
        <f t="shared" si="99"/>
        <v>2017202</v>
      </c>
    </row>
    <row r="102" spans="1:38" s="3" customFormat="1" x14ac:dyDescent="0.25">
      <c r="A102" s="68" t="s">
        <v>45</v>
      </c>
      <c r="B102" s="69"/>
      <c r="C102" s="70">
        <v>209521750</v>
      </c>
      <c r="D102" s="71">
        <v>376863</v>
      </c>
      <c r="E102" s="71">
        <v>3576</v>
      </c>
      <c r="F102" s="72">
        <v>5893633</v>
      </c>
      <c r="G102" s="73">
        <f>SUM(C102:F102)</f>
        <v>215795822</v>
      </c>
      <c r="H102" s="74">
        <v>202756772</v>
      </c>
      <c r="I102" s="75">
        <v>312946</v>
      </c>
      <c r="J102" s="75">
        <v>1038</v>
      </c>
      <c r="K102" s="75">
        <v>5689984</v>
      </c>
      <c r="L102" s="74">
        <f>SUM(H102:K102)</f>
        <v>208760740</v>
      </c>
      <c r="M102" s="76">
        <f>C102+H102</f>
        <v>412278522</v>
      </c>
      <c r="N102" s="74">
        <f t="shared" si="94"/>
        <v>689809</v>
      </c>
      <c r="O102" s="74">
        <f t="shared" si="95"/>
        <v>4614</v>
      </c>
      <c r="P102" s="77">
        <f t="shared" si="96"/>
        <v>11583617</v>
      </c>
      <c r="Q102" s="75">
        <f t="shared" si="96"/>
        <v>424556562</v>
      </c>
      <c r="R102" s="74">
        <v>235795489</v>
      </c>
      <c r="S102" s="75">
        <v>735868</v>
      </c>
      <c r="T102" s="75">
        <v>1168</v>
      </c>
      <c r="U102" s="75">
        <v>6188523</v>
      </c>
      <c r="V102" s="74">
        <f>SUM(R102:U102)</f>
        <v>242721048</v>
      </c>
      <c r="W102" s="76">
        <f>M102+R102</f>
        <v>648074011</v>
      </c>
      <c r="X102" s="74">
        <f t="shared" si="72"/>
        <v>1425677</v>
      </c>
      <c r="Y102" s="74">
        <f t="shared" si="73"/>
        <v>5782</v>
      </c>
      <c r="Z102" s="77">
        <f t="shared" si="74"/>
        <v>17772140</v>
      </c>
      <c r="AA102" s="78">
        <f t="shared" si="75"/>
        <v>667277610</v>
      </c>
      <c r="AI102" s="79">
        <f>SUM(AI93:AI101)</f>
        <v>872220043</v>
      </c>
      <c r="AJ102" s="80">
        <f>SUM(AJ93:AJ101)</f>
        <v>2556283</v>
      </c>
      <c r="AK102" s="80">
        <f>SUM(AK93:AK101)</f>
        <v>6830</v>
      </c>
      <c r="AL102" s="81">
        <f>SUM(AL93:AL101)</f>
        <v>23331127</v>
      </c>
    </row>
    <row r="103" spans="1:38" x14ac:dyDescent="0.25">
      <c r="A103" s="62" t="s">
        <v>46</v>
      </c>
      <c r="B103" s="63" t="s">
        <v>18</v>
      </c>
      <c r="C103" s="66">
        <v>222252</v>
      </c>
      <c r="D103" s="13">
        <v>2000</v>
      </c>
      <c r="E103" s="13"/>
      <c r="F103" s="44"/>
      <c r="G103" s="36">
        <f>SUM(C103:F103)</f>
        <v>224252</v>
      </c>
      <c r="H103" s="8">
        <v>2037825</v>
      </c>
      <c r="I103" s="9">
        <v>3000</v>
      </c>
      <c r="J103" s="9"/>
      <c r="K103" s="9"/>
      <c r="L103" s="8">
        <f>SUM(H103:K103)</f>
        <v>2040825</v>
      </c>
      <c r="M103" s="43">
        <f>C103+H103</f>
        <v>2260077</v>
      </c>
      <c r="N103" s="8">
        <f t="shared" si="94"/>
        <v>5000</v>
      </c>
      <c r="O103" s="8">
        <f t="shared" si="95"/>
        <v>0</v>
      </c>
      <c r="P103" s="48">
        <f t="shared" si="96"/>
        <v>0</v>
      </c>
      <c r="Q103" s="9">
        <f t="shared" si="96"/>
        <v>2265077</v>
      </c>
      <c r="R103" s="8">
        <v>2848324</v>
      </c>
      <c r="S103" s="9"/>
      <c r="T103" s="9"/>
      <c r="U103" s="9">
        <v>20000</v>
      </c>
      <c r="V103" s="8">
        <f>SUM(R103:U103)</f>
        <v>2868324</v>
      </c>
      <c r="W103" s="43">
        <f>M103+R103</f>
        <v>5108401</v>
      </c>
      <c r="X103" s="8">
        <f t="shared" si="72"/>
        <v>5000</v>
      </c>
      <c r="Y103" s="8">
        <f t="shared" si="73"/>
        <v>0</v>
      </c>
      <c r="Z103" s="48">
        <f t="shared" si="74"/>
        <v>20000</v>
      </c>
      <c r="AA103" s="53">
        <f t="shared" si="75"/>
        <v>5133401</v>
      </c>
      <c r="AB103" s="23" t="s">
        <v>71</v>
      </c>
      <c r="AC103" s="23" t="s">
        <v>72</v>
      </c>
      <c r="AD103" s="23" t="s">
        <v>18</v>
      </c>
      <c r="AE103" s="24">
        <v>1966117</v>
      </c>
      <c r="AF103" s="25">
        <v>2000</v>
      </c>
      <c r="AG103" s="25"/>
      <c r="AH103" s="25">
        <v>33096</v>
      </c>
      <c r="AI103" s="56">
        <f>AE103+W103</f>
        <v>7074518</v>
      </c>
      <c r="AJ103" s="31">
        <f t="shared" ref="AJ103:AJ111" si="106">AF103+X103</f>
        <v>7000</v>
      </c>
      <c r="AK103" s="31">
        <f t="shared" ref="AK103:AK111" si="107">AG103+Y103</f>
        <v>0</v>
      </c>
      <c r="AL103" s="57">
        <f t="shared" ref="AL103:AL111" si="108">AH103+Z103</f>
        <v>53096</v>
      </c>
    </row>
    <row r="104" spans="1:38" x14ac:dyDescent="0.25">
      <c r="A104" s="64"/>
      <c r="B104" s="65" t="s">
        <v>19</v>
      </c>
      <c r="C104" s="67">
        <v>1339761</v>
      </c>
      <c r="D104" s="12">
        <v>2000</v>
      </c>
      <c r="E104" s="12"/>
      <c r="F104" s="47">
        <v>59902</v>
      </c>
      <c r="G104" s="37">
        <f>SUM(C104:F104)</f>
        <v>1401663</v>
      </c>
      <c r="H104" s="10">
        <v>2663100</v>
      </c>
      <c r="I104" s="2">
        <v>2000</v>
      </c>
      <c r="J104" s="2"/>
      <c r="K104" s="2"/>
      <c r="L104" s="10">
        <f>SUM(H104:K104)</f>
        <v>2665100</v>
      </c>
      <c r="M104" s="45">
        <f>C104+H104</f>
        <v>4002861</v>
      </c>
      <c r="N104" s="10">
        <f t="shared" si="94"/>
        <v>4000</v>
      </c>
      <c r="O104" s="10">
        <f t="shared" si="95"/>
        <v>0</v>
      </c>
      <c r="P104" s="49">
        <f t="shared" si="96"/>
        <v>59902</v>
      </c>
      <c r="Q104" s="46">
        <f t="shared" si="96"/>
        <v>4066763</v>
      </c>
      <c r="R104" s="10">
        <v>4954087</v>
      </c>
      <c r="S104" s="2">
        <v>4000</v>
      </c>
      <c r="T104" s="2"/>
      <c r="U104" s="2"/>
      <c r="V104" s="10">
        <f>SUM(R104:U104)</f>
        <v>4958087</v>
      </c>
      <c r="W104" s="45">
        <f>M104+R104</f>
        <v>8956948</v>
      </c>
      <c r="X104" s="10">
        <f t="shared" si="72"/>
        <v>8000</v>
      </c>
      <c r="Y104" s="10">
        <f t="shared" si="73"/>
        <v>0</v>
      </c>
      <c r="Z104" s="49">
        <f t="shared" si="74"/>
        <v>59902</v>
      </c>
      <c r="AA104" s="52">
        <f t="shared" si="75"/>
        <v>9024850</v>
      </c>
      <c r="AB104" s="26"/>
      <c r="AC104" s="26"/>
      <c r="AD104" s="27" t="s">
        <v>19</v>
      </c>
      <c r="AE104" s="28">
        <v>7111297</v>
      </c>
      <c r="AF104" s="29">
        <v>1999</v>
      </c>
      <c r="AG104" s="29"/>
      <c r="AH104" s="29">
        <v>2500</v>
      </c>
      <c r="AI104" s="58">
        <f t="shared" ref="AI104:AI111" si="109">AE104+W104</f>
        <v>16068245</v>
      </c>
      <c r="AJ104" s="30">
        <f t="shared" si="106"/>
        <v>9999</v>
      </c>
      <c r="AK104" s="30">
        <f t="shared" si="107"/>
        <v>0</v>
      </c>
      <c r="AL104" s="59">
        <f t="shared" si="108"/>
        <v>62402</v>
      </c>
    </row>
    <row r="105" spans="1:38" x14ac:dyDescent="0.25">
      <c r="A105" s="64"/>
      <c r="B105" s="65" t="s">
        <v>20</v>
      </c>
      <c r="C105" s="67">
        <v>29729417</v>
      </c>
      <c r="D105" s="12">
        <v>80</v>
      </c>
      <c r="E105" s="12"/>
      <c r="F105" s="47">
        <v>31790</v>
      </c>
      <c r="G105" s="37">
        <f t="shared" ref="G105:G111" si="110">SUM(C105:F105)</f>
        <v>29761287</v>
      </c>
      <c r="H105" s="10">
        <v>32966382</v>
      </c>
      <c r="I105" s="2">
        <v>5120</v>
      </c>
      <c r="J105" s="2"/>
      <c r="K105" s="2">
        <v>60493</v>
      </c>
      <c r="L105" s="10">
        <f t="shared" ref="L105:L111" si="111">SUM(H105:K105)</f>
        <v>33031995</v>
      </c>
      <c r="M105" s="45">
        <f t="shared" ref="M105:M111" si="112">C105+H105</f>
        <v>62695799</v>
      </c>
      <c r="N105" s="10">
        <f t="shared" si="94"/>
        <v>5200</v>
      </c>
      <c r="O105" s="10">
        <f t="shared" si="95"/>
        <v>0</v>
      </c>
      <c r="P105" s="49">
        <f t="shared" si="96"/>
        <v>92283</v>
      </c>
      <c r="Q105" s="46">
        <f t="shared" si="96"/>
        <v>62793282</v>
      </c>
      <c r="R105" s="10">
        <v>33786376</v>
      </c>
      <c r="S105" s="2">
        <v>720</v>
      </c>
      <c r="T105" s="2"/>
      <c r="U105" s="2">
        <v>30464</v>
      </c>
      <c r="V105" s="10">
        <f t="shared" ref="V105:V111" si="113">SUM(R105:U105)</f>
        <v>33817560</v>
      </c>
      <c r="W105" s="45">
        <f t="shared" ref="W105:W111" si="114">M105+R105</f>
        <v>96482175</v>
      </c>
      <c r="X105" s="10">
        <f t="shared" si="72"/>
        <v>5920</v>
      </c>
      <c r="Y105" s="10">
        <f t="shared" si="73"/>
        <v>0</v>
      </c>
      <c r="Z105" s="49">
        <f t="shared" si="74"/>
        <v>122747</v>
      </c>
      <c r="AA105" s="52">
        <f t="shared" si="75"/>
        <v>96610842</v>
      </c>
      <c r="AB105" s="26"/>
      <c r="AC105" s="26"/>
      <c r="AD105" s="27" t="s">
        <v>20</v>
      </c>
      <c r="AE105" s="28">
        <v>33142715</v>
      </c>
      <c r="AF105" s="29">
        <v>2200</v>
      </c>
      <c r="AG105" s="29"/>
      <c r="AH105" s="29">
        <v>5806</v>
      </c>
      <c r="AI105" s="58">
        <f t="shared" si="109"/>
        <v>129624890</v>
      </c>
      <c r="AJ105" s="30">
        <f t="shared" si="106"/>
        <v>8120</v>
      </c>
      <c r="AK105" s="30">
        <f t="shared" si="107"/>
        <v>0</v>
      </c>
      <c r="AL105" s="59">
        <f t="shared" si="108"/>
        <v>128553</v>
      </c>
    </row>
    <row r="106" spans="1:38" x14ac:dyDescent="0.25">
      <c r="A106" s="64"/>
      <c r="B106" s="65" t="s">
        <v>21</v>
      </c>
      <c r="C106" s="67">
        <v>6486186</v>
      </c>
      <c r="D106" s="12">
        <v>10000</v>
      </c>
      <c r="E106" s="12"/>
      <c r="F106" s="47">
        <v>166243</v>
      </c>
      <c r="G106" s="37">
        <f t="shared" si="110"/>
        <v>6662429</v>
      </c>
      <c r="H106" s="10">
        <v>7760571</v>
      </c>
      <c r="I106" s="2">
        <v>41305</v>
      </c>
      <c r="J106" s="2"/>
      <c r="K106" s="2">
        <v>200926</v>
      </c>
      <c r="L106" s="10">
        <f t="shared" si="111"/>
        <v>8002802</v>
      </c>
      <c r="M106" s="45">
        <f t="shared" si="112"/>
        <v>14246757</v>
      </c>
      <c r="N106" s="10">
        <f t="shared" si="94"/>
        <v>51305</v>
      </c>
      <c r="O106" s="10">
        <f t="shared" si="95"/>
        <v>0</v>
      </c>
      <c r="P106" s="49">
        <f t="shared" si="96"/>
        <v>367169</v>
      </c>
      <c r="Q106" s="46">
        <f t="shared" si="96"/>
        <v>14665231</v>
      </c>
      <c r="R106" s="10">
        <v>8687989</v>
      </c>
      <c r="S106" s="2">
        <v>4360</v>
      </c>
      <c r="T106" s="2"/>
      <c r="U106" s="2">
        <v>119804</v>
      </c>
      <c r="V106" s="10">
        <f t="shared" si="113"/>
        <v>8812153</v>
      </c>
      <c r="W106" s="45">
        <f t="shared" si="114"/>
        <v>22934746</v>
      </c>
      <c r="X106" s="10">
        <f t="shared" si="72"/>
        <v>55665</v>
      </c>
      <c r="Y106" s="10">
        <f t="shared" si="73"/>
        <v>0</v>
      </c>
      <c r="Z106" s="49">
        <f t="shared" si="74"/>
        <v>486973</v>
      </c>
      <c r="AA106" s="52">
        <f t="shared" si="75"/>
        <v>23477384</v>
      </c>
      <c r="AB106" s="26"/>
      <c r="AC106" s="26"/>
      <c r="AD106" s="27" t="s">
        <v>21</v>
      </c>
      <c r="AE106" s="28">
        <v>12822694</v>
      </c>
      <c r="AF106" s="29">
        <v>200</v>
      </c>
      <c r="AG106" s="29"/>
      <c r="AH106" s="29">
        <v>178423</v>
      </c>
      <c r="AI106" s="58">
        <f t="shared" si="109"/>
        <v>35757440</v>
      </c>
      <c r="AJ106" s="30">
        <f t="shared" si="106"/>
        <v>55865</v>
      </c>
      <c r="AK106" s="30">
        <f t="shared" si="107"/>
        <v>0</v>
      </c>
      <c r="AL106" s="59">
        <f t="shared" si="108"/>
        <v>665396</v>
      </c>
    </row>
    <row r="107" spans="1:38" x14ac:dyDescent="0.25">
      <c r="A107" s="64"/>
      <c r="B107" s="65" t="s">
        <v>22</v>
      </c>
      <c r="C107" s="67">
        <v>2079716</v>
      </c>
      <c r="D107" s="12"/>
      <c r="E107" s="12"/>
      <c r="F107" s="47">
        <v>15957</v>
      </c>
      <c r="G107" s="37">
        <f t="shared" si="110"/>
        <v>2095673</v>
      </c>
      <c r="H107" s="10">
        <v>2683426</v>
      </c>
      <c r="I107" s="2">
        <v>50803</v>
      </c>
      <c r="J107" s="2"/>
      <c r="K107" s="2">
        <v>33176</v>
      </c>
      <c r="L107" s="10">
        <f t="shared" si="111"/>
        <v>2767405</v>
      </c>
      <c r="M107" s="45">
        <f t="shared" si="112"/>
        <v>4763142</v>
      </c>
      <c r="N107" s="10">
        <f t="shared" si="94"/>
        <v>50803</v>
      </c>
      <c r="O107" s="10">
        <f t="shared" si="95"/>
        <v>0</v>
      </c>
      <c r="P107" s="49">
        <f t="shared" si="96"/>
        <v>49133</v>
      </c>
      <c r="Q107" s="46">
        <f t="shared" si="96"/>
        <v>4863078</v>
      </c>
      <c r="R107" s="10">
        <v>3451467</v>
      </c>
      <c r="S107" s="2"/>
      <c r="T107" s="2"/>
      <c r="U107" s="2"/>
      <c r="V107" s="10">
        <f t="shared" si="113"/>
        <v>3451467</v>
      </c>
      <c r="W107" s="45">
        <f t="shared" si="114"/>
        <v>8214609</v>
      </c>
      <c r="X107" s="10">
        <f t="shared" si="72"/>
        <v>50803</v>
      </c>
      <c r="Y107" s="10">
        <f t="shared" si="73"/>
        <v>0</v>
      </c>
      <c r="Z107" s="49">
        <f t="shared" si="74"/>
        <v>49133</v>
      </c>
      <c r="AA107" s="52">
        <f t="shared" si="75"/>
        <v>8314545</v>
      </c>
      <c r="AB107" s="26"/>
      <c r="AC107" s="26"/>
      <c r="AD107" s="27" t="s">
        <v>22</v>
      </c>
      <c r="AE107" s="28">
        <v>6474559</v>
      </c>
      <c r="AF107" s="29"/>
      <c r="AG107" s="29"/>
      <c r="AH107" s="29">
        <v>11088</v>
      </c>
      <c r="AI107" s="58">
        <f t="shared" si="109"/>
        <v>14689168</v>
      </c>
      <c r="AJ107" s="30">
        <f t="shared" si="106"/>
        <v>50803</v>
      </c>
      <c r="AK107" s="30">
        <f t="shared" si="107"/>
        <v>0</v>
      </c>
      <c r="AL107" s="59">
        <f t="shared" si="108"/>
        <v>60221</v>
      </c>
    </row>
    <row r="108" spans="1:38" x14ac:dyDescent="0.25">
      <c r="A108" s="64"/>
      <c r="B108" s="65" t="s">
        <v>23</v>
      </c>
      <c r="C108" s="67">
        <v>109309</v>
      </c>
      <c r="D108" s="12"/>
      <c r="E108" s="12"/>
      <c r="F108" s="47">
        <v>34547</v>
      </c>
      <c r="G108" s="37">
        <f t="shared" si="110"/>
        <v>143856</v>
      </c>
      <c r="H108" s="10">
        <v>392787</v>
      </c>
      <c r="I108" s="2"/>
      <c r="J108" s="2"/>
      <c r="K108" s="2">
        <v>20010</v>
      </c>
      <c r="L108" s="10">
        <f t="shared" si="111"/>
        <v>412797</v>
      </c>
      <c r="M108" s="45">
        <f t="shared" si="112"/>
        <v>502096</v>
      </c>
      <c r="N108" s="10">
        <f t="shared" si="94"/>
        <v>0</v>
      </c>
      <c r="O108" s="10">
        <f t="shared" si="95"/>
        <v>0</v>
      </c>
      <c r="P108" s="49">
        <f t="shared" si="96"/>
        <v>54557</v>
      </c>
      <c r="Q108" s="46">
        <f t="shared" si="96"/>
        <v>556653</v>
      </c>
      <c r="R108" s="10">
        <v>392417</v>
      </c>
      <c r="S108" s="2"/>
      <c r="T108" s="2"/>
      <c r="U108" s="2">
        <v>10000</v>
      </c>
      <c r="V108" s="10">
        <f t="shared" si="113"/>
        <v>402417</v>
      </c>
      <c r="W108" s="45">
        <f t="shared" si="114"/>
        <v>894513</v>
      </c>
      <c r="X108" s="10">
        <f t="shared" si="72"/>
        <v>0</v>
      </c>
      <c r="Y108" s="10">
        <f t="shared" si="73"/>
        <v>0</v>
      </c>
      <c r="Z108" s="49">
        <f t="shared" si="74"/>
        <v>64557</v>
      </c>
      <c r="AA108" s="52">
        <f t="shared" si="75"/>
        <v>959070</v>
      </c>
      <c r="AB108" s="26"/>
      <c r="AC108" s="26"/>
      <c r="AD108" s="27" t="s">
        <v>23</v>
      </c>
      <c r="AE108" s="28">
        <v>822667</v>
      </c>
      <c r="AF108" s="29"/>
      <c r="AG108" s="29"/>
      <c r="AH108" s="29">
        <v>11000</v>
      </c>
      <c r="AI108" s="58">
        <f t="shared" si="109"/>
        <v>1717180</v>
      </c>
      <c r="AJ108" s="30">
        <f t="shared" si="106"/>
        <v>0</v>
      </c>
      <c r="AK108" s="30">
        <f t="shared" si="107"/>
        <v>0</v>
      </c>
      <c r="AL108" s="59">
        <f t="shared" si="108"/>
        <v>75557</v>
      </c>
    </row>
    <row r="109" spans="1:38" x14ac:dyDescent="0.25">
      <c r="A109" s="64"/>
      <c r="B109" s="65" t="s">
        <v>24</v>
      </c>
      <c r="C109" s="67">
        <v>2893137</v>
      </c>
      <c r="D109" s="12"/>
      <c r="E109" s="12"/>
      <c r="F109" s="47"/>
      <c r="G109" s="37">
        <f t="shared" si="110"/>
        <v>2893137</v>
      </c>
      <c r="H109" s="10">
        <v>869815</v>
      </c>
      <c r="I109" s="2">
        <v>1180</v>
      </c>
      <c r="J109" s="2"/>
      <c r="K109" s="2"/>
      <c r="L109" s="10">
        <f t="shared" si="111"/>
        <v>870995</v>
      </c>
      <c r="M109" s="45">
        <f t="shared" si="112"/>
        <v>3762952</v>
      </c>
      <c r="N109" s="10">
        <f t="shared" si="94"/>
        <v>1180</v>
      </c>
      <c r="O109" s="10">
        <f t="shared" si="95"/>
        <v>0</v>
      </c>
      <c r="P109" s="49">
        <f t="shared" si="96"/>
        <v>0</v>
      </c>
      <c r="Q109" s="46">
        <f t="shared" si="96"/>
        <v>3764132</v>
      </c>
      <c r="R109" s="10">
        <v>475687</v>
      </c>
      <c r="S109" s="2">
        <v>1540</v>
      </c>
      <c r="T109" s="2"/>
      <c r="U109" s="2"/>
      <c r="V109" s="10">
        <f t="shared" si="113"/>
        <v>477227</v>
      </c>
      <c r="W109" s="45">
        <f t="shared" si="114"/>
        <v>4238639</v>
      </c>
      <c r="X109" s="10">
        <f t="shared" si="72"/>
        <v>2720</v>
      </c>
      <c r="Y109" s="10">
        <f t="shared" si="73"/>
        <v>0</v>
      </c>
      <c r="Z109" s="49">
        <f t="shared" si="74"/>
        <v>0</v>
      </c>
      <c r="AA109" s="52">
        <f t="shared" si="75"/>
        <v>4241359</v>
      </c>
      <c r="AB109" s="26"/>
      <c r="AC109" s="26"/>
      <c r="AD109" s="27" t="s">
        <v>24</v>
      </c>
      <c r="AE109" s="28">
        <v>125007</v>
      </c>
      <c r="AF109" s="29">
        <v>1900</v>
      </c>
      <c r="AG109" s="29"/>
      <c r="AH109" s="29"/>
      <c r="AI109" s="58">
        <f t="shared" si="109"/>
        <v>4363646</v>
      </c>
      <c r="AJ109" s="30">
        <f t="shared" si="106"/>
        <v>4620</v>
      </c>
      <c r="AK109" s="30">
        <f t="shared" si="107"/>
        <v>0</v>
      </c>
      <c r="AL109" s="59">
        <f t="shared" si="108"/>
        <v>0</v>
      </c>
    </row>
    <row r="110" spans="1:38" x14ac:dyDescent="0.25">
      <c r="A110" s="64"/>
      <c r="B110" s="65" t="s">
        <v>25</v>
      </c>
      <c r="C110" s="67">
        <v>2041416</v>
      </c>
      <c r="D110" s="12"/>
      <c r="E110" s="12"/>
      <c r="F110" s="47"/>
      <c r="G110" s="37">
        <f t="shared" si="110"/>
        <v>2041416</v>
      </c>
      <c r="H110" s="10">
        <v>1661402</v>
      </c>
      <c r="I110" s="2"/>
      <c r="J110" s="2"/>
      <c r="K110" s="2"/>
      <c r="L110" s="10">
        <f t="shared" si="111"/>
        <v>1661402</v>
      </c>
      <c r="M110" s="45">
        <f t="shared" si="112"/>
        <v>3702818</v>
      </c>
      <c r="N110" s="10">
        <f t="shared" si="94"/>
        <v>0</v>
      </c>
      <c r="O110" s="10">
        <f t="shared" si="95"/>
        <v>0</v>
      </c>
      <c r="P110" s="49">
        <f t="shared" si="96"/>
        <v>0</v>
      </c>
      <c r="Q110" s="46">
        <f t="shared" si="96"/>
        <v>3702818</v>
      </c>
      <c r="R110" s="10">
        <v>1887212</v>
      </c>
      <c r="S110" s="2"/>
      <c r="T110" s="2"/>
      <c r="U110" s="2"/>
      <c r="V110" s="10">
        <f t="shared" si="113"/>
        <v>1887212</v>
      </c>
      <c r="W110" s="45">
        <f t="shared" si="114"/>
        <v>5590030</v>
      </c>
      <c r="X110" s="10">
        <f t="shared" si="72"/>
        <v>0</v>
      </c>
      <c r="Y110" s="10">
        <f t="shared" si="73"/>
        <v>0</v>
      </c>
      <c r="Z110" s="49">
        <f t="shared" si="74"/>
        <v>0</v>
      </c>
      <c r="AA110" s="52">
        <f t="shared" si="75"/>
        <v>5590030</v>
      </c>
      <c r="AB110" s="26"/>
      <c r="AC110" s="26"/>
      <c r="AD110" s="27" t="s">
        <v>25</v>
      </c>
      <c r="AE110" s="28">
        <v>1336903</v>
      </c>
      <c r="AF110" s="29"/>
      <c r="AG110" s="29"/>
      <c r="AH110" s="29"/>
      <c r="AI110" s="58">
        <f t="shared" si="109"/>
        <v>6926933</v>
      </c>
      <c r="AJ110" s="30">
        <f t="shared" si="106"/>
        <v>0</v>
      </c>
      <c r="AK110" s="30">
        <f t="shared" si="107"/>
        <v>0</v>
      </c>
      <c r="AL110" s="59">
        <f t="shared" si="108"/>
        <v>0</v>
      </c>
    </row>
    <row r="111" spans="1:38" x14ac:dyDescent="0.25">
      <c r="A111" s="64"/>
      <c r="B111" s="65" t="s">
        <v>26</v>
      </c>
      <c r="C111" s="67">
        <v>7633332</v>
      </c>
      <c r="D111" s="12">
        <v>5000</v>
      </c>
      <c r="E111" s="12"/>
      <c r="F111" s="47">
        <v>189484</v>
      </c>
      <c r="G111" s="37">
        <f t="shared" si="110"/>
        <v>7827816</v>
      </c>
      <c r="H111" s="10">
        <v>5837807</v>
      </c>
      <c r="I111" s="2">
        <v>6511</v>
      </c>
      <c r="J111" s="2"/>
      <c r="K111" s="2">
        <v>185638</v>
      </c>
      <c r="L111" s="10">
        <f t="shared" si="111"/>
        <v>6029956</v>
      </c>
      <c r="M111" s="45">
        <f t="shared" si="112"/>
        <v>13471139</v>
      </c>
      <c r="N111" s="10">
        <f t="shared" si="94"/>
        <v>11511</v>
      </c>
      <c r="O111" s="10">
        <f t="shared" si="95"/>
        <v>0</v>
      </c>
      <c r="P111" s="49">
        <f t="shared" si="96"/>
        <v>375122</v>
      </c>
      <c r="Q111" s="46">
        <f t="shared" si="96"/>
        <v>13857772</v>
      </c>
      <c r="R111" s="10">
        <v>5695550</v>
      </c>
      <c r="S111" s="2">
        <v>3700</v>
      </c>
      <c r="T111" s="2"/>
      <c r="U111" s="2">
        <v>171139</v>
      </c>
      <c r="V111" s="10">
        <f t="shared" si="113"/>
        <v>5870389</v>
      </c>
      <c r="W111" s="45">
        <f t="shared" si="114"/>
        <v>19166689</v>
      </c>
      <c r="X111" s="10">
        <f t="shared" si="72"/>
        <v>15211</v>
      </c>
      <c r="Y111" s="10">
        <f t="shared" si="73"/>
        <v>0</v>
      </c>
      <c r="Z111" s="49">
        <f t="shared" si="74"/>
        <v>546261</v>
      </c>
      <c r="AA111" s="52">
        <f t="shared" si="75"/>
        <v>19728161</v>
      </c>
      <c r="AB111" s="26"/>
      <c r="AC111" s="26"/>
      <c r="AD111" s="27" t="s">
        <v>26</v>
      </c>
      <c r="AE111" s="28">
        <v>5938937</v>
      </c>
      <c r="AF111" s="29">
        <v>5600</v>
      </c>
      <c r="AG111" s="29"/>
      <c r="AH111" s="29">
        <v>121656</v>
      </c>
      <c r="AI111" s="45">
        <f t="shared" si="109"/>
        <v>25105626</v>
      </c>
      <c r="AJ111" s="14">
        <f t="shared" si="106"/>
        <v>20811</v>
      </c>
      <c r="AK111" s="14">
        <f t="shared" si="107"/>
        <v>0</v>
      </c>
      <c r="AL111" s="59">
        <f t="shared" si="108"/>
        <v>667917</v>
      </c>
    </row>
    <row r="112" spans="1:38" s="3" customFormat="1" x14ac:dyDescent="0.25">
      <c r="A112" s="68" t="s">
        <v>47</v>
      </c>
      <c r="B112" s="69"/>
      <c r="C112" s="70">
        <v>52534526</v>
      </c>
      <c r="D112" s="71">
        <v>19080</v>
      </c>
      <c r="E112" s="71"/>
      <c r="F112" s="72">
        <v>497923</v>
      </c>
      <c r="G112" s="73">
        <f>SUM(C112:F112)</f>
        <v>53051529</v>
      </c>
      <c r="H112" s="74">
        <v>56873115</v>
      </c>
      <c r="I112" s="75">
        <v>109919</v>
      </c>
      <c r="J112" s="75"/>
      <c r="K112" s="75">
        <v>500243</v>
      </c>
      <c r="L112" s="74">
        <f>SUM(H112:K112)</f>
        <v>57483277</v>
      </c>
      <c r="M112" s="76">
        <f>C112+H112</f>
        <v>109407641</v>
      </c>
      <c r="N112" s="74">
        <f t="shared" si="94"/>
        <v>128999</v>
      </c>
      <c r="O112" s="74">
        <f t="shared" si="95"/>
        <v>0</v>
      </c>
      <c r="P112" s="77">
        <f t="shared" si="96"/>
        <v>998166</v>
      </c>
      <c r="Q112" s="75">
        <f t="shared" si="96"/>
        <v>110534806</v>
      </c>
      <c r="R112" s="74">
        <v>62179109</v>
      </c>
      <c r="S112" s="75">
        <v>14320</v>
      </c>
      <c r="T112" s="75"/>
      <c r="U112" s="75">
        <v>351407</v>
      </c>
      <c r="V112" s="74">
        <f>SUM(R112:U112)</f>
        <v>62544836</v>
      </c>
      <c r="W112" s="76">
        <f>M112+R112</f>
        <v>171586750</v>
      </c>
      <c r="X112" s="74">
        <f t="shared" si="72"/>
        <v>143319</v>
      </c>
      <c r="Y112" s="74">
        <f t="shared" si="73"/>
        <v>0</v>
      </c>
      <c r="Z112" s="77">
        <f t="shared" si="74"/>
        <v>1349573</v>
      </c>
      <c r="AA112" s="78">
        <f t="shared" si="75"/>
        <v>173079642</v>
      </c>
      <c r="AI112" s="79">
        <f>SUM(AI103:AI111)</f>
        <v>241327646</v>
      </c>
      <c r="AJ112" s="80">
        <f>SUM(AJ103:AJ111)</f>
        <v>157218</v>
      </c>
      <c r="AK112" s="80">
        <f>SUM(AK103:AK111)</f>
        <v>0</v>
      </c>
      <c r="AL112" s="81">
        <f>SUM(AL103:AL111)</f>
        <v>1713142</v>
      </c>
    </row>
    <row r="113" spans="1:38" x14ac:dyDescent="0.25">
      <c r="A113" s="62" t="s">
        <v>48</v>
      </c>
      <c r="B113" s="63" t="s">
        <v>18</v>
      </c>
      <c r="C113" s="66">
        <v>18644183</v>
      </c>
      <c r="D113" s="13">
        <v>5538504</v>
      </c>
      <c r="E113" s="13">
        <v>12505</v>
      </c>
      <c r="F113" s="44">
        <v>729956</v>
      </c>
      <c r="G113" s="36">
        <f>SUM(C113:F113)</f>
        <v>24925148</v>
      </c>
      <c r="H113" s="8">
        <v>17480704</v>
      </c>
      <c r="I113" s="9">
        <v>7983604</v>
      </c>
      <c r="J113" s="9">
        <v>2579</v>
      </c>
      <c r="K113" s="9">
        <v>1499517</v>
      </c>
      <c r="L113" s="8">
        <f>SUM(H113:K113)</f>
        <v>26966404</v>
      </c>
      <c r="M113" s="43">
        <f>C113+H113</f>
        <v>36124887</v>
      </c>
      <c r="N113" s="8">
        <f t="shared" si="94"/>
        <v>13522108</v>
      </c>
      <c r="O113" s="8">
        <f t="shared" si="95"/>
        <v>15084</v>
      </c>
      <c r="P113" s="48">
        <f t="shared" si="96"/>
        <v>2229473</v>
      </c>
      <c r="Q113" s="9">
        <f t="shared" si="96"/>
        <v>51891552</v>
      </c>
      <c r="R113" s="8">
        <v>17768742</v>
      </c>
      <c r="S113" s="9">
        <v>9577721</v>
      </c>
      <c r="T113" s="9"/>
      <c r="U113" s="9">
        <v>1486822</v>
      </c>
      <c r="V113" s="8">
        <f>SUM(R113:U113)</f>
        <v>28833285</v>
      </c>
      <c r="W113" s="43">
        <f>M113+R113</f>
        <v>53893629</v>
      </c>
      <c r="X113" s="8">
        <f t="shared" si="72"/>
        <v>23099829</v>
      </c>
      <c r="Y113" s="8">
        <f t="shared" si="73"/>
        <v>15084</v>
      </c>
      <c r="Z113" s="48">
        <f t="shared" si="74"/>
        <v>3716295</v>
      </c>
      <c r="AA113" s="53">
        <f t="shared" si="75"/>
        <v>80724837</v>
      </c>
      <c r="AB113" s="23" t="s">
        <v>73</v>
      </c>
      <c r="AC113" s="23" t="s">
        <v>74</v>
      </c>
      <c r="AD113" s="23" t="s">
        <v>18</v>
      </c>
      <c r="AE113" s="24">
        <v>15722795</v>
      </c>
      <c r="AF113" s="25">
        <v>6010593</v>
      </c>
      <c r="AG113" s="25"/>
      <c r="AH113" s="25">
        <v>1622768</v>
      </c>
      <c r="AI113" s="56">
        <f>AE113+W113</f>
        <v>69616424</v>
      </c>
      <c r="AJ113" s="31">
        <f t="shared" ref="AJ113:AJ121" si="115">AF113+X113</f>
        <v>29110422</v>
      </c>
      <c r="AK113" s="31">
        <f t="shared" ref="AK113:AK121" si="116">AG113+Y113</f>
        <v>15084</v>
      </c>
      <c r="AL113" s="57">
        <f t="shared" ref="AL113:AL121" si="117">AH113+Z113</f>
        <v>5339063</v>
      </c>
    </row>
    <row r="114" spans="1:38" x14ac:dyDescent="0.25">
      <c r="A114" s="64"/>
      <c r="B114" s="65" t="s">
        <v>19</v>
      </c>
      <c r="C114" s="67">
        <v>49526224</v>
      </c>
      <c r="D114" s="12">
        <v>1273508</v>
      </c>
      <c r="E114" s="12">
        <v>16518</v>
      </c>
      <c r="F114" s="47">
        <v>2545482</v>
      </c>
      <c r="G114" s="37">
        <f>SUM(C114:F114)</f>
        <v>53361732</v>
      </c>
      <c r="H114" s="10">
        <v>41357544</v>
      </c>
      <c r="I114" s="2">
        <v>1517397</v>
      </c>
      <c r="J114" s="2"/>
      <c r="K114" s="2">
        <v>2444487</v>
      </c>
      <c r="L114" s="10">
        <f>SUM(H114:K114)</f>
        <v>45319428</v>
      </c>
      <c r="M114" s="45">
        <f>C114+H114</f>
        <v>90883768</v>
      </c>
      <c r="N114" s="10">
        <f t="shared" si="94"/>
        <v>2790905</v>
      </c>
      <c r="O114" s="10">
        <f t="shared" si="95"/>
        <v>16518</v>
      </c>
      <c r="P114" s="49">
        <f t="shared" si="96"/>
        <v>4989969</v>
      </c>
      <c r="Q114" s="46">
        <f t="shared" si="96"/>
        <v>98681160</v>
      </c>
      <c r="R114" s="10">
        <v>64127720</v>
      </c>
      <c r="S114" s="2">
        <v>1741363</v>
      </c>
      <c r="T114" s="2"/>
      <c r="U114" s="2">
        <v>3457093</v>
      </c>
      <c r="V114" s="10">
        <f>SUM(R114:U114)</f>
        <v>69326176</v>
      </c>
      <c r="W114" s="45">
        <f>M114+R114</f>
        <v>155011488</v>
      </c>
      <c r="X114" s="10">
        <f t="shared" si="72"/>
        <v>4532268</v>
      </c>
      <c r="Y114" s="10">
        <f t="shared" si="73"/>
        <v>16518</v>
      </c>
      <c r="Z114" s="49">
        <f t="shared" si="74"/>
        <v>8447062</v>
      </c>
      <c r="AA114" s="52">
        <f t="shared" si="75"/>
        <v>168007336</v>
      </c>
      <c r="AB114" s="26"/>
      <c r="AC114" s="26"/>
      <c r="AD114" s="27" t="s">
        <v>19</v>
      </c>
      <c r="AE114" s="28">
        <v>52250827</v>
      </c>
      <c r="AF114" s="29">
        <v>1215502</v>
      </c>
      <c r="AG114" s="29"/>
      <c r="AH114" s="29">
        <v>3230396</v>
      </c>
      <c r="AI114" s="58">
        <f t="shared" ref="AI114:AI121" si="118">AE114+W114</f>
        <v>207262315</v>
      </c>
      <c r="AJ114" s="30">
        <f t="shared" si="115"/>
        <v>5747770</v>
      </c>
      <c r="AK114" s="30">
        <f t="shared" si="116"/>
        <v>16518</v>
      </c>
      <c r="AL114" s="59">
        <f t="shared" si="117"/>
        <v>11677458</v>
      </c>
    </row>
    <row r="115" spans="1:38" x14ac:dyDescent="0.25">
      <c r="A115" s="64"/>
      <c r="B115" s="65" t="s">
        <v>20</v>
      </c>
      <c r="C115" s="67">
        <v>15904295</v>
      </c>
      <c r="D115" s="12">
        <v>1473826</v>
      </c>
      <c r="E115" s="12">
        <v>33830</v>
      </c>
      <c r="F115" s="47">
        <v>1813571</v>
      </c>
      <c r="G115" s="37">
        <f t="shared" ref="G115:G121" si="119">SUM(C115:F115)</f>
        <v>19225522</v>
      </c>
      <c r="H115" s="10">
        <v>16219756</v>
      </c>
      <c r="I115" s="2">
        <v>2101839</v>
      </c>
      <c r="J115" s="2">
        <v>32756</v>
      </c>
      <c r="K115" s="2">
        <v>3264413</v>
      </c>
      <c r="L115" s="10">
        <f t="shared" ref="L115:L121" si="120">SUM(H115:K115)</f>
        <v>21618764</v>
      </c>
      <c r="M115" s="45">
        <f t="shared" ref="M115:M121" si="121">C115+H115</f>
        <v>32124051</v>
      </c>
      <c r="N115" s="10">
        <f t="shared" si="94"/>
        <v>3575665</v>
      </c>
      <c r="O115" s="10">
        <f t="shared" si="95"/>
        <v>66586</v>
      </c>
      <c r="P115" s="49">
        <f t="shared" si="96"/>
        <v>5077984</v>
      </c>
      <c r="Q115" s="46">
        <f t="shared" si="96"/>
        <v>40844286</v>
      </c>
      <c r="R115" s="10">
        <v>26477848</v>
      </c>
      <c r="S115" s="2">
        <v>5229805</v>
      </c>
      <c r="T115" s="2">
        <v>22557</v>
      </c>
      <c r="U115" s="2">
        <v>6263287</v>
      </c>
      <c r="V115" s="10">
        <f t="shared" ref="V115:V121" si="122">SUM(R115:U115)</f>
        <v>37993497</v>
      </c>
      <c r="W115" s="45">
        <f t="shared" ref="W115:W121" si="123">M115+R115</f>
        <v>58601899</v>
      </c>
      <c r="X115" s="10">
        <f t="shared" si="72"/>
        <v>8805470</v>
      </c>
      <c r="Y115" s="10">
        <f t="shared" si="73"/>
        <v>89143</v>
      </c>
      <c r="Z115" s="49">
        <f t="shared" si="74"/>
        <v>11341271</v>
      </c>
      <c r="AA115" s="52">
        <f t="shared" si="75"/>
        <v>78837783</v>
      </c>
      <c r="AB115" s="26"/>
      <c r="AC115" s="26"/>
      <c r="AD115" s="27" t="s">
        <v>20</v>
      </c>
      <c r="AE115" s="28">
        <v>20021707</v>
      </c>
      <c r="AF115" s="29">
        <v>769804</v>
      </c>
      <c r="AG115" s="29">
        <v>15125</v>
      </c>
      <c r="AH115" s="29">
        <v>5150577</v>
      </c>
      <c r="AI115" s="58">
        <f t="shared" si="118"/>
        <v>78623606</v>
      </c>
      <c r="AJ115" s="30">
        <f t="shared" si="115"/>
        <v>9575274</v>
      </c>
      <c r="AK115" s="30">
        <f t="shared" si="116"/>
        <v>104268</v>
      </c>
      <c r="AL115" s="59">
        <f t="shared" si="117"/>
        <v>16491848</v>
      </c>
    </row>
    <row r="116" spans="1:38" x14ac:dyDescent="0.25">
      <c r="A116" s="64"/>
      <c r="B116" s="65" t="s">
        <v>21</v>
      </c>
      <c r="C116" s="67">
        <v>29163313</v>
      </c>
      <c r="D116" s="12">
        <v>1880658</v>
      </c>
      <c r="E116" s="12"/>
      <c r="F116" s="47">
        <v>5520698</v>
      </c>
      <c r="G116" s="37">
        <f t="shared" si="119"/>
        <v>36564669</v>
      </c>
      <c r="H116" s="10">
        <v>34431585</v>
      </c>
      <c r="I116" s="2">
        <v>2675300</v>
      </c>
      <c r="J116" s="2"/>
      <c r="K116" s="2">
        <v>5729706</v>
      </c>
      <c r="L116" s="10">
        <f t="shared" si="120"/>
        <v>42836591</v>
      </c>
      <c r="M116" s="45">
        <f t="shared" si="121"/>
        <v>63594898</v>
      </c>
      <c r="N116" s="10">
        <f t="shared" si="94"/>
        <v>4555958</v>
      </c>
      <c r="O116" s="10">
        <f t="shared" si="95"/>
        <v>0</v>
      </c>
      <c r="P116" s="49">
        <f t="shared" si="96"/>
        <v>11250404</v>
      </c>
      <c r="Q116" s="46">
        <f t="shared" si="96"/>
        <v>79401260</v>
      </c>
      <c r="R116" s="10">
        <v>42345622</v>
      </c>
      <c r="S116" s="2">
        <v>3276492</v>
      </c>
      <c r="T116" s="2"/>
      <c r="U116" s="2">
        <v>8366909</v>
      </c>
      <c r="V116" s="10">
        <f t="shared" si="122"/>
        <v>53989023</v>
      </c>
      <c r="W116" s="45">
        <f t="shared" si="123"/>
        <v>105940520</v>
      </c>
      <c r="X116" s="10">
        <f t="shared" si="72"/>
        <v>7832450</v>
      </c>
      <c r="Y116" s="10">
        <f t="shared" si="73"/>
        <v>0</v>
      </c>
      <c r="Z116" s="49">
        <f t="shared" si="74"/>
        <v>19617313</v>
      </c>
      <c r="AA116" s="52">
        <f t="shared" si="75"/>
        <v>133390283</v>
      </c>
      <c r="AB116" s="26"/>
      <c r="AC116" s="26"/>
      <c r="AD116" s="27" t="s">
        <v>21</v>
      </c>
      <c r="AE116" s="28">
        <v>35763263</v>
      </c>
      <c r="AF116" s="29">
        <v>1794282</v>
      </c>
      <c r="AG116" s="29"/>
      <c r="AH116" s="29">
        <v>6976705</v>
      </c>
      <c r="AI116" s="58">
        <f t="shared" si="118"/>
        <v>141703783</v>
      </c>
      <c r="AJ116" s="30">
        <f t="shared" si="115"/>
        <v>9626732</v>
      </c>
      <c r="AK116" s="30">
        <f t="shared" si="116"/>
        <v>0</v>
      </c>
      <c r="AL116" s="59">
        <f t="shared" si="117"/>
        <v>26594018</v>
      </c>
    </row>
    <row r="117" spans="1:38" x14ac:dyDescent="0.25">
      <c r="A117" s="64"/>
      <c r="B117" s="65" t="s">
        <v>22</v>
      </c>
      <c r="C117" s="67">
        <v>30945996</v>
      </c>
      <c r="D117" s="12">
        <v>2905656</v>
      </c>
      <c r="E117" s="12"/>
      <c r="F117" s="47">
        <v>2372454</v>
      </c>
      <c r="G117" s="37">
        <f t="shared" si="119"/>
        <v>36224106</v>
      </c>
      <c r="H117" s="10">
        <v>36252403</v>
      </c>
      <c r="I117" s="2">
        <v>3320118</v>
      </c>
      <c r="J117" s="2"/>
      <c r="K117" s="2">
        <v>2288100</v>
      </c>
      <c r="L117" s="10">
        <f t="shared" si="120"/>
        <v>41860621</v>
      </c>
      <c r="M117" s="45">
        <f t="shared" si="121"/>
        <v>67198399</v>
      </c>
      <c r="N117" s="10">
        <f t="shared" si="94"/>
        <v>6225774</v>
      </c>
      <c r="O117" s="10">
        <f t="shared" si="95"/>
        <v>0</v>
      </c>
      <c r="P117" s="49">
        <f t="shared" si="96"/>
        <v>4660554</v>
      </c>
      <c r="Q117" s="46">
        <f t="shared" si="96"/>
        <v>78084727</v>
      </c>
      <c r="R117" s="10">
        <v>45582137</v>
      </c>
      <c r="S117" s="2">
        <v>4521825</v>
      </c>
      <c r="T117" s="2"/>
      <c r="U117" s="2">
        <v>5300287</v>
      </c>
      <c r="V117" s="10">
        <f t="shared" si="122"/>
        <v>55404249</v>
      </c>
      <c r="W117" s="45">
        <f t="shared" si="123"/>
        <v>112780536</v>
      </c>
      <c r="X117" s="10">
        <f t="shared" si="72"/>
        <v>10747599</v>
      </c>
      <c r="Y117" s="10">
        <f t="shared" si="73"/>
        <v>0</v>
      </c>
      <c r="Z117" s="49">
        <f t="shared" si="74"/>
        <v>9960841</v>
      </c>
      <c r="AA117" s="52">
        <f t="shared" si="75"/>
        <v>133488976</v>
      </c>
      <c r="AB117" s="26"/>
      <c r="AC117" s="26"/>
      <c r="AD117" s="27" t="s">
        <v>22</v>
      </c>
      <c r="AE117" s="28">
        <v>31531413</v>
      </c>
      <c r="AF117" s="29">
        <v>1547285</v>
      </c>
      <c r="AG117" s="29"/>
      <c r="AH117" s="29">
        <v>3450547</v>
      </c>
      <c r="AI117" s="58">
        <f t="shared" si="118"/>
        <v>144311949</v>
      </c>
      <c r="AJ117" s="30">
        <f t="shared" si="115"/>
        <v>12294884</v>
      </c>
      <c r="AK117" s="30">
        <f t="shared" si="116"/>
        <v>0</v>
      </c>
      <c r="AL117" s="59">
        <f t="shared" si="117"/>
        <v>13411388</v>
      </c>
    </row>
    <row r="118" spans="1:38" x14ac:dyDescent="0.25">
      <c r="A118" s="64"/>
      <c r="B118" s="65" t="s">
        <v>23</v>
      </c>
      <c r="C118" s="67">
        <v>27371525</v>
      </c>
      <c r="D118" s="12">
        <v>1382152</v>
      </c>
      <c r="E118" s="12"/>
      <c r="F118" s="47">
        <v>2431932</v>
      </c>
      <c r="G118" s="37">
        <f t="shared" si="119"/>
        <v>31185609</v>
      </c>
      <c r="H118" s="10">
        <v>34024028</v>
      </c>
      <c r="I118" s="2">
        <v>1833369</v>
      </c>
      <c r="J118" s="2"/>
      <c r="K118" s="2">
        <v>3131352</v>
      </c>
      <c r="L118" s="10">
        <f t="shared" si="120"/>
        <v>38988749</v>
      </c>
      <c r="M118" s="45">
        <f t="shared" si="121"/>
        <v>61395553</v>
      </c>
      <c r="N118" s="10">
        <f t="shared" si="94"/>
        <v>3215521</v>
      </c>
      <c r="O118" s="10">
        <f t="shared" si="95"/>
        <v>0</v>
      </c>
      <c r="P118" s="49">
        <f t="shared" si="96"/>
        <v>5563284</v>
      </c>
      <c r="Q118" s="46">
        <f t="shared" si="96"/>
        <v>70174358</v>
      </c>
      <c r="R118" s="10">
        <v>48070062</v>
      </c>
      <c r="S118" s="2">
        <v>1783873</v>
      </c>
      <c r="T118" s="2"/>
      <c r="U118" s="2">
        <v>5349914</v>
      </c>
      <c r="V118" s="10">
        <f t="shared" si="122"/>
        <v>55203849</v>
      </c>
      <c r="W118" s="45">
        <f t="shared" si="123"/>
        <v>109465615</v>
      </c>
      <c r="X118" s="10">
        <f t="shared" si="72"/>
        <v>4999394</v>
      </c>
      <c r="Y118" s="10">
        <f t="shared" si="73"/>
        <v>0</v>
      </c>
      <c r="Z118" s="49">
        <f t="shared" si="74"/>
        <v>10913198</v>
      </c>
      <c r="AA118" s="52">
        <f t="shared" si="75"/>
        <v>125378207</v>
      </c>
      <c r="AB118" s="26"/>
      <c r="AC118" s="26"/>
      <c r="AD118" s="27" t="s">
        <v>23</v>
      </c>
      <c r="AE118" s="28">
        <v>42101225</v>
      </c>
      <c r="AF118" s="29">
        <v>1354060</v>
      </c>
      <c r="AG118" s="29"/>
      <c r="AH118" s="29">
        <v>4744072</v>
      </c>
      <c r="AI118" s="58">
        <f t="shared" si="118"/>
        <v>151566840</v>
      </c>
      <c r="AJ118" s="30">
        <f t="shared" si="115"/>
        <v>6353454</v>
      </c>
      <c r="AK118" s="30">
        <f t="shared" si="116"/>
        <v>0</v>
      </c>
      <c r="AL118" s="59">
        <f t="shared" si="117"/>
        <v>15657270</v>
      </c>
    </row>
    <row r="119" spans="1:38" x14ac:dyDescent="0.25">
      <c r="A119" s="64"/>
      <c r="B119" s="65" t="s">
        <v>24</v>
      </c>
      <c r="C119" s="67">
        <v>10756767</v>
      </c>
      <c r="D119" s="12">
        <v>364632</v>
      </c>
      <c r="E119" s="12">
        <v>30426</v>
      </c>
      <c r="F119" s="47">
        <v>1316428</v>
      </c>
      <c r="G119" s="37">
        <f t="shared" si="119"/>
        <v>12468253</v>
      </c>
      <c r="H119" s="10">
        <v>9642926</v>
      </c>
      <c r="I119" s="2">
        <v>496420</v>
      </c>
      <c r="J119" s="2">
        <v>11595</v>
      </c>
      <c r="K119" s="2">
        <v>972596</v>
      </c>
      <c r="L119" s="10">
        <f t="shared" si="120"/>
        <v>11123537</v>
      </c>
      <c r="M119" s="45">
        <f t="shared" si="121"/>
        <v>20399693</v>
      </c>
      <c r="N119" s="10">
        <f t="shared" si="94"/>
        <v>861052</v>
      </c>
      <c r="O119" s="10">
        <f t="shared" si="95"/>
        <v>42021</v>
      </c>
      <c r="P119" s="49">
        <f t="shared" si="96"/>
        <v>2289024</v>
      </c>
      <c r="Q119" s="46">
        <f t="shared" si="96"/>
        <v>23591790</v>
      </c>
      <c r="R119" s="10">
        <v>10360195</v>
      </c>
      <c r="S119" s="2">
        <v>447264</v>
      </c>
      <c r="T119" s="2"/>
      <c r="U119" s="2">
        <v>915021</v>
      </c>
      <c r="V119" s="10">
        <f t="shared" si="122"/>
        <v>11722480</v>
      </c>
      <c r="W119" s="45">
        <f t="shared" si="123"/>
        <v>30759888</v>
      </c>
      <c r="X119" s="10">
        <f t="shared" si="72"/>
        <v>1308316</v>
      </c>
      <c r="Y119" s="10">
        <f t="shared" si="73"/>
        <v>42021</v>
      </c>
      <c r="Z119" s="49">
        <f t="shared" si="74"/>
        <v>3204045</v>
      </c>
      <c r="AA119" s="52">
        <f t="shared" si="75"/>
        <v>35314270</v>
      </c>
      <c r="AB119" s="26"/>
      <c r="AC119" s="26"/>
      <c r="AD119" s="27" t="s">
        <v>24</v>
      </c>
      <c r="AE119" s="28">
        <v>9390270</v>
      </c>
      <c r="AF119" s="29">
        <v>306312</v>
      </c>
      <c r="AG119" s="29"/>
      <c r="AH119" s="29">
        <v>722542</v>
      </c>
      <c r="AI119" s="58">
        <f t="shared" si="118"/>
        <v>40150158</v>
      </c>
      <c r="AJ119" s="30">
        <f t="shared" si="115"/>
        <v>1614628</v>
      </c>
      <c r="AK119" s="30">
        <f t="shared" si="116"/>
        <v>42021</v>
      </c>
      <c r="AL119" s="59">
        <f t="shared" si="117"/>
        <v>3926587</v>
      </c>
    </row>
    <row r="120" spans="1:38" x14ac:dyDescent="0.25">
      <c r="A120" s="64"/>
      <c r="B120" s="65" t="s">
        <v>25</v>
      </c>
      <c r="C120" s="67">
        <v>24707080</v>
      </c>
      <c r="D120" s="12">
        <v>1549951</v>
      </c>
      <c r="E120" s="12"/>
      <c r="F120" s="47">
        <v>9059806</v>
      </c>
      <c r="G120" s="37">
        <f t="shared" si="119"/>
        <v>35316837</v>
      </c>
      <c r="H120" s="10">
        <v>17850091</v>
      </c>
      <c r="I120" s="2">
        <v>1113426</v>
      </c>
      <c r="J120" s="2"/>
      <c r="K120" s="2">
        <v>7388728</v>
      </c>
      <c r="L120" s="10">
        <f t="shared" si="120"/>
        <v>26352245</v>
      </c>
      <c r="M120" s="45">
        <f t="shared" si="121"/>
        <v>42557171</v>
      </c>
      <c r="N120" s="10">
        <f t="shared" si="94"/>
        <v>2663377</v>
      </c>
      <c r="O120" s="10">
        <f t="shared" si="95"/>
        <v>0</v>
      </c>
      <c r="P120" s="49">
        <f t="shared" si="96"/>
        <v>16448534</v>
      </c>
      <c r="Q120" s="46">
        <f t="shared" si="96"/>
        <v>61669082</v>
      </c>
      <c r="R120" s="10">
        <v>8194082</v>
      </c>
      <c r="S120" s="2">
        <v>-678829</v>
      </c>
      <c r="T120" s="2"/>
      <c r="U120" s="2">
        <v>2092564</v>
      </c>
      <c r="V120" s="10">
        <f t="shared" si="122"/>
        <v>9607817</v>
      </c>
      <c r="W120" s="45">
        <f t="shared" si="123"/>
        <v>50751253</v>
      </c>
      <c r="X120" s="10">
        <f t="shared" si="72"/>
        <v>1984548</v>
      </c>
      <c r="Y120" s="10">
        <f t="shared" si="73"/>
        <v>0</v>
      </c>
      <c r="Z120" s="49">
        <f t="shared" si="74"/>
        <v>18541098</v>
      </c>
      <c r="AA120" s="52">
        <f t="shared" si="75"/>
        <v>71276899</v>
      </c>
      <c r="AB120" s="26"/>
      <c r="AC120" s="26"/>
      <c r="AD120" s="27" t="s">
        <v>25</v>
      </c>
      <c r="AE120" s="28">
        <v>11700161</v>
      </c>
      <c r="AF120" s="29">
        <v>665104</v>
      </c>
      <c r="AG120" s="29"/>
      <c r="AH120" s="29">
        <v>2305725</v>
      </c>
      <c r="AI120" s="58">
        <f t="shared" si="118"/>
        <v>62451414</v>
      </c>
      <c r="AJ120" s="30">
        <f t="shared" si="115"/>
        <v>2649652</v>
      </c>
      <c r="AK120" s="30">
        <f t="shared" si="116"/>
        <v>0</v>
      </c>
      <c r="AL120" s="59">
        <f t="shared" si="117"/>
        <v>20846823</v>
      </c>
    </row>
    <row r="121" spans="1:38" x14ac:dyDescent="0.25">
      <c r="A121" s="64"/>
      <c r="B121" s="65" t="s">
        <v>26</v>
      </c>
      <c r="C121" s="67">
        <v>32468087</v>
      </c>
      <c r="D121" s="12">
        <v>1694160</v>
      </c>
      <c r="E121" s="12">
        <v>250036</v>
      </c>
      <c r="F121" s="47">
        <v>3580917</v>
      </c>
      <c r="G121" s="37">
        <f t="shared" si="119"/>
        <v>37993200</v>
      </c>
      <c r="H121" s="10">
        <v>32980764</v>
      </c>
      <c r="I121" s="2">
        <v>2302718</v>
      </c>
      <c r="J121" s="2">
        <v>3000</v>
      </c>
      <c r="K121" s="2">
        <v>3312032</v>
      </c>
      <c r="L121" s="10">
        <f t="shared" si="120"/>
        <v>38598514</v>
      </c>
      <c r="M121" s="45">
        <f t="shared" si="121"/>
        <v>65448851</v>
      </c>
      <c r="N121" s="10">
        <f t="shared" si="94"/>
        <v>3996878</v>
      </c>
      <c r="O121" s="10">
        <f t="shared" si="95"/>
        <v>253036</v>
      </c>
      <c r="P121" s="49">
        <f t="shared" si="96"/>
        <v>6892949</v>
      </c>
      <c r="Q121" s="46">
        <f t="shared" si="96"/>
        <v>76591714</v>
      </c>
      <c r="R121" s="10">
        <v>33604572</v>
      </c>
      <c r="S121" s="2">
        <v>2890920</v>
      </c>
      <c r="T121" s="2"/>
      <c r="U121" s="2">
        <v>4002585</v>
      </c>
      <c r="V121" s="10">
        <f t="shared" si="122"/>
        <v>40498077</v>
      </c>
      <c r="W121" s="45">
        <f t="shared" si="123"/>
        <v>99053423</v>
      </c>
      <c r="X121" s="10">
        <f t="shared" si="72"/>
        <v>6887798</v>
      </c>
      <c r="Y121" s="10">
        <f t="shared" si="73"/>
        <v>253036</v>
      </c>
      <c r="Z121" s="49">
        <f t="shared" si="74"/>
        <v>10895534</v>
      </c>
      <c r="AA121" s="52">
        <f t="shared" si="75"/>
        <v>117089791</v>
      </c>
      <c r="AB121" s="26"/>
      <c r="AC121" s="26"/>
      <c r="AD121" s="27" t="s">
        <v>26</v>
      </c>
      <c r="AE121" s="28">
        <v>31912412</v>
      </c>
      <c r="AF121" s="29">
        <v>1662901</v>
      </c>
      <c r="AG121" s="29"/>
      <c r="AH121" s="29">
        <v>3813970</v>
      </c>
      <c r="AI121" s="45">
        <f t="shared" si="118"/>
        <v>130965835</v>
      </c>
      <c r="AJ121" s="14">
        <f t="shared" si="115"/>
        <v>8550699</v>
      </c>
      <c r="AK121" s="14">
        <f t="shared" si="116"/>
        <v>253036</v>
      </c>
      <c r="AL121" s="59">
        <f t="shared" si="117"/>
        <v>14709504</v>
      </c>
    </row>
    <row r="122" spans="1:38" s="3" customFormat="1" x14ac:dyDescent="0.25">
      <c r="A122" s="68" t="s">
        <v>49</v>
      </c>
      <c r="B122" s="69"/>
      <c r="C122" s="70">
        <v>239487470</v>
      </c>
      <c r="D122" s="71">
        <v>18063047</v>
      </c>
      <c r="E122" s="71">
        <v>343315</v>
      </c>
      <c r="F122" s="72">
        <v>29371244</v>
      </c>
      <c r="G122" s="73">
        <f>SUM(C122:F122)</f>
        <v>287265076</v>
      </c>
      <c r="H122" s="74">
        <v>240239801</v>
      </c>
      <c r="I122" s="75">
        <v>23344191</v>
      </c>
      <c r="J122" s="75">
        <v>49930</v>
      </c>
      <c r="K122" s="75">
        <v>30030931</v>
      </c>
      <c r="L122" s="74">
        <f>SUM(H122:K122)</f>
        <v>293664853</v>
      </c>
      <c r="M122" s="76">
        <f>C122+H122</f>
        <v>479727271</v>
      </c>
      <c r="N122" s="74">
        <f t="shared" si="94"/>
        <v>41407238</v>
      </c>
      <c r="O122" s="74">
        <f t="shared" si="95"/>
        <v>393245</v>
      </c>
      <c r="P122" s="77">
        <f t="shared" si="96"/>
        <v>59402175</v>
      </c>
      <c r="Q122" s="75">
        <f t="shared" si="96"/>
        <v>580929929</v>
      </c>
      <c r="R122" s="74">
        <v>296530980</v>
      </c>
      <c r="S122" s="75">
        <v>28790434</v>
      </c>
      <c r="T122" s="75">
        <v>22557</v>
      </c>
      <c r="U122" s="75">
        <v>37234482</v>
      </c>
      <c r="V122" s="74">
        <f>SUM(R122:U122)</f>
        <v>362578453</v>
      </c>
      <c r="W122" s="76">
        <f>M122+R122</f>
        <v>776258251</v>
      </c>
      <c r="X122" s="74">
        <f t="shared" si="72"/>
        <v>70197672</v>
      </c>
      <c r="Y122" s="74">
        <f t="shared" si="73"/>
        <v>415802</v>
      </c>
      <c r="Z122" s="77">
        <f t="shared" si="74"/>
        <v>96636657</v>
      </c>
      <c r="AA122" s="78">
        <f t="shared" si="75"/>
        <v>943508382</v>
      </c>
      <c r="AI122" s="79">
        <f>SUM(AI113:AI121)</f>
        <v>1026652324</v>
      </c>
      <c r="AJ122" s="80">
        <f>SUM(AJ113:AJ121)</f>
        <v>85523515</v>
      </c>
      <c r="AK122" s="80">
        <f>SUM(AK113:AK121)</f>
        <v>430927</v>
      </c>
      <c r="AL122" s="81">
        <f>SUM(AL113:AL121)</f>
        <v>128653959</v>
      </c>
    </row>
    <row r="123" spans="1:38" x14ac:dyDescent="0.25">
      <c r="A123" s="62" t="s">
        <v>50</v>
      </c>
      <c r="B123" s="63" t="s">
        <v>18</v>
      </c>
      <c r="C123" s="66">
        <v>1714965</v>
      </c>
      <c r="D123" s="13">
        <v>5573</v>
      </c>
      <c r="E123" s="13"/>
      <c r="F123" s="44">
        <v>1007885</v>
      </c>
      <c r="G123" s="36">
        <f>SUM(C123:F123)</f>
        <v>2728423</v>
      </c>
      <c r="H123" s="8">
        <v>1876344</v>
      </c>
      <c r="I123" s="9">
        <v>10401</v>
      </c>
      <c r="J123" s="9"/>
      <c r="K123" s="9">
        <v>970307</v>
      </c>
      <c r="L123" s="8">
        <f>SUM(H123:K123)</f>
        <v>2857052</v>
      </c>
      <c r="M123" s="43">
        <f>C123+H123</f>
        <v>3591309</v>
      </c>
      <c r="N123" s="8">
        <f t="shared" si="94"/>
        <v>15974</v>
      </c>
      <c r="O123" s="8">
        <f t="shared" si="95"/>
        <v>0</v>
      </c>
      <c r="P123" s="48">
        <f t="shared" si="96"/>
        <v>1978192</v>
      </c>
      <c r="Q123" s="9">
        <f t="shared" si="96"/>
        <v>5585475</v>
      </c>
      <c r="R123" s="8">
        <v>1746304</v>
      </c>
      <c r="S123" s="9">
        <v>3860</v>
      </c>
      <c r="T123" s="9"/>
      <c r="U123" s="9">
        <v>943307</v>
      </c>
      <c r="V123" s="8">
        <f>SUM(R123:U123)</f>
        <v>2693471</v>
      </c>
      <c r="W123" s="43">
        <f>M123+R123</f>
        <v>5337613</v>
      </c>
      <c r="X123" s="8">
        <f t="shared" si="72"/>
        <v>19834</v>
      </c>
      <c r="Y123" s="8">
        <f t="shared" si="73"/>
        <v>0</v>
      </c>
      <c r="Z123" s="48">
        <f t="shared" si="74"/>
        <v>2921499</v>
      </c>
      <c r="AA123" s="53">
        <f t="shared" si="75"/>
        <v>8278946</v>
      </c>
      <c r="AB123" s="23" t="s">
        <v>75</v>
      </c>
      <c r="AC123" s="23" t="s">
        <v>50</v>
      </c>
      <c r="AD123" s="23" t="s">
        <v>18</v>
      </c>
      <c r="AE123" s="24">
        <v>1932517</v>
      </c>
      <c r="AF123" s="25">
        <v>1600</v>
      </c>
      <c r="AG123" s="25"/>
      <c r="AH123" s="25">
        <v>1046554</v>
      </c>
      <c r="AI123" s="56">
        <f>AE123+W123</f>
        <v>7270130</v>
      </c>
      <c r="AJ123" s="31">
        <f t="shared" ref="AJ123:AJ131" si="124">AF123+X123</f>
        <v>21434</v>
      </c>
      <c r="AK123" s="31">
        <f t="shared" ref="AK123:AK131" si="125">AG123+Y123</f>
        <v>0</v>
      </c>
      <c r="AL123" s="57">
        <f t="shared" ref="AL123:AL131" si="126">AH123+Z123</f>
        <v>3968053</v>
      </c>
    </row>
    <row r="124" spans="1:38" x14ac:dyDescent="0.25">
      <c r="A124" s="64"/>
      <c r="B124" s="65" t="s">
        <v>19</v>
      </c>
      <c r="C124" s="67">
        <v>977123</v>
      </c>
      <c r="D124" s="12">
        <v>1900</v>
      </c>
      <c r="E124" s="12"/>
      <c r="F124" s="47">
        <v>489807</v>
      </c>
      <c r="G124" s="37">
        <f>SUM(C124:F124)</f>
        <v>1468830</v>
      </c>
      <c r="H124" s="10">
        <v>883213</v>
      </c>
      <c r="I124" s="2">
        <v>2530</v>
      </c>
      <c r="J124" s="2"/>
      <c r="K124" s="2">
        <v>521213</v>
      </c>
      <c r="L124" s="10">
        <f>SUM(H124:K124)</f>
        <v>1406956</v>
      </c>
      <c r="M124" s="45">
        <f>C124+H124</f>
        <v>1860336</v>
      </c>
      <c r="N124" s="10">
        <f t="shared" si="94"/>
        <v>4430</v>
      </c>
      <c r="O124" s="10">
        <f t="shared" si="95"/>
        <v>0</v>
      </c>
      <c r="P124" s="49">
        <f t="shared" si="96"/>
        <v>1011020</v>
      </c>
      <c r="Q124" s="46">
        <f t="shared" si="96"/>
        <v>2875786</v>
      </c>
      <c r="R124" s="10">
        <v>816943</v>
      </c>
      <c r="S124" s="2">
        <v>3200</v>
      </c>
      <c r="T124" s="2"/>
      <c r="U124" s="2">
        <v>473943</v>
      </c>
      <c r="V124" s="10">
        <f>SUM(R124:U124)</f>
        <v>1294086</v>
      </c>
      <c r="W124" s="45">
        <f>M124+R124</f>
        <v>2677279</v>
      </c>
      <c r="X124" s="10">
        <f t="shared" si="72"/>
        <v>7630</v>
      </c>
      <c r="Y124" s="10">
        <f t="shared" si="73"/>
        <v>0</v>
      </c>
      <c r="Z124" s="49">
        <f t="shared" si="74"/>
        <v>1484963</v>
      </c>
      <c r="AA124" s="52">
        <f t="shared" si="75"/>
        <v>4169872</v>
      </c>
      <c r="AB124" s="26"/>
      <c r="AC124" s="26"/>
      <c r="AD124" s="27" t="s">
        <v>19</v>
      </c>
      <c r="AE124" s="28">
        <v>980251</v>
      </c>
      <c r="AF124" s="29">
        <v>3800</v>
      </c>
      <c r="AG124" s="29"/>
      <c r="AH124" s="29">
        <v>524432</v>
      </c>
      <c r="AI124" s="58">
        <f t="shared" ref="AI124:AI131" si="127">AE124+W124</f>
        <v>3657530</v>
      </c>
      <c r="AJ124" s="30">
        <f t="shared" si="124"/>
        <v>11430</v>
      </c>
      <c r="AK124" s="30">
        <f t="shared" si="125"/>
        <v>0</v>
      </c>
      <c r="AL124" s="59">
        <f t="shared" si="126"/>
        <v>2009395</v>
      </c>
    </row>
    <row r="125" spans="1:38" x14ac:dyDescent="0.25">
      <c r="A125" s="64"/>
      <c r="B125" s="65" t="s">
        <v>20</v>
      </c>
      <c r="C125" s="67">
        <v>4374959</v>
      </c>
      <c r="D125" s="12">
        <v>15006</v>
      </c>
      <c r="E125" s="12"/>
      <c r="F125" s="47">
        <v>2346046</v>
      </c>
      <c r="G125" s="37">
        <f t="shared" ref="G125:G131" si="128">SUM(C125:F125)</f>
        <v>6736011</v>
      </c>
      <c r="H125" s="10">
        <v>4920074</v>
      </c>
      <c r="I125" s="2">
        <v>6406</v>
      </c>
      <c r="J125" s="2">
        <v>5401</v>
      </c>
      <c r="K125" s="2">
        <v>2394867</v>
      </c>
      <c r="L125" s="10">
        <f t="shared" ref="L125:L131" si="129">SUM(H125:K125)</f>
        <v>7326748</v>
      </c>
      <c r="M125" s="45">
        <f t="shared" ref="M125:M131" si="130">C125+H125</f>
        <v>9295033</v>
      </c>
      <c r="N125" s="10">
        <f t="shared" si="94"/>
        <v>21412</v>
      </c>
      <c r="O125" s="10">
        <f t="shared" si="95"/>
        <v>5401</v>
      </c>
      <c r="P125" s="49">
        <f t="shared" si="96"/>
        <v>4740913</v>
      </c>
      <c r="Q125" s="46">
        <f t="shared" si="96"/>
        <v>14062759</v>
      </c>
      <c r="R125" s="10">
        <v>4044719</v>
      </c>
      <c r="S125" s="2">
        <v>16520</v>
      </c>
      <c r="T125" s="2"/>
      <c r="U125" s="2">
        <v>2240820</v>
      </c>
      <c r="V125" s="10">
        <f t="shared" ref="V125:V131" si="131">SUM(R125:U125)</f>
        <v>6302059</v>
      </c>
      <c r="W125" s="45">
        <f t="shared" ref="W125:W131" si="132">M125+R125</f>
        <v>13339752</v>
      </c>
      <c r="X125" s="10">
        <f t="shared" si="72"/>
        <v>37932</v>
      </c>
      <c r="Y125" s="10">
        <f t="shared" si="73"/>
        <v>5401</v>
      </c>
      <c r="Z125" s="49">
        <f t="shared" si="74"/>
        <v>6981733</v>
      </c>
      <c r="AA125" s="52">
        <f t="shared" si="75"/>
        <v>20364818</v>
      </c>
      <c r="AB125" s="26"/>
      <c r="AC125" s="26"/>
      <c r="AD125" s="27" t="s">
        <v>20</v>
      </c>
      <c r="AE125" s="28">
        <v>4347265</v>
      </c>
      <c r="AF125" s="29">
        <v>2825</v>
      </c>
      <c r="AG125" s="29"/>
      <c r="AH125" s="29">
        <v>2357758</v>
      </c>
      <c r="AI125" s="58">
        <f t="shared" si="127"/>
        <v>17687017</v>
      </c>
      <c r="AJ125" s="30">
        <f t="shared" si="124"/>
        <v>40757</v>
      </c>
      <c r="AK125" s="30">
        <f t="shared" si="125"/>
        <v>5401</v>
      </c>
      <c r="AL125" s="59">
        <f t="shared" si="126"/>
        <v>9339491</v>
      </c>
    </row>
    <row r="126" spans="1:38" x14ac:dyDescent="0.25">
      <c r="A126" s="64"/>
      <c r="B126" s="65" t="s">
        <v>21</v>
      </c>
      <c r="C126" s="67">
        <v>1538655</v>
      </c>
      <c r="D126" s="12">
        <v>13879</v>
      </c>
      <c r="E126" s="12"/>
      <c r="F126" s="47">
        <v>854832</v>
      </c>
      <c r="G126" s="37">
        <f t="shared" si="128"/>
        <v>2407366</v>
      </c>
      <c r="H126" s="10">
        <v>1067979</v>
      </c>
      <c r="I126" s="2">
        <v>12103</v>
      </c>
      <c r="J126" s="2"/>
      <c r="K126" s="2">
        <v>817689</v>
      </c>
      <c r="L126" s="10">
        <f t="shared" si="129"/>
        <v>1897771</v>
      </c>
      <c r="M126" s="45">
        <f t="shared" si="130"/>
        <v>2606634</v>
      </c>
      <c r="N126" s="10">
        <f t="shared" si="94"/>
        <v>25982</v>
      </c>
      <c r="O126" s="10">
        <f t="shared" si="95"/>
        <v>0</v>
      </c>
      <c r="P126" s="49">
        <f t="shared" si="96"/>
        <v>1672521</v>
      </c>
      <c r="Q126" s="46">
        <f t="shared" si="96"/>
        <v>4305137</v>
      </c>
      <c r="R126" s="10">
        <v>938762</v>
      </c>
      <c r="S126" s="2">
        <v>8247</v>
      </c>
      <c r="T126" s="2"/>
      <c r="U126" s="2">
        <v>749339</v>
      </c>
      <c r="V126" s="10">
        <f t="shared" si="131"/>
        <v>1696348</v>
      </c>
      <c r="W126" s="45">
        <f t="shared" si="132"/>
        <v>3545396</v>
      </c>
      <c r="X126" s="10">
        <f t="shared" si="72"/>
        <v>34229</v>
      </c>
      <c r="Y126" s="10">
        <f t="shared" si="73"/>
        <v>0</v>
      </c>
      <c r="Z126" s="49">
        <f t="shared" si="74"/>
        <v>2421860</v>
      </c>
      <c r="AA126" s="52">
        <f t="shared" si="75"/>
        <v>6001485</v>
      </c>
      <c r="AB126" s="26"/>
      <c r="AC126" s="26"/>
      <c r="AD126" s="27" t="s">
        <v>21</v>
      </c>
      <c r="AE126" s="28">
        <v>1169353</v>
      </c>
      <c r="AF126" s="29">
        <v>1200</v>
      </c>
      <c r="AG126" s="29"/>
      <c r="AH126" s="29">
        <v>897481</v>
      </c>
      <c r="AI126" s="58">
        <f t="shared" si="127"/>
        <v>4714749</v>
      </c>
      <c r="AJ126" s="30">
        <f t="shared" si="124"/>
        <v>35429</v>
      </c>
      <c r="AK126" s="30">
        <f t="shared" si="125"/>
        <v>0</v>
      </c>
      <c r="AL126" s="59">
        <f t="shared" si="126"/>
        <v>3319341</v>
      </c>
    </row>
    <row r="127" spans="1:38" x14ac:dyDescent="0.25">
      <c r="A127" s="64"/>
      <c r="B127" s="65" t="s">
        <v>22</v>
      </c>
      <c r="C127" s="67">
        <v>1418133</v>
      </c>
      <c r="D127" s="12">
        <v>600</v>
      </c>
      <c r="E127" s="12"/>
      <c r="F127" s="47">
        <v>440253</v>
      </c>
      <c r="G127" s="37">
        <f t="shared" si="128"/>
        <v>1858986</v>
      </c>
      <c r="H127" s="10">
        <v>1466646</v>
      </c>
      <c r="I127" s="2">
        <v>800</v>
      </c>
      <c r="J127" s="2"/>
      <c r="K127" s="2">
        <v>446201</v>
      </c>
      <c r="L127" s="10">
        <f t="shared" si="129"/>
        <v>1913647</v>
      </c>
      <c r="M127" s="45">
        <f t="shared" si="130"/>
        <v>2884779</v>
      </c>
      <c r="N127" s="10">
        <f t="shared" si="94"/>
        <v>1400</v>
      </c>
      <c r="O127" s="10">
        <f t="shared" si="95"/>
        <v>0</v>
      </c>
      <c r="P127" s="49">
        <f t="shared" si="96"/>
        <v>886454</v>
      </c>
      <c r="Q127" s="46">
        <f t="shared" si="96"/>
        <v>3772633</v>
      </c>
      <c r="R127" s="10">
        <v>1265494</v>
      </c>
      <c r="S127" s="2">
        <v>210</v>
      </c>
      <c r="T127" s="2"/>
      <c r="U127" s="2">
        <v>391091</v>
      </c>
      <c r="V127" s="10">
        <f t="shared" si="131"/>
        <v>1656795</v>
      </c>
      <c r="W127" s="45">
        <f t="shared" si="132"/>
        <v>4150273</v>
      </c>
      <c r="X127" s="10">
        <f t="shared" si="72"/>
        <v>1610</v>
      </c>
      <c r="Y127" s="10">
        <f t="shared" si="73"/>
        <v>0</v>
      </c>
      <c r="Z127" s="49">
        <f t="shared" si="74"/>
        <v>1277545</v>
      </c>
      <c r="AA127" s="52">
        <f t="shared" si="75"/>
        <v>5429428</v>
      </c>
      <c r="AB127" s="26"/>
      <c r="AC127" s="26"/>
      <c r="AD127" s="27" t="s">
        <v>22</v>
      </c>
      <c r="AE127" s="28">
        <v>1335889</v>
      </c>
      <c r="AF127" s="29">
        <v>400</v>
      </c>
      <c r="AG127" s="29"/>
      <c r="AH127" s="29">
        <v>445901</v>
      </c>
      <c r="AI127" s="58">
        <f t="shared" si="127"/>
        <v>5486162</v>
      </c>
      <c r="AJ127" s="30">
        <f t="shared" si="124"/>
        <v>2010</v>
      </c>
      <c r="AK127" s="30">
        <f t="shared" si="125"/>
        <v>0</v>
      </c>
      <c r="AL127" s="59">
        <f t="shared" si="126"/>
        <v>1723446</v>
      </c>
    </row>
    <row r="128" spans="1:38" x14ac:dyDescent="0.25">
      <c r="A128" s="64"/>
      <c r="B128" s="65" t="s">
        <v>23</v>
      </c>
      <c r="C128" s="67">
        <v>1006887</v>
      </c>
      <c r="D128" s="12">
        <v>800</v>
      </c>
      <c r="E128" s="12"/>
      <c r="F128" s="47">
        <v>331386</v>
      </c>
      <c r="G128" s="37">
        <f t="shared" si="128"/>
        <v>1339073</v>
      </c>
      <c r="H128" s="10">
        <v>477732</v>
      </c>
      <c r="I128" s="2">
        <v>1200</v>
      </c>
      <c r="J128" s="2"/>
      <c r="K128" s="2">
        <v>314699</v>
      </c>
      <c r="L128" s="10">
        <f t="shared" si="129"/>
        <v>793631</v>
      </c>
      <c r="M128" s="45">
        <f t="shared" si="130"/>
        <v>1484619</v>
      </c>
      <c r="N128" s="10">
        <f t="shared" si="94"/>
        <v>2000</v>
      </c>
      <c r="O128" s="10">
        <f t="shared" si="95"/>
        <v>0</v>
      </c>
      <c r="P128" s="49">
        <f t="shared" si="96"/>
        <v>646085</v>
      </c>
      <c r="Q128" s="46">
        <f t="shared" si="96"/>
        <v>2132704</v>
      </c>
      <c r="R128" s="10">
        <v>531909</v>
      </c>
      <c r="S128" s="2">
        <v>1200</v>
      </c>
      <c r="T128" s="2"/>
      <c r="U128" s="2">
        <v>346433</v>
      </c>
      <c r="V128" s="10">
        <f t="shared" si="131"/>
        <v>879542</v>
      </c>
      <c r="W128" s="45">
        <f t="shared" si="132"/>
        <v>2016528</v>
      </c>
      <c r="X128" s="10">
        <f t="shared" si="72"/>
        <v>3200</v>
      </c>
      <c r="Y128" s="10">
        <f t="shared" si="73"/>
        <v>0</v>
      </c>
      <c r="Z128" s="49">
        <f t="shared" si="74"/>
        <v>992518</v>
      </c>
      <c r="AA128" s="52">
        <f t="shared" si="75"/>
        <v>3012246</v>
      </c>
      <c r="AB128" s="26"/>
      <c r="AC128" s="26"/>
      <c r="AD128" s="27" t="s">
        <v>23</v>
      </c>
      <c r="AE128" s="28">
        <v>510399</v>
      </c>
      <c r="AF128" s="29">
        <v>1000</v>
      </c>
      <c r="AG128" s="29"/>
      <c r="AH128" s="29">
        <v>343048</v>
      </c>
      <c r="AI128" s="58">
        <f t="shared" si="127"/>
        <v>2526927</v>
      </c>
      <c r="AJ128" s="30">
        <f t="shared" si="124"/>
        <v>4200</v>
      </c>
      <c r="AK128" s="30">
        <f t="shared" si="125"/>
        <v>0</v>
      </c>
      <c r="AL128" s="59">
        <f t="shared" si="126"/>
        <v>1335566</v>
      </c>
    </row>
    <row r="129" spans="1:38" x14ac:dyDescent="0.25">
      <c r="A129" s="64"/>
      <c r="B129" s="65" t="s">
        <v>24</v>
      </c>
      <c r="C129" s="67">
        <v>626524</v>
      </c>
      <c r="D129" s="12">
        <v>280</v>
      </c>
      <c r="E129" s="12"/>
      <c r="F129" s="47">
        <v>323193</v>
      </c>
      <c r="G129" s="37">
        <f t="shared" si="128"/>
        <v>949997</v>
      </c>
      <c r="H129" s="10">
        <v>488342</v>
      </c>
      <c r="I129" s="2">
        <v>280</v>
      </c>
      <c r="J129" s="2"/>
      <c r="K129" s="2">
        <v>196613</v>
      </c>
      <c r="L129" s="10">
        <f t="shared" si="129"/>
        <v>685235</v>
      </c>
      <c r="M129" s="45">
        <f t="shared" si="130"/>
        <v>1114866</v>
      </c>
      <c r="N129" s="10">
        <f t="shared" si="94"/>
        <v>560</v>
      </c>
      <c r="O129" s="10">
        <f t="shared" si="95"/>
        <v>0</v>
      </c>
      <c r="P129" s="49">
        <f t="shared" si="96"/>
        <v>519806</v>
      </c>
      <c r="Q129" s="46">
        <f t="shared" si="96"/>
        <v>1635232</v>
      </c>
      <c r="R129" s="10">
        <v>554025</v>
      </c>
      <c r="S129" s="2">
        <v>400</v>
      </c>
      <c r="T129" s="2"/>
      <c r="U129" s="2">
        <v>271164</v>
      </c>
      <c r="V129" s="10">
        <f t="shared" si="131"/>
        <v>825589</v>
      </c>
      <c r="W129" s="45">
        <f t="shared" si="132"/>
        <v>1668891</v>
      </c>
      <c r="X129" s="10">
        <f t="shared" si="72"/>
        <v>960</v>
      </c>
      <c r="Y129" s="10">
        <f t="shared" si="73"/>
        <v>0</v>
      </c>
      <c r="Z129" s="49">
        <f t="shared" si="74"/>
        <v>790970</v>
      </c>
      <c r="AA129" s="52">
        <f t="shared" si="75"/>
        <v>2460821</v>
      </c>
      <c r="AB129" s="26"/>
      <c r="AC129" s="26"/>
      <c r="AD129" s="27" t="s">
        <v>24</v>
      </c>
      <c r="AE129" s="28">
        <v>508944</v>
      </c>
      <c r="AF129" s="29">
        <v>280</v>
      </c>
      <c r="AG129" s="29"/>
      <c r="AH129" s="29">
        <v>285568</v>
      </c>
      <c r="AI129" s="58">
        <f t="shared" si="127"/>
        <v>2177835</v>
      </c>
      <c r="AJ129" s="30">
        <f t="shared" si="124"/>
        <v>1240</v>
      </c>
      <c r="AK129" s="30">
        <f t="shared" si="125"/>
        <v>0</v>
      </c>
      <c r="AL129" s="59">
        <f t="shared" si="126"/>
        <v>1076538</v>
      </c>
    </row>
    <row r="130" spans="1:38" x14ac:dyDescent="0.25">
      <c r="A130" s="64"/>
      <c r="B130" s="65" t="s">
        <v>25</v>
      </c>
      <c r="C130" s="67">
        <v>550388</v>
      </c>
      <c r="D130" s="12">
        <v>9320</v>
      </c>
      <c r="E130" s="12"/>
      <c r="F130" s="47">
        <v>334641</v>
      </c>
      <c r="G130" s="37">
        <f t="shared" si="128"/>
        <v>894349</v>
      </c>
      <c r="H130" s="10">
        <v>647998</v>
      </c>
      <c r="I130" s="2">
        <v>9200</v>
      </c>
      <c r="J130" s="2"/>
      <c r="K130" s="2">
        <v>367499</v>
      </c>
      <c r="L130" s="10">
        <f t="shared" si="129"/>
        <v>1024697</v>
      </c>
      <c r="M130" s="45">
        <f t="shared" si="130"/>
        <v>1198386</v>
      </c>
      <c r="N130" s="10">
        <f t="shared" si="94"/>
        <v>18520</v>
      </c>
      <c r="O130" s="10">
        <f t="shared" si="95"/>
        <v>0</v>
      </c>
      <c r="P130" s="49">
        <f t="shared" si="96"/>
        <v>702140</v>
      </c>
      <c r="Q130" s="46">
        <f t="shared" si="96"/>
        <v>1919046</v>
      </c>
      <c r="R130" s="10">
        <v>451388</v>
      </c>
      <c r="S130" s="2">
        <v>9000</v>
      </c>
      <c r="T130" s="2"/>
      <c r="U130" s="2">
        <v>299049</v>
      </c>
      <c r="V130" s="10">
        <f t="shared" si="131"/>
        <v>759437</v>
      </c>
      <c r="W130" s="45">
        <f t="shared" si="132"/>
        <v>1649774</v>
      </c>
      <c r="X130" s="10">
        <f t="shared" si="72"/>
        <v>27520</v>
      </c>
      <c r="Y130" s="10">
        <f t="shared" si="73"/>
        <v>0</v>
      </c>
      <c r="Z130" s="49">
        <f t="shared" si="74"/>
        <v>1001189</v>
      </c>
      <c r="AA130" s="52">
        <f t="shared" si="75"/>
        <v>2678483</v>
      </c>
      <c r="AB130" s="26"/>
      <c r="AC130" s="26"/>
      <c r="AD130" s="27" t="s">
        <v>25</v>
      </c>
      <c r="AE130" s="28">
        <v>514583</v>
      </c>
      <c r="AF130" s="29">
        <v>7000</v>
      </c>
      <c r="AG130" s="29"/>
      <c r="AH130" s="29">
        <v>291876</v>
      </c>
      <c r="AI130" s="58">
        <f t="shared" si="127"/>
        <v>2164357</v>
      </c>
      <c r="AJ130" s="30">
        <f t="shared" si="124"/>
        <v>34520</v>
      </c>
      <c r="AK130" s="30">
        <f t="shared" si="125"/>
        <v>0</v>
      </c>
      <c r="AL130" s="59">
        <f t="shared" si="126"/>
        <v>1293065</v>
      </c>
    </row>
    <row r="131" spans="1:38" x14ac:dyDescent="0.25">
      <c r="A131" s="64"/>
      <c r="B131" s="65" t="s">
        <v>26</v>
      </c>
      <c r="C131" s="67">
        <v>2989065</v>
      </c>
      <c r="D131" s="12">
        <v>28628</v>
      </c>
      <c r="E131" s="12"/>
      <c r="F131" s="47">
        <v>1804714</v>
      </c>
      <c r="G131" s="37">
        <f t="shared" si="128"/>
        <v>4822407</v>
      </c>
      <c r="H131" s="10">
        <v>3279436</v>
      </c>
      <c r="I131" s="2">
        <v>8700</v>
      </c>
      <c r="J131" s="2"/>
      <c r="K131" s="2">
        <v>1889827</v>
      </c>
      <c r="L131" s="10">
        <f t="shared" si="129"/>
        <v>5177963</v>
      </c>
      <c r="M131" s="45">
        <f t="shared" si="130"/>
        <v>6268501</v>
      </c>
      <c r="N131" s="10">
        <f t="shared" si="94"/>
        <v>37328</v>
      </c>
      <c r="O131" s="10">
        <f t="shared" si="95"/>
        <v>0</v>
      </c>
      <c r="P131" s="49">
        <f t="shared" si="96"/>
        <v>3694541</v>
      </c>
      <c r="Q131" s="46">
        <f t="shared" si="96"/>
        <v>10000370</v>
      </c>
      <c r="R131" s="10">
        <v>3004206</v>
      </c>
      <c r="S131" s="2">
        <v>6210</v>
      </c>
      <c r="T131" s="2"/>
      <c r="U131" s="2">
        <v>1946150</v>
      </c>
      <c r="V131" s="10">
        <f t="shared" si="131"/>
        <v>4956566</v>
      </c>
      <c r="W131" s="45">
        <f t="shared" si="132"/>
        <v>9272707</v>
      </c>
      <c r="X131" s="10">
        <f t="shared" si="72"/>
        <v>43538</v>
      </c>
      <c r="Y131" s="10">
        <f t="shared" si="73"/>
        <v>0</v>
      </c>
      <c r="Z131" s="49">
        <f t="shared" si="74"/>
        <v>5640691</v>
      </c>
      <c r="AA131" s="52">
        <f t="shared" si="75"/>
        <v>14956936</v>
      </c>
      <c r="AB131" s="26"/>
      <c r="AC131" s="26"/>
      <c r="AD131" s="27" t="s">
        <v>26</v>
      </c>
      <c r="AE131" s="28">
        <v>2863454</v>
      </c>
      <c r="AF131" s="29">
        <v>8234</v>
      </c>
      <c r="AG131" s="29"/>
      <c r="AH131" s="29">
        <v>1867103</v>
      </c>
      <c r="AI131" s="45">
        <f t="shared" si="127"/>
        <v>12136161</v>
      </c>
      <c r="AJ131" s="14">
        <f t="shared" si="124"/>
        <v>51772</v>
      </c>
      <c r="AK131" s="14">
        <f t="shared" si="125"/>
        <v>0</v>
      </c>
      <c r="AL131" s="59">
        <f t="shared" si="126"/>
        <v>7507794</v>
      </c>
    </row>
    <row r="132" spans="1:38" s="3" customFormat="1" x14ac:dyDescent="0.25">
      <c r="A132" s="68" t="s">
        <v>51</v>
      </c>
      <c r="B132" s="69"/>
      <c r="C132" s="70">
        <v>15196699</v>
      </c>
      <c r="D132" s="71">
        <v>75986</v>
      </c>
      <c r="E132" s="71"/>
      <c r="F132" s="72">
        <v>7932757</v>
      </c>
      <c r="G132" s="73">
        <f>SUM(C132:F132)</f>
        <v>23205442</v>
      </c>
      <c r="H132" s="74">
        <v>15107764</v>
      </c>
      <c r="I132" s="75">
        <v>51620</v>
      </c>
      <c r="J132" s="75">
        <v>5401</v>
      </c>
      <c r="K132" s="75">
        <v>7918915</v>
      </c>
      <c r="L132" s="74">
        <f>SUM(H132:K132)</f>
        <v>23083700</v>
      </c>
      <c r="M132" s="76">
        <f>C132+H132</f>
        <v>30304463</v>
      </c>
      <c r="N132" s="74">
        <f t="shared" si="94"/>
        <v>127606</v>
      </c>
      <c r="O132" s="74">
        <f t="shared" si="95"/>
        <v>5401</v>
      </c>
      <c r="P132" s="77">
        <f t="shared" si="96"/>
        <v>15851672</v>
      </c>
      <c r="Q132" s="75">
        <f t="shared" si="96"/>
        <v>46289142</v>
      </c>
      <c r="R132" s="74">
        <v>13353750</v>
      </c>
      <c r="S132" s="75">
        <v>48847</v>
      </c>
      <c r="T132" s="75"/>
      <c r="U132" s="75">
        <v>7661296</v>
      </c>
      <c r="V132" s="74">
        <f>SUM(R132:U132)</f>
        <v>21063893</v>
      </c>
      <c r="W132" s="76">
        <f>M132+R132</f>
        <v>43658213</v>
      </c>
      <c r="X132" s="74">
        <f t="shared" si="72"/>
        <v>176453</v>
      </c>
      <c r="Y132" s="74">
        <f t="shared" si="73"/>
        <v>5401</v>
      </c>
      <c r="Z132" s="77">
        <f t="shared" si="74"/>
        <v>23512968</v>
      </c>
      <c r="AA132" s="78">
        <f t="shared" si="75"/>
        <v>67353035</v>
      </c>
      <c r="AB132" s="15"/>
      <c r="AI132" s="79">
        <f>SUM(AI123:AI131)</f>
        <v>57820868</v>
      </c>
      <c r="AJ132" s="80">
        <f>SUM(AJ123:AJ131)</f>
        <v>202792</v>
      </c>
      <c r="AK132" s="80">
        <f>SUM(AK123:AK131)</f>
        <v>5401</v>
      </c>
      <c r="AL132" s="81">
        <f>SUM(AL123:AL131)</f>
        <v>31572689</v>
      </c>
    </row>
    <row r="133" spans="1:38" s="3" customFormat="1" ht="13.8" thickBot="1" x14ac:dyDescent="0.3">
      <c r="A133" s="87" t="s">
        <v>52</v>
      </c>
      <c r="B133" s="88"/>
      <c r="C133" s="89">
        <v>1581074066</v>
      </c>
      <c r="D133" s="90">
        <v>160521567</v>
      </c>
      <c r="E133" s="90">
        <v>116638546</v>
      </c>
      <c r="F133" s="91">
        <v>2543051188</v>
      </c>
      <c r="G133" s="92">
        <f>SUM(C133:F133)</f>
        <v>4401285367</v>
      </c>
      <c r="H133" s="93">
        <v>1651936923</v>
      </c>
      <c r="I133" s="94">
        <v>199230905</v>
      </c>
      <c r="J133" s="94">
        <v>166903935</v>
      </c>
      <c r="K133" s="94">
        <v>2478518923</v>
      </c>
      <c r="L133" s="93">
        <f>SUM(H133:K133)</f>
        <v>4496590686</v>
      </c>
      <c r="M133" s="95">
        <f>C133+H133</f>
        <v>3233010989</v>
      </c>
      <c r="N133" s="96">
        <f t="shared" si="94"/>
        <v>359752472</v>
      </c>
      <c r="O133" s="96">
        <f t="shared" si="95"/>
        <v>283542481</v>
      </c>
      <c r="P133" s="97">
        <f t="shared" si="96"/>
        <v>5021570111</v>
      </c>
      <c r="Q133" s="82">
        <f t="shared" si="96"/>
        <v>8897876053</v>
      </c>
      <c r="R133" s="93">
        <v>1823612974</v>
      </c>
      <c r="S133" s="94">
        <v>220387423</v>
      </c>
      <c r="T133" s="94">
        <v>168738160</v>
      </c>
      <c r="U133" s="94">
        <v>2656215681</v>
      </c>
      <c r="V133" s="93">
        <f>SUM(R133:U133)</f>
        <v>4868954238</v>
      </c>
      <c r="W133" s="95">
        <f>M133+R133</f>
        <v>5056623963</v>
      </c>
      <c r="X133" s="96">
        <f t="shared" si="72"/>
        <v>580139895</v>
      </c>
      <c r="Y133" s="96">
        <f t="shared" si="73"/>
        <v>452280641</v>
      </c>
      <c r="Z133" s="97">
        <f t="shared" si="74"/>
        <v>7677785792</v>
      </c>
      <c r="AA133" s="82">
        <f t="shared" si="75"/>
        <v>13766830291</v>
      </c>
      <c r="AB133" s="15"/>
      <c r="AI133" s="95">
        <f>AI15+AI25+AI35+AI44+AI52+AI62+AI72+AI82+AI92+AI102+AI112+AI122+AI132</f>
        <v>6794125152</v>
      </c>
      <c r="AJ133" s="96">
        <f>AJ15+AJ25+AJ35+AJ44+AJ52+AJ62+AJ72+AJ82+AJ92+AJ102+AJ112+AJ122+AJ132</f>
        <v>744785590</v>
      </c>
      <c r="AK133" s="96">
        <f>AK15+AK25+AK35+AK44+AK52+AK62+AK72+AK82+AK92+AK102+AK112+AK122+AK132</f>
        <v>590173347</v>
      </c>
      <c r="AL133" s="97">
        <f>AL15+AL25+AL35+AL44+AL52+AL62+AL72+AL82+AL92+AL102+AL112+AL122+AL132</f>
        <v>10333987931</v>
      </c>
    </row>
    <row r="134" spans="1:38" x14ac:dyDescent="0.25">
      <c r="AB134" s="17"/>
      <c r="AL134" s="33"/>
    </row>
    <row r="135" spans="1:38" x14ac:dyDescent="0.25">
      <c r="AB135" s="17"/>
    </row>
    <row r="136" spans="1:38" x14ac:dyDescent="0.25">
      <c r="F136" s="33"/>
      <c r="P136" s="33"/>
      <c r="Z136" s="33"/>
      <c r="AB136" s="17"/>
      <c r="AL136" s="33"/>
    </row>
    <row r="137" spans="1:38" x14ac:dyDescent="0.25">
      <c r="AB137" s="17"/>
      <c r="AL137" s="34"/>
    </row>
    <row r="138" spans="1:38" x14ac:dyDescent="0.25">
      <c r="AB138" s="17"/>
    </row>
    <row r="139" spans="1:38" x14ac:dyDescent="0.25">
      <c r="AB139" s="17"/>
    </row>
    <row r="140" spans="1:38" x14ac:dyDescent="0.25">
      <c r="AB140" s="17"/>
    </row>
    <row r="141" spans="1:38" x14ac:dyDescent="0.25">
      <c r="AB141" s="17"/>
    </row>
    <row r="142" spans="1:38" x14ac:dyDescent="0.25">
      <c r="AB142" s="17"/>
    </row>
    <row r="143" spans="1:38" x14ac:dyDescent="0.25">
      <c r="AB143" s="17"/>
    </row>
    <row r="144" spans="1:38" x14ac:dyDescent="0.25">
      <c r="AB144" s="17"/>
    </row>
    <row r="145" spans="28:28" x14ac:dyDescent="0.25">
      <c r="AB145" s="17"/>
    </row>
    <row r="146" spans="28:28" x14ac:dyDescent="0.25">
      <c r="AB146" s="17"/>
    </row>
    <row r="147" spans="28:28" x14ac:dyDescent="0.25">
      <c r="AB147" s="17"/>
    </row>
    <row r="148" spans="28:28" x14ac:dyDescent="0.25">
      <c r="AB148" s="17"/>
    </row>
  </sheetData>
  <phoneticPr fontId="0" type="noConversion"/>
  <pageMargins left="0.2" right="0.21" top="0.48" bottom="0.2" header="0.32" footer="0.16"/>
  <pageSetup paperSize="9" scale="49" orientation="landscape" r:id="rId1"/>
  <headerFooter alignWithMargins="0"/>
  <rowBreaks count="1" manualBreakCount="1">
    <brk id="8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Caltex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</dc:creator>
  <cp:lastModifiedBy>Aniket Gupta</cp:lastModifiedBy>
  <cp:lastPrinted>2003-02-18T12:17:55Z</cp:lastPrinted>
  <dcterms:created xsi:type="dcterms:W3CDTF">2002-12-11T07:12:55Z</dcterms:created>
  <dcterms:modified xsi:type="dcterms:W3CDTF">2024-02-03T22:19:40Z</dcterms:modified>
</cp:coreProperties>
</file>