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29AC191-9D26-401A-B6EA-34416B11A48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I34" i="1"/>
  <c r="H34" i="1"/>
  <c r="I3" i="1"/>
  <c r="J29" i="1" s="1"/>
  <c r="J25" i="1"/>
  <c r="J3" i="1"/>
  <c r="K3" i="1" s="1"/>
  <c r="J28" i="1"/>
  <c r="J32" i="1"/>
  <c r="J77" i="1"/>
  <c r="J80" i="1"/>
  <c r="J81" i="1"/>
  <c r="J85" i="1"/>
  <c r="J86" i="1"/>
  <c r="J89" i="1"/>
  <c r="J90" i="1"/>
  <c r="J92" i="1"/>
  <c r="J93" i="1"/>
  <c r="J94" i="1"/>
  <c r="J96" i="1"/>
  <c r="J97" i="1"/>
  <c r="J98" i="1"/>
  <c r="J100" i="1"/>
  <c r="J76" i="1"/>
  <c r="J66" i="1"/>
  <c r="J39" i="1"/>
  <c r="J52" i="1"/>
  <c r="O52" i="1"/>
  <c r="O53" i="1"/>
  <c r="O54" i="1"/>
  <c r="J55" i="1"/>
  <c r="O55" i="1"/>
  <c r="J56" i="1"/>
  <c r="O56" i="1"/>
  <c r="O57" i="1"/>
  <c r="J58" i="1"/>
  <c r="O58" i="1"/>
  <c r="J59" i="1"/>
  <c r="O59" i="1"/>
  <c r="J60" i="1"/>
  <c r="O60" i="1"/>
  <c r="J61" i="1"/>
  <c r="O61" i="1"/>
  <c r="J42" i="1"/>
  <c r="O42" i="1"/>
  <c r="O80" i="1"/>
  <c r="O99" i="1"/>
  <c r="O98" i="1"/>
  <c r="O97" i="1"/>
  <c r="J71" i="1"/>
  <c r="O71" i="1"/>
  <c r="O95" i="1"/>
  <c r="J72" i="1"/>
  <c r="O72" i="1"/>
  <c r="O29" i="1"/>
  <c r="O17" i="1"/>
  <c r="P52" i="1"/>
  <c r="P53" i="1"/>
  <c r="P54" i="1"/>
  <c r="P55" i="1"/>
  <c r="P56" i="1"/>
  <c r="P17" i="1" s="1"/>
  <c r="P57" i="1"/>
  <c r="P58" i="1"/>
  <c r="P59" i="1"/>
  <c r="P60" i="1"/>
  <c r="P61" i="1"/>
  <c r="P42" i="1"/>
  <c r="P80" i="1"/>
  <c r="P99" i="1"/>
  <c r="P98" i="1"/>
  <c r="P97" i="1"/>
  <c r="P71" i="1"/>
  <c r="P95" i="1"/>
  <c r="P72" i="1"/>
  <c r="P29" i="1"/>
  <c r="Q52" i="1"/>
  <c r="Q53" i="1"/>
  <c r="Q54" i="1"/>
  <c r="Q55" i="1"/>
  <c r="Q56" i="1"/>
  <c r="Q57" i="1"/>
  <c r="Q58" i="1"/>
  <c r="Q59" i="1"/>
  <c r="Q60" i="1"/>
  <c r="Q61" i="1"/>
  <c r="Q42" i="1"/>
  <c r="Q80" i="1"/>
  <c r="Q99" i="1"/>
  <c r="Q98" i="1"/>
  <c r="Q97" i="1"/>
  <c r="Q71" i="1"/>
  <c r="Q95" i="1"/>
  <c r="Q72" i="1"/>
  <c r="Q29" i="1"/>
  <c r="Q17" i="1"/>
  <c r="R52" i="1"/>
  <c r="R53" i="1"/>
  <c r="R54" i="1"/>
  <c r="R55" i="1"/>
  <c r="R56" i="1"/>
  <c r="R17" i="1" s="1"/>
  <c r="R57" i="1"/>
  <c r="R58" i="1"/>
  <c r="R59" i="1"/>
  <c r="R60" i="1"/>
  <c r="R61" i="1"/>
  <c r="R42" i="1"/>
  <c r="R80" i="1"/>
  <c r="R99" i="1"/>
  <c r="R98" i="1"/>
  <c r="R97" i="1"/>
  <c r="R71" i="1"/>
  <c r="R95" i="1"/>
  <c r="R72" i="1"/>
  <c r="R29" i="1"/>
  <c r="S52" i="1"/>
  <c r="S53" i="1"/>
  <c r="S54" i="1"/>
  <c r="S55" i="1"/>
  <c r="S56" i="1"/>
  <c r="S57" i="1"/>
  <c r="S58" i="1"/>
  <c r="S59" i="1"/>
  <c r="S60" i="1"/>
  <c r="S61" i="1"/>
  <c r="S42" i="1"/>
  <c r="S80" i="1"/>
  <c r="S99" i="1"/>
  <c r="S98" i="1"/>
  <c r="S97" i="1"/>
  <c r="S71" i="1"/>
  <c r="S95" i="1"/>
  <c r="S72" i="1"/>
  <c r="S29" i="1"/>
  <c r="S17" i="1"/>
  <c r="T52" i="1"/>
  <c r="T53" i="1"/>
  <c r="T54" i="1"/>
  <c r="T55" i="1"/>
  <c r="T56" i="1"/>
  <c r="T17" i="1" s="1"/>
  <c r="T57" i="1"/>
  <c r="T58" i="1"/>
  <c r="T59" i="1"/>
  <c r="T60" i="1"/>
  <c r="T61" i="1"/>
  <c r="T42" i="1"/>
  <c r="T80" i="1"/>
  <c r="T99" i="1"/>
  <c r="T98" i="1"/>
  <c r="T97" i="1"/>
  <c r="T71" i="1"/>
  <c r="T95" i="1"/>
  <c r="T72" i="1"/>
  <c r="T29" i="1"/>
  <c r="U52" i="1"/>
  <c r="U53" i="1"/>
  <c r="U54" i="1"/>
  <c r="U55" i="1"/>
  <c r="U56" i="1"/>
  <c r="U57" i="1"/>
  <c r="U58" i="1"/>
  <c r="U59" i="1"/>
  <c r="U60" i="1"/>
  <c r="U61" i="1"/>
  <c r="U42" i="1"/>
  <c r="U80" i="1"/>
  <c r="U99" i="1"/>
  <c r="U98" i="1"/>
  <c r="U97" i="1"/>
  <c r="U71" i="1"/>
  <c r="U95" i="1"/>
  <c r="U72" i="1"/>
  <c r="U29" i="1"/>
  <c r="U17" i="1"/>
  <c r="V52" i="1"/>
  <c r="V53" i="1"/>
  <c r="V54" i="1"/>
  <c r="V55" i="1"/>
  <c r="V56" i="1"/>
  <c r="V17" i="1" s="1"/>
  <c r="V57" i="1"/>
  <c r="V58" i="1"/>
  <c r="V59" i="1"/>
  <c r="V60" i="1"/>
  <c r="V61" i="1"/>
  <c r="V42" i="1"/>
  <c r="V80" i="1"/>
  <c r="V99" i="1"/>
  <c r="V98" i="1"/>
  <c r="V97" i="1"/>
  <c r="V71" i="1"/>
  <c r="V95" i="1"/>
  <c r="V72" i="1"/>
  <c r="V29" i="1"/>
  <c r="W52" i="1"/>
  <c r="W53" i="1"/>
  <c r="W54" i="1"/>
  <c r="W55" i="1"/>
  <c r="W56" i="1"/>
  <c r="W57" i="1"/>
  <c r="W58" i="1"/>
  <c r="W59" i="1"/>
  <c r="W60" i="1"/>
  <c r="W61" i="1"/>
  <c r="W42" i="1"/>
  <c r="W80" i="1"/>
  <c r="W99" i="1"/>
  <c r="W98" i="1"/>
  <c r="W97" i="1"/>
  <c r="W71" i="1"/>
  <c r="W95" i="1"/>
  <c r="W72" i="1"/>
  <c r="W29" i="1"/>
  <c r="W17" i="1"/>
  <c r="X52" i="1"/>
  <c r="X53" i="1"/>
  <c r="X54" i="1"/>
  <c r="X55" i="1"/>
  <c r="X56" i="1"/>
  <c r="X17" i="1" s="1"/>
  <c r="X57" i="1"/>
  <c r="X58" i="1"/>
  <c r="X59" i="1"/>
  <c r="X60" i="1"/>
  <c r="X61" i="1"/>
  <c r="X42" i="1"/>
  <c r="X80" i="1"/>
  <c r="X99" i="1"/>
  <c r="X98" i="1"/>
  <c r="X97" i="1"/>
  <c r="X71" i="1"/>
  <c r="X95" i="1"/>
  <c r="X72" i="1"/>
  <c r="X29" i="1"/>
  <c r="N52" i="1"/>
  <c r="N53" i="1"/>
  <c r="N54" i="1"/>
  <c r="N55" i="1"/>
  <c r="N56" i="1"/>
  <c r="N57" i="1"/>
  <c r="N58" i="1"/>
  <c r="N59" i="1"/>
  <c r="N60" i="1"/>
  <c r="N61" i="1"/>
  <c r="N42" i="1"/>
  <c r="N80" i="1"/>
  <c r="N19" i="1" s="1"/>
  <c r="N99" i="1"/>
  <c r="N98" i="1"/>
  <c r="N97" i="1"/>
  <c r="N71" i="1"/>
  <c r="N95" i="1"/>
  <c r="N72" i="1"/>
  <c r="N29" i="1"/>
  <c r="N17" i="1"/>
  <c r="J38" i="1"/>
  <c r="O38" i="1"/>
  <c r="O39" i="1"/>
  <c r="J40" i="1"/>
  <c r="L40" i="1" s="1"/>
  <c r="O40" i="1"/>
  <c r="O16" i="1" s="1"/>
  <c r="J41" i="1"/>
  <c r="O41" i="1"/>
  <c r="J43" i="1"/>
  <c r="O43" i="1"/>
  <c r="J44" i="1"/>
  <c r="O44" i="1"/>
  <c r="J45" i="1"/>
  <c r="O45" i="1"/>
  <c r="J46" i="1"/>
  <c r="O46" i="1"/>
  <c r="J47" i="1"/>
  <c r="O47" i="1"/>
  <c r="J48" i="1"/>
  <c r="O48" i="1"/>
  <c r="O83" i="1"/>
  <c r="O85" i="1"/>
  <c r="O87" i="1"/>
  <c r="O86" i="1"/>
  <c r="O24" i="1"/>
  <c r="O32" i="1"/>
  <c r="O96" i="1"/>
  <c r="O88" i="1"/>
  <c r="O67" i="1"/>
  <c r="P38" i="1"/>
  <c r="P16" i="1" s="1"/>
  <c r="P39" i="1"/>
  <c r="P40" i="1"/>
  <c r="P41" i="1"/>
  <c r="P43" i="1"/>
  <c r="P44" i="1"/>
  <c r="P45" i="1"/>
  <c r="P46" i="1"/>
  <c r="P47" i="1"/>
  <c r="P48" i="1"/>
  <c r="P83" i="1"/>
  <c r="P85" i="1"/>
  <c r="P87" i="1"/>
  <c r="P86" i="1"/>
  <c r="P24" i="1"/>
  <c r="P32" i="1"/>
  <c r="P96" i="1"/>
  <c r="P88" i="1"/>
  <c r="P67" i="1"/>
  <c r="Q38" i="1"/>
  <c r="Q39" i="1"/>
  <c r="Q40" i="1"/>
  <c r="Q16" i="1" s="1"/>
  <c r="Q41" i="1"/>
  <c r="Q43" i="1"/>
  <c r="Q44" i="1"/>
  <c r="Q45" i="1"/>
  <c r="Q46" i="1"/>
  <c r="Q47" i="1"/>
  <c r="Q48" i="1"/>
  <c r="Q83" i="1"/>
  <c r="Q85" i="1"/>
  <c r="Q87" i="1"/>
  <c r="Q86" i="1"/>
  <c r="Q24" i="1"/>
  <c r="Q32" i="1"/>
  <c r="Q96" i="1"/>
  <c r="Q88" i="1"/>
  <c r="Q67" i="1"/>
  <c r="Q18" i="1" s="1"/>
  <c r="R38" i="1"/>
  <c r="R16" i="1" s="1"/>
  <c r="R39" i="1"/>
  <c r="R40" i="1"/>
  <c r="R41" i="1"/>
  <c r="R43" i="1"/>
  <c r="R44" i="1"/>
  <c r="R45" i="1"/>
  <c r="R46" i="1"/>
  <c r="R47" i="1"/>
  <c r="R48" i="1"/>
  <c r="R83" i="1"/>
  <c r="R85" i="1"/>
  <c r="R87" i="1"/>
  <c r="R86" i="1"/>
  <c r="R24" i="1"/>
  <c r="R32" i="1"/>
  <c r="R96" i="1"/>
  <c r="R88" i="1"/>
  <c r="R67" i="1"/>
  <c r="S38" i="1"/>
  <c r="S39" i="1"/>
  <c r="S40" i="1"/>
  <c r="S16" i="1" s="1"/>
  <c r="S41" i="1"/>
  <c r="S43" i="1"/>
  <c r="S44" i="1"/>
  <c r="S45" i="1"/>
  <c r="S46" i="1"/>
  <c r="S47" i="1"/>
  <c r="S48" i="1"/>
  <c r="S83" i="1"/>
  <c r="S85" i="1"/>
  <c r="S87" i="1"/>
  <c r="S86" i="1"/>
  <c r="S24" i="1"/>
  <c r="S32" i="1"/>
  <c r="S96" i="1"/>
  <c r="S88" i="1"/>
  <c r="S67" i="1"/>
  <c r="T38" i="1"/>
  <c r="T16" i="1" s="1"/>
  <c r="T39" i="1"/>
  <c r="T40" i="1"/>
  <c r="T41" i="1"/>
  <c r="T43" i="1"/>
  <c r="T44" i="1"/>
  <c r="T45" i="1"/>
  <c r="T46" i="1"/>
  <c r="T47" i="1"/>
  <c r="T48" i="1"/>
  <c r="T83" i="1"/>
  <c r="T85" i="1"/>
  <c r="T87" i="1"/>
  <c r="T86" i="1"/>
  <c r="T24" i="1"/>
  <c r="T32" i="1"/>
  <c r="T96" i="1"/>
  <c r="T88" i="1"/>
  <c r="T67" i="1"/>
  <c r="U38" i="1"/>
  <c r="U39" i="1"/>
  <c r="U40" i="1"/>
  <c r="U16" i="1" s="1"/>
  <c r="U41" i="1"/>
  <c r="U43" i="1"/>
  <c r="U44" i="1"/>
  <c r="U45" i="1"/>
  <c r="U46" i="1"/>
  <c r="U47" i="1"/>
  <c r="U48" i="1"/>
  <c r="U83" i="1"/>
  <c r="U85" i="1"/>
  <c r="U87" i="1"/>
  <c r="U86" i="1"/>
  <c r="U24" i="1"/>
  <c r="U32" i="1"/>
  <c r="U96" i="1"/>
  <c r="U88" i="1"/>
  <c r="U67" i="1"/>
  <c r="U18" i="1" s="1"/>
  <c r="V38" i="1"/>
  <c r="V16" i="1" s="1"/>
  <c r="V39" i="1"/>
  <c r="V40" i="1"/>
  <c r="V41" i="1"/>
  <c r="V43" i="1"/>
  <c r="V44" i="1"/>
  <c r="V45" i="1"/>
  <c r="V46" i="1"/>
  <c r="V47" i="1"/>
  <c r="V48" i="1"/>
  <c r="V83" i="1"/>
  <c r="V85" i="1"/>
  <c r="V87" i="1"/>
  <c r="V86" i="1"/>
  <c r="V24" i="1"/>
  <c r="V32" i="1"/>
  <c r="V96" i="1"/>
  <c r="V88" i="1"/>
  <c r="V67" i="1"/>
  <c r="W38" i="1"/>
  <c r="W39" i="1"/>
  <c r="W40" i="1"/>
  <c r="W16" i="1" s="1"/>
  <c r="W41" i="1"/>
  <c r="W43" i="1"/>
  <c r="W44" i="1"/>
  <c r="W45" i="1"/>
  <c r="W46" i="1"/>
  <c r="W47" i="1"/>
  <c r="W48" i="1"/>
  <c r="W83" i="1"/>
  <c r="W85" i="1"/>
  <c r="W87" i="1"/>
  <c r="W86" i="1"/>
  <c r="W24" i="1"/>
  <c r="W32" i="1"/>
  <c r="W96" i="1"/>
  <c r="W88" i="1"/>
  <c r="W67" i="1"/>
  <c r="X38" i="1"/>
  <c r="X16" i="1" s="1"/>
  <c r="X39" i="1"/>
  <c r="X40" i="1"/>
  <c r="X41" i="1"/>
  <c r="X43" i="1"/>
  <c r="X44" i="1"/>
  <c r="X45" i="1"/>
  <c r="X46" i="1"/>
  <c r="X47" i="1"/>
  <c r="X48" i="1"/>
  <c r="X83" i="1"/>
  <c r="X85" i="1"/>
  <c r="X87" i="1"/>
  <c r="X86" i="1"/>
  <c r="X24" i="1"/>
  <c r="X32" i="1"/>
  <c r="X96" i="1"/>
  <c r="X88" i="1"/>
  <c r="X67" i="1"/>
  <c r="N38" i="1"/>
  <c r="N39" i="1"/>
  <c r="N40" i="1"/>
  <c r="N16" i="1" s="1"/>
  <c r="N41" i="1"/>
  <c r="N43" i="1"/>
  <c r="N44" i="1"/>
  <c r="N45" i="1"/>
  <c r="N46" i="1"/>
  <c r="N47" i="1"/>
  <c r="N48" i="1"/>
  <c r="N83" i="1"/>
  <c r="N85" i="1"/>
  <c r="N87" i="1"/>
  <c r="N86" i="1"/>
  <c r="N24" i="1"/>
  <c r="N32" i="1"/>
  <c r="N96" i="1"/>
  <c r="N88" i="1"/>
  <c r="N67" i="1"/>
  <c r="N18" i="1" s="1"/>
  <c r="J65" i="1"/>
  <c r="N65" i="1"/>
  <c r="N66" i="1"/>
  <c r="J67" i="1"/>
  <c r="J68" i="1"/>
  <c r="N68" i="1"/>
  <c r="J69" i="1"/>
  <c r="N69" i="1"/>
  <c r="J70" i="1"/>
  <c r="N70" i="1"/>
  <c r="N81" i="1"/>
  <c r="N76" i="1"/>
  <c r="N100" i="1"/>
  <c r="N89" i="1"/>
  <c r="O65" i="1"/>
  <c r="O18" i="1" s="1"/>
  <c r="O66" i="1"/>
  <c r="O68" i="1"/>
  <c r="O69" i="1"/>
  <c r="O70" i="1"/>
  <c r="O81" i="1"/>
  <c r="O76" i="1"/>
  <c r="O100" i="1"/>
  <c r="O89" i="1"/>
  <c r="P65" i="1"/>
  <c r="P66" i="1"/>
  <c r="P18" i="1" s="1"/>
  <c r="P68" i="1"/>
  <c r="P69" i="1"/>
  <c r="P70" i="1"/>
  <c r="P81" i="1"/>
  <c r="P76" i="1"/>
  <c r="P19" i="1" s="1"/>
  <c r="P12" i="1" s="1"/>
  <c r="P100" i="1"/>
  <c r="P89" i="1"/>
  <c r="Q65" i="1"/>
  <c r="Q66" i="1"/>
  <c r="Q68" i="1"/>
  <c r="Q69" i="1"/>
  <c r="Q70" i="1"/>
  <c r="Q81" i="1"/>
  <c r="Q76" i="1"/>
  <c r="Q19" i="1" s="1"/>
  <c r="Q12" i="1" s="1"/>
  <c r="Q100" i="1"/>
  <c r="Q89" i="1"/>
  <c r="R65" i="1"/>
  <c r="R66" i="1"/>
  <c r="R68" i="1"/>
  <c r="R18" i="1" s="1"/>
  <c r="R69" i="1"/>
  <c r="R70" i="1"/>
  <c r="R81" i="1"/>
  <c r="R19" i="1" s="1"/>
  <c r="R12" i="1" s="1"/>
  <c r="R76" i="1"/>
  <c r="R100" i="1"/>
  <c r="R89" i="1"/>
  <c r="S65" i="1"/>
  <c r="S18" i="1" s="1"/>
  <c r="S66" i="1"/>
  <c r="S68" i="1"/>
  <c r="S69" i="1"/>
  <c r="S70" i="1"/>
  <c r="S81" i="1"/>
  <c r="S76" i="1"/>
  <c r="S100" i="1"/>
  <c r="S89" i="1"/>
  <c r="T65" i="1"/>
  <c r="T66" i="1"/>
  <c r="T18" i="1" s="1"/>
  <c r="T68" i="1"/>
  <c r="T69" i="1"/>
  <c r="T70" i="1"/>
  <c r="T81" i="1"/>
  <c r="T76" i="1"/>
  <c r="T19" i="1" s="1"/>
  <c r="T12" i="1" s="1"/>
  <c r="T100" i="1"/>
  <c r="T89" i="1"/>
  <c r="U65" i="1"/>
  <c r="U66" i="1"/>
  <c r="U68" i="1"/>
  <c r="U69" i="1"/>
  <c r="U70" i="1"/>
  <c r="U81" i="1"/>
  <c r="U76" i="1"/>
  <c r="U19" i="1" s="1"/>
  <c r="U12" i="1" s="1"/>
  <c r="U100" i="1"/>
  <c r="U89" i="1"/>
  <c r="V65" i="1"/>
  <c r="V66" i="1"/>
  <c r="V68" i="1"/>
  <c r="V18" i="1" s="1"/>
  <c r="V69" i="1"/>
  <c r="V70" i="1"/>
  <c r="V81" i="1"/>
  <c r="V19" i="1" s="1"/>
  <c r="V12" i="1" s="1"/>
  <c r="V76" i="1"/>
  <c r="V100" i="1"/>
  <c r="V89" i="1"/>
  <c r="W65" i="1"/>
  <c r="W18" i="1" s="1"/>
  <c r="W66" i="1"/>
  <c r="W68" i="1"/>
  <c r="W69" i="1"/>
  <c r="W70" i="1"/>
  <c r="W81" i="1"/>
  <c r="W76" i="1"/>
  <c r="W100" i="1"/>
  <c r="W89" i="1"/>
  <c r="X65" i="1"/>
  <c r="X66" i="1"/>
  <c r="X68" i="1"/>
  <c r="X69" i="1"/>
  <c r="X70" i="1"/>
  <c r="X81" i="1"/>
  <c r="X76" i="1"/>
  <c r="X19" i="1" s="1"/>
  <c r="X12" i="1" s="1"/>
  <c r="X100" i="1"/>
  <c r="X89" i="1"/>
  <c r="X18" i="1"/>
  <c r="N77" i="1"/>
  <c r="N78" i="1"/>
  <c r="N79" i="1"/>
  <c r="N82" i="1"/>
  <c r="N84" i="1"/>
  <c r="N90" i="1"/>
  <c r="N91" i="1"/>
  <c r="N92" i="1"/>
  <c r="N93" i="1"/>
  <c r="N94" i="1"/>
  <c r="N101" i="1"/>
  <c r="N34" i="1"/>
  <c r="N25" i="1"/>
  <c r="O77" i="1"/>
  <c r="O19" i="1" s="1"/>
  <c r="O12" i="1" s="1"/>
  <c r="O78" i="1"/>
  <c r="O79" i="1"/>
  <c r="O82" i="1"/>
  <c r="O84" i="1"/>
  <c r="O90" i="1"/>
  <c r="O91" i="1"/>
  <c r="O92" i="1"/>
  <c r="O93" i="1"/>
  <c r="O94" i="1"/>
  <c r="O101" i="1"/>
  <c r="O34" i="1"/>
  <c r="O25" i="1"/>
  <c r="P77" i="1"/>
  <c r="P78" i="1"/>
  <c r="P79" i="1"/>
  <c r="P82" i="1"/>
  <c r="P84" i="1"/>
  <c r="P90" i="1"/>
  <c r="P91" i="1"/>
  <c r="P92" i="1"/>
  <c r="P93" i="1"/>
  <c r="P94" i="1"/>
  <c r="P101" i="1"/>
  <c r="P34" i="1"/>
  <c r="P25" i="1"/>
  <c r="Q77" i="1"/>
  <c r="Q78" i="1"/>
  <c r="Q79" i="1"/>
  <c r="Q82" i="1"/>
  <c r="Q84" i="1"/>
  <c r="Q90" i="1"/>
  <c r="Q91" i="1"/>
  <c r="Q92" i="1"/>
  <c r="Q93" i="1"/>
  <c r="Q94" i="1"/>
  <c r="Q101" i="1"/>
  <c r="Q34" i="1"/>
  <c r="Q25" i="1"/>
  <c r="Q15" i="1" s="1"/>
  <c r="R77" i="1"/>
  <c r="R78" i="1"/>
  <c r="R79" i="1"/>
  <c r="R82" i="1"/>
  <c r="R84" i="1"/>
  <c r="R90" i="1"/>
  <c r="R91" i="1"/>
  <c r="R92" i="1"/>
  <c r="R93" i="1"/>
  <c r="R94" i="1"/>
  <c r="R101" i="1"/>
  <c r="R34" i="1"/>
  <c r="R25" i="1"/>
  <c r="S77" i="1"/>
  <c r="S19" i="1" s="1"/>
  <c r="S12" i="1" s="1"/>
  <c r="S78" i="1"/>
  <c r="S79" i="1"/>
  <c r="S82" i="1"/>
  <c r="S84" i="1"/>
  <c r="S90" i="1"/>
  <c r="S91" i="1"/>
  <c r="S92" i="1"/>
  <c r="S93" i="1"/>
  <c r="S94" i="1"/>
  <c r="S101" i="1"/>
  <c r="S34" i="1"/>
  <c r="S25" i="1"/>
  <c r="S15" i="1" s="1"/>
  <c r="S11" i="1" s="1"/>
  <c r="T77" i="1"/>
  <c r="T78" i="1"/>
  <c r="T79" i="1"/>
  <c r="T82" i="1"/>
  <c r="T84" i="1"/>
  <c r="T90" i="1"/>
  <c r="T91" i="1"/>
  <c r="T92" i="1"/>
  <c r="T93" i="1"/>
  <c r="T94" i="1"/>
  <c r="T101" i="1"/>
  <c r="T34" i="1"/>
  <c r="T25" i="1"/>
  <c r="U77" i="1"/>
  <c r="U78" i="1"/>
  <c r="U79" i="1"/>
  <c r="U82" i="1"/>
  <c r="U84" i="1"/>
  <c r="U90" i="1"/>
  <c r="U91" i="1"/>
  <c r="U92" i="1"/>
  <c r="U93" i="1"/>
  <c r="U94" i="1"/>
  <c r="U101" i="1"/>
  <c r="U34" i="1"/>
  <c r="U25" i="1"/>
  <c r="U15" i="1" s="1"/>
  <c r="V77" i="1"/>
  <c r="V78" i="1"/>
  <c r="V79" i="1"/>
  <c r="V82" i="1"/>
  <c r="V84" i="1"/>
  <c r="V90" i="1"/>
  <c r="V91" i="1"/>
  <c r="V92" i="1"/>
  <c r="V93" i="1"/>
  <c r="V94" i="1"/>
  <c r="V101" i="1"/>
  <c r="V34" i="1"/>
  <c r="V25" i="1"/>
  <c r="W77" i="1"/>
  <c r="W19" i="1" s="1"/>
  <c r="W12" i="1" s="1"/>
  <c r="W78" i="1"/>
  <c r="W79" i="1"/>
  <c r="W82" i="1"/>
  <c r="W84" i="1"/>
  <c r="W90" i="1"/>
  <c r="W91" i="1"/>
  <c r="W92" i="1"/>
  <c r="W93" i="1"/>
  <c r="W94" i="1"/>
  <c r="W101" i="1"/>
  <c r="W34" i="1"/>
  <c r="W25" i="1"/>
  <c r="X77" i="1"/>
  <c r="X78" i="1"/>
  <c r="X79" i="1"/>
  <c r="X82" i="1"/>
  <c r="X84" i="1"/>
  <c r="X90" i="1"/>
  <c r="X91" i="1"/>
  <c r="X92" i="1"/>
  <c r="X93" i="1"/>
  <c r="X94" i="1"/>
  <c r="X101" i="1"/>
  <c r="X34" i="1"/>
  <c r="X25" i="1"/>
  <c r="J24" i="1"/>
  <c r="N26" i="1"/>
  <c r="N15" i="1" s="1"/>
  <c r="N27" i="1"/>
  <c r="N28" i="1"/>
  <c r="N30" i="1"/>
  <c r="N31" i="1"/>
  <c r="N33" i="1"/>
  <c r="O26" i="1"/>
  <c r="O27" i="1"/>
  <c r="O15" i="1" s="1"/>
  <c r="O11" i="1" s="1"/>
  <c r="O13" i="1" s="1"/>
  <c r="O28" i="1"/>
  <c r="O30" i="1"/>
  <c r="O31" i="1"/>
  <c r="O33" i="1"/>
  <c r="Q26" i="1"/>
  <c r="Q27" i="1"/>
  <c r="Q28" i="1"/>
  <c r="Q30" i="1"/>
  <c r="Q31" i="1"/>
  <c r="Q33" i="1"/>
  <c r="R26" i="1"/>
  <c r="R15" i="1" s="1"/>
  <c r="R11" i="1" s="1"/>
  <c r="R13" i="1" s="1"/>
  <c r="R27" i="1"/>
  <c r="R28" i="1"/>
  <c r="R30" i="1"/>
  <c r="R31" i="1"/>
  <c r="R33" i="1"/>
  <c r="S26" i="1"/>
  <c r="S27" i="1"/>
  <c r="S28" i="1"/>
  <c r="S30" i="1"/>
  <c r="S31" i="1"/>
  <c r="S33" i="1"/>
  <c r="T26" i="1"/>
  <c r="T27" i="1"/>
  <c r="T28" i="1"/>
  <c r="T30" i="1"/>
  <c r="T31" i="1"/>
  <c r="T33" i="1"/>
  <c r="T15" i="1"/>
  <c r="T11" i="1" s="1"/>
  <c r="U26" i="1"/>
  <c r="U27" i="1"/>
  <c r="U28" i="1"/>
  <c r="U30" i="1"/>
  <c r="U31" i="1"/>
  <c r="U33" i="1"/>
  <c r="V26" i="1"/>
  <c r="V15" i="1" s="1"/>
  <c r="V27" i="1"/>
  <c r="V28" i="1"/>
  <c r="V30" i="1"/>
  <c r="V31" i="1"/>
  <c r="V33" i="1"/>
  <c r="W26" i="1"/>
  <c r="W15" i="1" s="1"/>
  <c r="W27" i="1"/>
  <c r="W28" i="1"/>
  <c r="W30" i="1"/>
  <c r="W31" i="1"/>
  <c r="W33" i="1"/>
  <c r="X26" i="1"/>
  <c r="X15" i="1" s="1"/>
  <c r="X27" i="1"/>
  <c r="X28" i="1"/>
  <c r="X30" i="1"/>
  <c r="X31" i="1"/>
  <c r="X33" i="1"/>
  <c r="P26" i="1"/>
  <c r="P15" i="1" s="1"/>
  <c r="P11" i="1" s="1"/>
  <c r="P13" i="1" s="1"/>
  <c r="P27" i="1"/>
  <c r="P28" i="1"/>
  <c r="P30" i="1"/>
  <c r="P31" i="1"/>
  <c r="P33" i="1"/>
  <c r="B53" i="1"/>
  <c r="B54" i="1"/>
  <c r="B55" i="1" s="1"/>
  <c r="B56" i="1" s="1"/>
  <c r="B57" i="1" s="1"/>
  <c r="B58" i="1" s="1"/>
  <c r="B59" i="1" s="1"/>
  <c r="B60" i="1" s="1"/>
  <c r="B61" i="1" s="1"/>
  <c r="B66" i="1"/>
  <c r="B67" i="1"/>
  <c r="B68" i="1" s="1"/>
  <c r="B69" i="1" s="1"/>
  <c r="B70" i="1" s="1"/>
  <c r="B71" i="1" s="1"/>
  <c r="B72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9" i="1"/>
  <c r="B40" i="1"/>
  <c r="B41" i="1"/>
  <c r="B42" i="1" s="1"/>
  <c r="B43" i="1" s="1"/>
  <c r="B44" i="1" s="1"/>
  <c r="B45" i="1" s="1"/>
  <c r="B46" i="1" s="1"/>
  <c r="B47" i="1" s="1"/>
  <c r="B48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L67" i="1" l="1"/>
  <c r="L41" i="1"/>
  <c r="L92" i="1"/>
  <c r="W11" i="1"/>
  <c r="W13" i="1" s="1"/>
  <c r="L60" i="1"/>
  <c r="L76" i="1"/>
  <c r="L77" i="1"/>
  <c r="L90" i="1"/>
  <c r="L66" i="1"/>
  <c r="L38" i="1"/>
  <c r="L45" i="1"/>
  <c r="L65" i="1"/>
  <c r="L32" i="1"/>
  <c r="L94" i="1"/>
  <c r="L47" i="1"/>
  <c r="L44" i="1"/>
  <c r="L43" i="1"/>
  <c r="L28" i="1"/>
  <c r="L98" i="1"/>
  <c r="L55" i="1"/>
  <c r="L72" i="1"/>
  <c r="L46" i="1"/>
  <c r="L61" i="1"/>
  <c r="L86" i="1"/>
  <c r="L56" i="1"/>
  <c r="L81" i="1"/>
  <c r="L68" i="1"/>
  <c r="L24" i="1"/>
  <c r="U11" i="1"/>
  <c r="U13" i="1" s="1"/>
  <c r="L70" i="1"/>
  <c r="L59" i="1"/>
  <c r="L25" i="1"/>
  <c r="L89" i="1"/>
  <c r="L18" i="1"/>
  <c r="L16" i="1"/>
  <c r="L48" i="1"/>
  <c r="L17" i="1"/>
  <c r="L97" i="1"/>
  <c r="L85" i="1"/>
  <c r="L29" i="1"/>
  <c r="L100" i="1"/>
  <c r="S13" i="1"/>
  <c r="L69" i="1"/>
  <c r="L42" i="1"/>
  <c r="L58" i="1"/>
  <c r="L96" i="1"/>
  <c r="L15" i="1"/>
  <c r="N11" i="1"/>
  <c r="N13" i="1" s="1"/>
  <c r="T13" i="1"/>
  <c r="N12" i="1"/>
  <c r="L19" i="1"/>
  <c r="L12" i="1" s="1"/>
  <c r="L52" i="1"/>
  <c r="L80" i="1"/>
  <c r="X11" i="1"/>
  <c r="X13" i="1" s="1"/>
  <c r="V11" i="1"/>
  <c r="V13" i="1" s="1"/>
  <c r="Q11" i="1"/>
  <c r="Q13" i="1" s="1"/>
  <c r="L71" i="1"/>
  <c r="L39" i="1"/>
  <c r="L93" i="1"/>
  <c r="L3" i="1"/>
  <c r="J101" i="1"/>
  <c r="L101" i="1" s="1"/>
  <c r="J31" i="1"/>
  <c r="L31" i="1" s="1"/>
  <c r="J27" i="1"/>
  <c r="L27" i="1" s="1"/>
  <c r="J84" i="1"/>
  <c r="L84" i="1" s="1"/>
  <c r="J88" i="1"/>
  <c r="L88" i="1" s="1"/>
  <c r="J83" i="1"/>
  <c r="L83" i="1" s="1"/>
  <c r="J79" i="1"/>
  <c r="L79" i="1" s="1"/>
  <c r="J34" i="1"/>
  <c r="L34" i="1" s="1"/>
  <c r="J30" i="1"/>
  <c r="L30" i="1" s="1"/>
  <c r="J26" i="1"/>
  <c r="L26" i="1" s="1"/>
  <c r="J57" i="1"/>
  <c r="L57" i="1" s="1"/>
  <c r="J54" i="1"/>
  <c r="L54" i="1" s="1"/>
  <c r="J53" i="1"/>
  <c r="L53" i="1" s="1"/>
  <c r="J99" i="1"/>
  <c r="L99" i="1" s="1"/>
  <c r="J95" i="1"/>
  <c r="L95" i="1" s="1"/>
  <c r="J91" i="1"/>
  <c r="L91" i="1" s="1"/>
  <c r="J87" i="1"/>
  <c r="L87" i="1" s="1"/>
  <c r="J82" i="1"/>
  <c r="L82" i="1" s="1"/>
  <c r="J78" i="1"/>
  <c r="L78" i="1" s="1"/>
  <c r="J33" i="1"/>
  <c r="L33" i="1" s="1"/>
  <c r="L11" i="1" l="1"/>
  <c r="L13" i="1" s="1"/>
</calcChain>
</file>

<file path=xl/sharedStrings.xml><?xml version="1.0" encoding="utf-8"?>
<sst xmlns="http://schemas.openxmlformats.org/spreadsheetml/2006/main" count="149" uniqueCount="133">
  <si>
    <t>Group 1</t>
  </si>
  <si>
    <t>Group 2</t>
  </si>
  <si>
    <t>Group 3</t>
  </si>
  <si>
    <t>Group 4</t>
  </si>
  <si>
    <t>PMT</t>
  </si>
  <si>
    <t>A</t>
  </si>
  <si>
    <t>A(-)</t>
  </si>
  <si>
    <t>B</t>
  </si>
  <si>
    <t>B(-)</t>
  </si>
  <si>
    <t>C</t>
  </si>
  <si>
    <t>C(-)</t>
  </si>
  <si>
    <t>D</t>
  </si>
  <si>
    <t>E</t>
  </si>
  <si>
    <t>F</t>
  </si>
  <si>
    <t>C--</t>
  </si>
  <si>
    <t>A--</t>
  </si>
  <si>
    <t>B--</t>
  </si>
  <si>
    <t>M1</t>
  </si>
  <si>
    <t>M2</t>
  </si>
  <si>
    <t>MAJ</t>
  </si>
  <si>
    <t>TOT</t>
  </si>
  <si>
    <t>W</t>
  </si>
  <si>
    <t>L4</t>
  </si>
  <si>
    <t>L3</t>
  </si>
  <si>
    <t>L2</t>
  </si>
  <si>
    <t>L1</t>
  </si>
  <si>
    <t>CS372 (2001-02)</t>
  </si>
  <si>
    <t>Mtech/PhD</t>
  </si>
  <si>
    <t>UG, only</t>
  </si>
  <si>
    <t>All</t>
  </si>
  <si>
    <t>withdrawn</t>
  </si>
  <si>
    <t>NP</t>
  </si>
  <si>
    <t>PG, only</t>
  </si>
  <si>
    <t xml:space="preserve">MAYANK BANSAL   </t>
  </si>
  <si>
    <t xml:space="preserve">VIKRAM VERMA </t>
  </si>
  <si>
    <t>ANKIT MATHUR</t>
  </si>
  <si>
    <t xml:space="preserve">DIVIJ KUMAR  </t>
  </si>
  <si>
    <t>HEMANT GUPTA</t>
  </si>
  <si>
    <t xml:space="preserve">MAYANK AGARWAL    </t>
  </si>
  <si>
    <t xml:space="preserve">AVINASH PRASAD </t>
  </si>
  <si>
    <t>GAURAV GUPTA</t>
  </si>
  <si>
    <t xml:space="preserve">NITIN SINGH </t>
  </si>
  <si>
    <t xml:space="preserve">RAM SINGLA   </t>
  </si>
  <si>
    <t>2003EE19004</t>
  </si>
  <si>
    <t>Bouhairi Hatim</t>
  </si>
  <si>
    <t xml:space="preserve">NEHA TOMAR  </t>
  </si>
  <si>
    <t xml:space="preserve">PRAYANK SWAROOP </t>
  </si>
  <si>
    <t xml:space="preserve">ANKUR AGIWAL </t>
  </si>
  <si>
    <t>BHAVJIT S. WALHA</t>
  </si>
  <si>
    <t>PARAKRAM KHANDPUR</t>
  </si>
  <si>
    <t>SATISH KUMAR MITTAL</t>
  </si>
  <si>
    <t>VARUN GUPTA</t>
  </si>
  <si>
    <t xml:space="preserve">AJIT </t>
  </si>
  <si>
    <t xml:space="preserve">BENDANGSANGBA IMCHEN  </t>
  </si>
  <si>
    <t>RAVI KUMAR RATHORE</t>
  </si>
  <si>
    <t xml:space="preserve">¦2000388 </t>
  </si>
  <si>
    <t>PANKAJ GARG</t>
  </si>
  <si>
    <t xml:space="preserve">APURV ANAND </t>
  </si>
  <si>
    <t>RUCHIR BINDAL</t>
  </si>
  <si>
    <t xml:space="preserve"> VIDYESH KUMAR JHA</t>
  </si>
  <si>
    <t>ARPAN PHULL</t>
  </si>
  <si>
    <t xml:space="preserve">AMIT KHEMKA </t>
  </si>
  <si>
    <t>MADHUR SINGHAL</t>
  </si>
  <si>
    <t>PRANAV SINGH</t>
  </si>
  <si>
    <t>RISHI KUMAR</t>
  </si>
  <si>
    <t xml:space="preserve">¦2000107    </t>
  </si>
  <si>
    <t xml:space="preserve">BHOLI BHUSAN PATRA </t>
  </si>
  <si>
    <t xml:space="preserve">¦2000111    </t>
  </si>
  <si>
    <t>GAGAN GOEL</t>
  </si>
  <si>
    <t>Chandana Deepti G.</t>
  </si>
  <si>
    <t>ANKIT AGARWAL</t>
  </si>
  <si>
    <t>GAURAV BANSAL</t>
  </si>
  <si>
    <t>NITIN GUPTA</t>
  </si>
  <si>
    <t>VINAY GUPTA</t>
  </si>
  <si>
    <t>ANISH BANSAL</t>
  </si>
  <si>
    <t>GAJINDER SINGH</t>
  </si>
  <si>
    <t xml:space="preserve">MOHIT BHATIA </t>
  </si>
  <si>
    <t>2002EET003</t>
  </si>
  <si>
    <t xml:space="preserve">GAURAV GANERIWAL                             </t>
  </si>
  <si>
    <t xml:space="preserve">2002EET010 </t>
  </si>
  <si>
    <t xml:space="preserve">VENKATARAO MALEMPATI </t>
  </si>
  <si>
    <t>2002EET019</t>
  </si>
  <si>
    <t xml:space="preserve">ALLADI SRINIVAS </t>
  </si>
  <si>
    <t>2002MAC018</t>
  </si>
  <si>
    <t xml:space="preserve">K V S SURESH METLA </t>
  </si>
  <si>
    <t xml:space="preserve">2002MAC022 </t>
  </si>
  <si>
    <t>SWATI GUPTA</t>
  </si>
  <si>
    <t xml:space="preserve">2002MAC038 </t>
  </si>
  <si>
    <t>MD.SARDAR</t>
  </si>
  <si>
    <t xml:space="preserve">2002MAC039 </t>
  </si>
  <si>
    <t>NISHITH KUMAR DATTA</t>
  </si>
  <si>
    <t>2002MCS015</t>
  </si>
  <si>
    <t>M. NARASINGA  RAO</t>
  </si>
  <si>
    <t>2002MCS022</t>
  </si>
  <si>
    <t xml:space="preserve"> RAJNEESH GUPTA </t>
  </si>
  <si>
    <t xml:space="preserve">2002MCS023 </t>
  </si>
  <si>
    <t xml:space="preserve">PARIKSHIT PATIDAR                            </t>
  </si>
  <si>
    <t xml:space="preserve">2002MCS027 </t>
  </si>
  <si>
    <t xml:space="preserve">PINNINTI GOPIKRISHNA </t>
  </si>
  <si>
    <t>2002MCS039</t>
  </si>
  <si>
    <t>VIRESH KUMAR</t>
  </si>
  <si>
    <t xml:space="preserve">2002MCS040 </t>
  </si>
  <si>
    <t>PARUPALLI SURENDER</t>
  </si>
  <si>
    <t xml:space="preserve">2002MCS041 </t>
  </si>
  <si>
    <t xml:space="preserve">MANISH KUMAR </t>
  </si>
  <si>
    <t xml:space="preserve">2002MCS042 </t>
  </si>
  <si>
    <t xml:space="preserve">SYED FEROZ ZAINVI </t>
  </si>
  <si>
    <t xml:space="preserve">2002REE016 </t>
  </si>
  <si>
    <t>SAMYA BHATTACHARYA</t>
  </si>
  <si>
    <t xml:space="preserve">2002VLS011 </t>
  </si>
  <si>
    <t xml:space="preserve">PARAG VIJAY </t>
  </si>
  <si>
    <t xml:space="preserve">2002VLS012 </t>
  </si>
  <si>
    <t xml:space="preserve">L.N.V.S.SIREESHA TULLURI  </t>
  </si>
  <si>
    <t>2002VLS023</t>
  </si>
  <si>
    <t>RAJESH BANSAL</t>
  </si>
  <si>
    <t>2003CSY0001</t>
  </si>
  <si>
    <t>NAGARAJU POTHINENI</t>
  </si>
  <si>
    <t>2003MCS0004</t>
  </si>
  <si>
    <t>SITHARAMARAJU KAKUMANU</t>
  </si>
  <si>
    <t xml:space="preserve">2003MCS0013  </t>
  </si>
  <si>
    <t>GAYATHRI NAIR</t>
  </si>
  <si>
    <t>2003MCS0017</t>
  </si>
  <si>
    <t xml:space="preserve">D.S.S.BHARDWAJ </t>
  </si>
  <si>
    <t>2003MCS0018</t>
  </si>
  <si>
    <t xml:space="preserve">INDIRA MESHRAM (nee VIRK) </t>
  </si>
  <si>
    <t>2003MCS0032</t>
  </si>
  <si>
    <t xml:space="preserve">ANJANA SHARMA </t>
  </si>
  <si>
    <t>2003MCS0039</t>
  </si>
  <si>
    <t>SAURAV BANERJEE</t>
  </si>
  <si>
    <t>audit</t>
  </si>
  <si>
    <t>will be eligible for an I grade</t>
  </si>
  <si>
    <t>did not submit his assignments</t>
  </si>
  <si>
    <t>did not take any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</si>
</sst>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164" fontId="3" fillId="0" borderId="6" xfId="0" applyNumberFormat="1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right"/>
    </xf>
    <xf numFmtId="0" fontId="2" fillId="0" borderId="0" xfId="0" applyFont="1" applyFill="1"/>
    <xf numFmtId="0" fontId="2" fillId="0" borderId="6" xfId="0" applyFont="1" applyFill="1" applyBorder="1"/>
    <xf numFmtId="1" fontId="2" fillId="0" borderId="0" xfId="0" applyNumberFormat="1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Border="1"/>
    <xf numFmtId="164" fontId="5" fillId="0" borderId="6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2" fillId="0" borderId="6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3" fillId="0" borderId="6" xfId="0" applyFont="1" applyFill="1" applyBorder="1"/>
    <xf numFmtId="164" fontId="1" fillId="0" borderId="7" xfId="0" applyNumberFormat="1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1" fillId="0" borderId="9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10" xfId="0" applyNumberFormat="1" applyFont="1" applyFill="1" applyBorder="1" applyAlignment="1">
      <alignment horizontal="right"/>
    </xf>
    <xf numFmtId="0" fontId="5" fillId="0" borderId="6" xfId="0" applyFont="1" applyFill="1" applyBorder="1"/>
    <xf numFmtId="164" fontId="1" fillId="0" borderId="6" xfId="0" applyNumberFormat="1" applyFont="1" applyFill="1" applyBorder="1" applyAlignment="1">
      <alignment horizontal="left"/>
    </xf>
    <xf numFmtId="0" fontId="3" fillId="0" borderId="0" xfId="0" applyFont="1" applyFill="1"/>
    <xf numFmtId="164" fontId="1" fillId="2" borderId="6" xfId="0" applyNumberFormat="1" applyFont="1" applyFill="1" applyBorder="1" applyAlignment="1">
      <alignment horizontal="right"/>
    </xf>
    <xf numFmtId="0" fontId="2" fillId="3" borderId="6" xfId="0" applyFont="1" applyFill="1" applyBorder="1"/>
    <xf numFmtId="0" fontId="1" fillId="4" borderId="0" xfId="0" applyFont="1" applyFill="1"/>
    <xf numFmtId="0" fontId="1" fillId="5" borderId="0" xfId="0" applyFont="1" applyFill="1"/>
    <xf numFmtId="164" fontId="1" fillId="0" borderId="0" xfId="0" applyNumberFormat="1" applyFont="1" applyFill="1" applyAlignment="1">
      <alignment horizontal="right"/>
    </xf>
    <xf numFmtId="1" fontId="1" fillId="0" borderId="6" xfId="0" applyNumberFormat="1" applyFont="1" applyFill="1" applyBorder="1"/>
    <xf numFmtId="1" fontId="1" fillId="0" borderId="6" xfId="0" applyNumberFormat="1" applyFont="1" applyFill="1" applyBorder="1" applyAlignment="1">
      <alignment horizontal="right"/>
    </xf>
    <xf numFmtId="164" fontId="1" fillId="6" borderId="6" xfId="0" applyNumberFormat="1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selection activeCell="M1" sqref="M1:M65536"/>
    </sheetView>
  </sheetViews>
  <sheetFormatPr defaultColWidth="9.109375" defaultRowHeight="13.2" x14ac:dyDescent="0.25"/>
  <cols>
    <col min="1" max="1" width="7.44140625" style="24" customWidth="1"/>
    <col min="2" max="2" width="2.33203125" style="24" customWidth="1"/>
    <col min="3" max="3" width="10.44140625" style="24" customWidth="1"/>
    <col min="4" max="6" width="3.44140625" style="11" customWidth="1"/>
    <col min="7" max="7" width="1.5546875" style="11" customWidth="1"/>
    <col min="8" max="10" width="3.6640625" style="11" customWidth="1"/>
    <col min="11" max="11" width="4.88671875" style="11" customWidth="1"/>
    <col min="12" max="12" width="3.6640625" style="41" customWidth="1"/>
    <col min="13" max="13" width="3" style="32" customWidth="1"/>
    <col min="14" max="14" width="2.44140625" style="5" customWidth="1"/>
    <col min="15" max="23" width="2.44140625" style="6" customWidth="1"/>
    <col min="24" max="24" width="2.44140625" style="7" customWidth="1"/>
    <col min="25" max="25" width="5" style="13" customWidth="1"/>
    <col min="26" max="16384" width="9.109375" style="1"/>
  </cols>
  <sheetData>
    <row r="1" spans="1:25" ht="9.75" customHeight="1" x14ac:dyDescent="0.2">
      <c r="A1" s="19"/>
      <c r="B1" s="19"/>
      <c r="C1" s="19"/>
      <c r="D1" s="12" t="s">
        <v>25</v>
      </c>
      <c r="E1" s="12" t="s">
        <v>24</v>
      </c>
      <c r="F1" s="12" t="s">
        <v>23</v>
      </c>
      <c r="G1" s="12" t="s">
        <v>22</v>
      </c>
      <c r="H1" s="12" t="s">
        <v>17</v>
      </c>
      <c r="I1" s="12" t="s">
        <v>18</v>
      </c>
      <c r="J1" s="12" t="s">
        <v>4</v>
      </c>
      <c r="K1" s="12" t="s">
        <v>19</v>
      </c>
      <c r="L1" s="37" t="s">
        <v>20</v>
      </c>
      <c r="M1" s="16"/>
      <c r="N1" s="2" t="s">
        <v>5</v>
      </c>
      <c r="O1" s="3"/>
      <c r="P1" s="3"/>
      <c r="Q1" s="3"/>
      <c r="R1" s="3"/>
      <c r="S1" s="3"/>
      <c r="T1" s="3"/>
      <c r="U1" s="3"/>
      <c r="V1" s="3"/>
      <c r="W1" s="3"/>
      <c r="X1" s="4"/>
    </row>
    <row r="2" spans="1:25" ht="9.75" customHeight="1" x14ac:dyDescent="0.2">
      <c r="A2" s="19"/>
      <c r="B2" s="19"/>
      <c r="C2" s="19"/>
      <c r="D2" s="12">
        <v>10</v>
      </c>
      <c r="E2" s="12">
        <v>10</v>
      </c>
      <c r="F2" s="12">
        <v>10</v>
      </c>
      <c r="G2" s="12">
        <v>10</v>
      </c>
      <c r="H2" s="12">
        <v>60</v>
      </c>
      <c r="I2" s="12">
        <v>60</v>
      </c>
      <c r="J2" s="12"/>
      <c r="K2" s="12">
        <v>116</v>
      </c>
      <c r="L2" s="37"/>
      <c r="M2" s="16"/>
      <c r="N2" s="5" t="s">
        <v>6</v>
      </c>
      <c r="P2" s="3"/>
    </row>
    <row r="3" spans="1:25" ht="9.75" customHeight="1" x14ac:dyDescent="0.2">
      <c r="A3" s="19"/>
      <c r="B3" s="19"/>
      <c r="C3" s="19"/>
      <c r="D3" s="12">
        <v>4</v>
      </c>
      <c r="E3" s="12">
        <v>8</v>
      </c>
      <c r="F3" s="12">
        <v>8</v>
      </c>
      <c r="G3" s="12">
        <v>0</v>
      </c>
      <c r="H3" s="12">
        <v>20</v>
      </c>
      <c r="I3" s="12">
        <f>H3</f>
        <v>20</v>
      </c>
      <c r="J3" s="12">
        <f>SUM(D3:I3)</f>
        <v>60</v>
      </c>
      <c r="K3" s="12">
        <f>100-J3</f>
        <v>40</v>
      </c>
      <c r="L3" s="37">
        <f>J3+K3</f>
        <v>100</v>
      </c>
      <c r="M3" s="16"/>
      <c r="N3" s="5" t="s">
        <v>7</v>
      </c>
      <c r="P3" s="3"/>
    </row>
    <row r="4" spans="1:25" ht="9.75" customHeight="1" x14ac:dyDescent="0.2">
      <c r="A4" s="19"/>
      <c r="B4" s="19"/>
      <c r="C4" s="19"/>
      <c r="D4" s="12"/>
      <c r="E4" s="12"/>
      <c r="F4" s="12"/>
      <c r="G4" s="12"/>
      <c r="H4" s="12"/>
      <c r="I4" s="12"/>
      <c r="J4" s="12"/>
      <c r="K4" s="12"/>
      <c r="L4" s="37"/>
      <c r="M4" s="16"/>
      <c r="N4" s="5" t="s">
        <v>8</v>
      </c>
      <c r="P4" s="3"/>
    </row>
    <row r="5" spans="1:25" ht="9.75" customHeight="1" x14ac:dyDescent="0.2">
      <c r="A5" s="19"/>
      <c r="B5" s="19"/>
      <c r="C5" s="19"/>
      <c r="D5" s="12"/>
      <c r="E5" s="12"/>
      <c r="F5" s="12"/>
      <c r="G5" s="12"/>
      <c r="H5" s="12"/>
      <c r="I5" s="12"/>
      <c r="J5" s="12"/>
      <c r="K5" s="12"/>
      <c r="L5" s="37"/>
      <c r="M5" s="16"/>
      <c r="N5" s="5" t="s">
        <v>9</v>
      </c>
      <c r="P5" s="3"/>
    </row>
    <row r="6" spans="1:25" ht="9.75" customHeight="1" x14ac:dyDescent="0.2">
      <c r="A6" s="19"/>
      <c r="B6" s="19"/>
      <c r="C6" s="19"/>
      <c r="D6" s="12"/>
      <c r="E6" s="12"/>
      <c r="F6" s="12"/>
      <c r="G6" s="12"/>
      <c r="H6" s="12"/>
      <c r="I6" s="12"/>
      <c r="J6" s="12"/>
      <c r="K6" s="12"/>
      <c r="L6" s="37"/>
      <c r="M6" s="16"/>
      <c r="N6" s="5" t="s">
        <v>10</v>
      </c>
      <c r="P6" s="3"/>
    </row>
    <row r="7" spans="1:25" ht="9.75" customHeight="1" x14ac:dyDescent="0.2">
      <c r="A7" s="19"/>
      <c r="B7" s="19"/>
      <c r="C7" s="19"/>
      <c r="D7" s="12"/>
      <c r="E7" s="12"/>
      <c r="F7" s="12"/>
      <c r="G7" s="12"/>
      <c r="H7" s="12"/>
      <c r="I7" s="12"/>
      <c r="J7" s="12"/>
      <c r="K7" s="12"/>
      <c r="L7" s="37"/>
      <c r="M7" s="16"/>
      <c r="N7" s="5" t="s">
        <v>11</v>
      </c>
      <c r="P7" s="3"/>
    </row>
    <row r="8" spans="1:25" ht="9.75" customHeight="1" x14ac:dyDescent="0.2">
      <c r="A8" s="19"/>
      <c r="B8" s="19"/>
      <c r="C8" s="19"/>
      <c r="D8" s="12"/>
      <c r="E8" s="12"/>
      <c r="F8" s="12"/>
      <c r="G8" s="12"/>
      <c r="H8" s="12"/>
      <c r="I8" s="12"/>
      <c r="J8" s="12"/>
      <c r="K8" s="12"/>
      <c r="L8" s="37"/>
      <c r="M8" s="16"/>
      <c r="N8" s="5" t="s">
        <v>12</v>
      </c>
      <c r="P8" s="3"/>
    </row>
    <row r="9" spans="1:25" ht="9.75" customHeight="1" x14ac:dyDescent="0.2">
      <c r="A9" s="19"/>
      <c r="B9" s="19"/>
      <c r="C9" s="19"/>
      <c r="D9" s="12"/>
      <c r="E9" s="12"/>
      <c r="F9" s="12"/>
      <c r="G9" s="12"/>
      <c r="H9" s="12"/>
      <c r="I9" s="12"/>
      <c r="J9" s="12"/>
      <c r="K9" s="12"/>
      <c r="L9" s="37"/>
      <c r="M9" s="16"/>
    </row>
    <row r="10" spans="1:25" ht="9.75" customHeight="1" x14ac:dyDescent="0.2">
      <c r="A10" s="14" t="s">
        <v>26</v>
      </c>
      <c r="B10" s="14"/>
      <c r="C10" s="19"/>
      <c r="D10" s="12"/>
      <c r="E10" s="12"/>
      <c r="F10" s="12"/>
      <c r="G10" s="25"/>
      <c r="H10" s="25"/>
      <c r="I10" s="25"/>
      <c r="J10" s="12"/>
      <c r="K10" s="12"/>
      <c r="L10" s="12"/>
      <c r="M10" s="19"/>
      <c r="N10" s="20" t="s">
        <v>21</v>
      </c>
      <c r="O10" s="20" t="s">
        <v>31</v>
      </c>
      <c r="P10" s="20" t="s">
        <v>5</v>
      </c>
      <c r="Q10" s="20" t="s">
        <v>15</v>
      </c>
      <c r="R10" s="20" t="s">
        <v>7</v>
      </c>
      <c r="S10" s="20" t="s">
        <v>16</v>
      </c>
      <c r="T10" s="20" t="s">
        <v>9</v>
      </c>
      <c r="U10" s="20" t="s">
        <v>14</v>
      </c>
      <c r="V10" s="20" t="s">
        <v>11</v>
      </c>
      <c r="W10" s="20" t="s">
        <v>12</v>
      </c>
      <c r="X10" s="20" t="s">
        <v>13</v>
      </c>
    </row>
    <row r="11" spans="1:25" ht="9.75" customHeight="1" x14ac:dyDescent="0.2">
      <c r="A11" s="19"/>
      <c r="B11" s="19"/>
      <c r="C11" s="19"/>
      <c r="D11" s="12"/>
      <c r="E11" s="12"/>
      <c r="F11" s="12"/>
      <c r="G11" s="1"/>
      <c r="H11" s="27"/>
      <c r="I11" s="28"/>
      <c r="J11" s="31" t="s">
        <v>28</v>
      </c>
      <c r="K11" s="19"/>
      <c r="L11" s="19">
        <f>L15+L16+L17+L18</f>
        <v>0</v>
      </c>
      <c r="M11" s="19"/>
      <c r="N11" s="14">
        <f t="shared" ref="N11:X11" si="0">N15+N16+N17+N18</f>
        <v>0</v>
      </c>
      <c r="O11" s="14">
        <f t="shared" si="0"/>
        <v>0</v>
      </c>
      <c r="P11" s="14">
        <f t="shared" si="0"/>
        <v>0</v>
      </c>
      <c r="Q11" s="14">
        <f t="shared" si="0"/>
        <v>0</v>
      </c>
      <c r="R11" s="14">
        <f t="shared" si="0"/>
        <v>0</v>
      </c>
      <c r="S11" s="14">
        <f t="shared" si="0"/>
        <v>0</v>
      </c>
      <c r="T11" s="14">
        <f t="shared" si="0"/>
        <v>0</v>
      </c>
      <c r="U11" s="14">
        <f t="shared" si="0"/>
        <v>0</v>
      </c>
      <c r="V11" s="14">
        <f t="shared" si="0"/>
        <v>0</v>
      </c>
      <c r="W11" s="14">
        <f t="shared" si="0"/>
        <v>0</v>
      </c>
      <c r="X11" s="14">
        <f t="shared" si="0"/>
        <v>0</v>
      </c>
      <c r="Y11" s="15"/>
    </row>
    <row r="12" spans="1:25" ht="9.75" customHeight="1" x14ac:dyDescent="0.2">
      <c r="A12" s="19"/>
      <c r="B12" s="19"/>
      <c r="C12" s="19"/>
      <c r="D12" s="12"/>
      <c r="E12" s="12"/>
      <c r="F12" s="12"/>
      <c r="G12" s="1"/>
      <c r="H12" s="27"/>
      <c r="I12" s="28"/>
      <c r="J12" s="31" t="s">
        <v>32</v>
      </c>
      <c r="K12" s="19"/>
      <c r="L12" s="38">
        <f>L19</f>
        <v>0</v>
      </c>
      <c r="M12" s="19"/>
      <c r="N12" s="14">
        <f t="shared" ref="N12:X12" si="1">N19</f>
        <v>0</v>
      </c>
      <c r="O12" s="14">
        <f t="shared" si="1"/>
        <v>0</v>
      </c>
      <c r="P12" s="14">
        <f t="shared" si="1"/>
        <v>0</v>
      </c>
      <c r="Q12" s="14">
        <f t="shared" si="1"/>
        <v>0</v>
      </c>
      <c r="R12" s="14">
        <f t="shared" si="1"/>
        <v>0</v>
      </c>
      <c r="S12" s="14">
        <f t="shared" si="1"/>
        <v>0</v>
      </c>
      <c r="T12" s="14">
        <f t="shared" si="1"/>
        <v>0</v>
      </c>
      <c r="U12" s="14">
        <f t="shared" si="1"/>
        <v>0</v>
      </c>
      <c r="V12" s="14">
        <f t="shared" si="1"/>
        <v>0</v>
      </c>
      <c r="W12" s="14">
        <f t="shared" si="1"/>
        <v>0</v>
      </c>
      <c r="X12" s="14">
        <f t="shared" si="1"/>
        <v>0</v>
      </c>
      <c r="Y12" s="15"/>
    </row>
    <row r="13" spans="1:25" ht="9.75" customHeight="1" x14ac:dyDescent="0.2">
      <c r="A13" s="19"/>
      <c r="B13" s="19"/>
      <c r="C13" s="19"/>
      <c r="D13" s="12"/>
      <c r="E13" s="12"/>
      <c r="F13" s="12"/>
      <c r="G13" s="1"/>
      <c r="H13" s="27"/>
      <c r="I13" s="28"/>
      <c r="J13" s="31" t="s">
        <v>29</v>
      </c>
      <c r="K13" s="19"/>
      <c r="L13" s="19">
        <f>L11+L12</f>
        <v>0</v>
      </c>
      <c r="M13" s="19"/>
      <c r="N13" s="34">
        <f>N11+N12</f>
        <v>0</v>
      </c>
      <c r="O13" s="34">
        <f t="shared" ref="O13:X13" si="2">O11+O12</f>
        <v>0</v>
      </c>
      <c r="P13" s="34">
        <f t="shared" si="2"/>
        <v>0</v>
      </c>
      <c r="Q13" s="34">
        <f t="shared" si="2"/>
        <v>0</v>
      </c>
      <c r="R13" s="34">
        <f t="shared" si="2"/>
        <v>0</v>
      </c>
      <c r="S13" s="34">
        <f t="shared" si="2"/>
        <v>0</v>
      </c>
      <c r="T13" s="34">
        <f t="shared" si="2"/>
        <v>0</v>
      </c>
      <c r="U13" s="34">
        <f t="shared" si="2"/>
        <v>0</v>
      </c>
      <c r="V13" s="34">
        <f t="shared" si="2"/>
        <v>0</v>
      </c>
      <c r="W13" s="34">
        <f t="shared" si="2"/>
        <v>0</v>
      </c>
      <c r="X13" s="34">
        <f t="shared" si="2"/>
        <v>0</v>
      </c>
      <c r="Y13" s="9"/>
    </row>
    <row r="14" spans="1:25" ht="9.75" customHeight="1" x14ac:dyDescent="0.2">
      <c r="A14" s="19"/>
      <c r="B14" s="19"/>
      <c r="C14" s="19"/>
      <c r="D14" s="12"/>
      <c r="E14" s="12"/>
      <c r="F14" s="12"/>
      <c r="G14" s="1"/>
      <c r="H14" s="26"/>
      <c r="I14" s="29"/>
      <c r="J14" s="12"/>
      <c r="K14" s="12"/>
      <c r="L14" s="19"/>
      <c r="M14" s="19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9"/>
    </row>
    <row r="15" spans="1:25" ht="9.75" customHeight="1" x14ac:dyDescent="0.2">
      <c r="A15" s="1"/>
      <c r="B15" s="19"/>
      <c r="C15" s="19"/>
      <c r="D15" s="12"/>
      <c r="E15" s="12"/>
      <c r="F15" s="12"/>
      <c r="G15" s="1"/>
      <c r="H15" s="27"/>
      <c r="I15" s="28"/>
      <c r="J15" s="19" t="s">
        <v>0</v>
      </c>
      <c r="K15" s="12"/>
      <c r="L15" s="39">
        <f>SUM(N15:X15)</f>
        <v>0</v>
      </c>
      <c r="M15" s="19"/>
      <c r="N15" s="30">
        <f>SUM(N24:N34)</f>
        <v>0</v>
      </c>
      <c r="O15" s="30">
        <f>SUM(O24:O34)</f>
        <v>0</v>
      </c>
      <c r="P15" s="30">
        <f>SUM(P24:P34)</f>
        <v>0</v>
      </c>
      <c r="Q15" s="30">
        <f t="shared" ref="Q15:X15" si="3">SUM(Q24:Q34)</f>
        <v>0</v>
      </c>
      <c r="R15" s="30">
        <f t="shared" si="3"/>
        <v>0</v>
      </c>
      <c r="S15" s="30">
        <f t="shared" si="3"/>
        <v>0</v>
      </c>
      <c r="T15" s="30">
        <f t="shared" si="3"/>
        <v>0</v>
      </c>
      <c r="U15" s="30">
        <f t="shared" si="3"/>
        <v>0</v>
      </c>
      <c r="V15" s="30">
        <f t="shared" si="3"/>
        <v>0</v>
      </c>
      <c r="W15" s="30">
        <f t="shared" si="3"/>
        <v>0</v>
      </c>
      <c r="X15" s="30">
        <f t="shared" si="3"/>
        <v>0</v>
      </c>
      <c r="Y15" s="9"/>
    </row>
    <row r="16" spans="1:25" ht="9.75" customHeight="1" x14ac:dyDescent="0.2">
      <c r="A16" s="1"/>
      <c r="B16" s="19"/>
      <c r="C16" s="19"/>
      <c r="D16" s="12"/>
      <c r="E16" s="12"/>
      <c r="F16" s="12"/>
      <c r="G16" s="1"/>
      <c r="H16" s="27"/>
      <c r="I16" s="28"/>
      <c r="J16" s="19" t="s">
        <v>1</v>
      </c>
      <c r="K16" s="12"/>
      <c r="L16" s="39">
        <f>SUM(N16:X16)</f>
        <v>0</v>
      </c>
      <c r="M16" s="19"/>
      <c r="N16" s="30">
        <f>SUM(N38:N48)</f>
        <v>0</v>
      </c>
      <c r="O16" s="30">
        <f t="shared" ref="O16:X16" si="4">SUM(O38:O48)</f>
        <v>0</v>
      </c>
      <c r="P16" s="30">
        <f t="shared" si="4"/>
        <v>0</v>
      </c>
      <c r="Q16" s="30">
        <f t="shared" si="4"/>
        <v>0</v>
      </c>
      <c r="R16" s="30">
        <f t="shared" si="4"/>
        <v>0</v>
      </c>
      <c r="S16" s="30">
        <f t="shared" si="4"/>
        <v>0</v>
      </c>
      <c r="T16" s="30">
        <f t="shared" si="4"/>
        <v>0</v>
      </c>
      <c r="U16" s="30">
        <f t="shared" si="4"/>
        <v>0</v>
      </c>
      <c r="V16" s="30">
        <f t="shared" si="4"/>
        <v>0</v>
      </c>
      <c r="W16" s="30">
        <f t="shared" si="4"/>
        <v>0</v>
      </c>
      <c r="X16" s="30">
        <f t="shared" si="4"/>
        <v>0</v>
      </c>
      <c r="Y16" s="9"/>
    </row>
    <row r="17" spans="1:25" ht="9.75" customHeight="1" x14ac:dyDescent="0.2">
      <c r="A17" s="1"/>
      <c r="B17" s="19"/>
      <c r="C17" s="19"/>
      <c r="D17" s="12"/>
      <c r="E17" s="12"/>
      <c r="F17" s="12"/>
      <c r="G17" s="1"/>
      <c r="H17" s="27"/>
      <c r="I17" s="28"/>
      <c r="J17" s="19" t="s">
        <v>2</v>
      </c>
      <c r="K17" s="12"/>
      <c r="L17" s="39">
        <f>SUM(N17:X17)</f>
        <v>0</v>
      </c>
      <c r="M17" s="19"/>
      <c r="N17" s="30">
        <f>SUM(N52:N61)</f>
        <v>0</v>
      </c>
      <c r="O17" s="30">
        <f t="shared" ref="O17:X17" si="5">SUM(O52:O61)</f>
        <v>0</v>
      </c>
      <c r="P17" s="30">
        <f t="shared" si="5"/>
        <v>0</v>
      </c>
      <c r="Q17" s="30">
        <f t="shared" si="5"/>
        <v>0</v>
      </c>
      <c r="R17" s="30">
        <f t="shared" si="5"/>
        <v>0</v>
      </c>
      <c r="S17" s="30">
        <f t="shared" si="5"/>
        <v>0</v>
      </c>
      <c r="T17" s="30">
        <f t="shared" si="5"/>
        <v>0</v>
      </c>
      <c r="U17" s="30">
        <f t="shared" si="5"/>
        <v>0</v>
      </c>
      <c r="V17" s="30">
        <f t="shared" si="5"/>
        <v>0</v>
      </c>
      <c r="W17" s="30">
        <f t="shared" si="5"/>
        <v>0</v>
      </c>
      <c r="X17" s="30">
        <f t="shared" si="5"/>
        <v>0</v>
      </c>
      <c r="Y17" s="9"/>
    </row>
    <row r="18" spans="1:25" ht="9.75" customHeight="1" x14ac:dyDescent="0.2">
      <c r="A18" s="1"/>
      <c r="B18" s="19"/>
      <c r="C18" s="19"/>
      <c r="D18" s="12"/>
      <c r="E18" s="12"/>
      <c r="F18" s="12"/>
      <c r="G18" s="1"/>
      <c r="H18" s="27"/>
      <c r="I18" s="28"/>
      <c r="J18" s="19" t="s">
        <v>3</v>
      </c>
      <c r="K18" s="12"/>
      <c r="L18" s="39">
        <f>SUM(N18:X18)</f>
        <v>0</v>
      </c>
      <c r="M18" s="19"/>
      <c r="N18" s="30">
        <f>SUM(N65:N72)</f>
        <v>0</v>
      </c>
      <c r="O18" s="30">
        <f t="shared" ref="O18:X18" si="6">SUM(O65:O72)</f>
        <v>0</v>
      </c>
      <c r="P18" s="30">
        <f t="shared" si="6"/>
        <v>0</v>
      </c>
      <c r="Q18" s="30">
        <f t="shared" si="6"/>
        <v>0</v>
      </c>
      <c r="R18" s="30">
        <f t="shared" si="6"/>
        <v>0</v>
      </c>
      <c r="S18" s="30">
        <f t="shared" si="6"/>
        <v>0</v>
      </c>
      <c r="T18" s="30">
        <f t="shared" si="6"/>
        <v>0</v>
      </c>
      <c r="U18" s="30">
        <f t="shared" si="6"/>
        <v>0</v>
      </c>
      <c r="V18" s="30">
        <f t="shared" si="6"/>
        <v>0</v>
      </c>
      <c r="W18" s="30">
        <f t="shared" si="6"/>
        <v>0</v>
      </c>
      <c r="X18" s="30">
        <f t="shared" si="6"/>
        <v>0</v>
      </c>
      <c r="Y18" s="9"/>
    </row>
    <row r="19" spans="1:25" ht="9.75" customHeight="1" x14ac:dyDescent="0.2">
      <c r="A19" s="1"/>
      <c r="B19" s="19"/>
      <c r="C19" s="19"/>
      <c r="D19" s="12"/>
      <c r="E19" s="12"/>
      <c r="F19" s="12"/>
      <c r="G19" s="1"/>
      <c r="H19" s="27"/>
      <c r="I19" s="28"/>
      <c r="J19" s="19" t="s">
        <v>27</v>
      </c>
      <c r="K19" s="12"/>
      <c r="L19" s="39">
        <f>SUM(N19:X19)</f>
        <v>0</v>
      </c>
      <c r="M19" s="19"/>
      <c r="N19" s="30">
        <f>SUM(N76:N101)</f>
        <v>0</v>
      </c>
      <c r="O19" s="30">
        <f>SUM(O76:O101)</f>
        <v>0</v>
      </c>
      <c r="P19" s="30">
        <f t="shared" ref="P19:X19" si="7">SUM(P76:P101)</f>
        <v>0</v>
      </c>
      <c r="Q19" s="30">
        <f t="shared" si="7"/>
        <v>0</v>
      </c>
      <c r="R19" s="30">
        <f t="shared" si="7"/>
        <v>0</v>
      </c>
      <c r="S19" s="30">
        <f t="shared" si="7"/>
        <v>0</v>
      </c>
      <c r="T19" s="30">
        <f t="shared" si="7"/>
        <v>0</v>
      </c>
      <c r="U19" s="30">
        <f t="shared" si="7"/>
        <v>0</v>
      </c>
      <c r="V19" s="30">
        <f t="shared" si="7"/>
        <v>0</v>
      </c>
      <c r="W19" s="30">
        <f t="shared" si="7"/>
        <v>0</v>
      </c>
      <c r="X19" s="30">
        <f t="shared" si="7"/>
        <v>0</v>
      </c>
      <c r="Y19" s="9"/>
    </row>
    <row r="20" spans="1:25" ht="9.75" customHeight="1" x14ac:dyDescent="0.2">
      <c r="A20" s="19"/>
      <c r="B20" s="19"/>
      <c r="C20" s="19"/>
      <c r="D20" s="12"/>
      <c r="E20" s="12"/>
      <c r="F20" s="12"/>
      <c r="G20" s="12"/>
      <c r="H20" s="12"/>
      <c r="I20" s="26"/>
      <c r="J20" s="26"/>
      <c r="K20" s="26"/>
      <c r="L20" s="6"/>
      <c r="M20" s="16"/>
      <c r="N20" s="8"/>
      <c r="O20" s="9"/>
      <c r="P20" s="9"/>
      <c r="Q20" s="9"/>
      <c r="R20" s="9"/>
      <c r="S20" s="9"/>
      <c r="T20" s="9"/>
      <c r="U20" s="9"/>
      <c r="V20" s="9"/>
      <c r="W20" s="9"/>
      <c r="X20" s="10"/>
      <c r="Y20" s="9"/>
    </row>
    <row r="21" spans="1:25" ht="9.75" customHeight="1" x14ac:dyDescent="0.2">
      <c r="A21" s="14"/>
      <c r="B21" s="19"/>
      <c r="C21" s="19"/>
      <c r="D21" s="12"/>
      <c r="E21" s="12"/>
      <c r="F21" s="12"/>
      <c r="G21" s="12"/>
      <c r="H21" s="12"/>
      <c r="I21" s="12"/>
      <c r="J21" s="12"/>
      <c r="K21" s="12"/>
      <c r="L21" s="6"/>
      <c r="M21" s="16"/>
      <c r="N21" s="8"/>
      <c r="O21" s="9"/>
      <c r="P21" s="9"/>
      <c r="Q21" s="9"/>
      <c r="R21" s="9"/>
      <c r="S21" s="9"/>
      <c r="T21" s="9"/>
      <c r="U21" s="9"/>
      <c r="V21" s="9"/>
      <c r="W21" s="9"/>
      <c r="X21" s="10"/>
      <c r="Y21" s="9"/>
    </row>
    <row r="22" spans="1:25" ht="9.75" customHeight="1" x14ac:dyDescent="0.2">
      <c r="A22" s="14" t="s">
        <v>0</v>
      </c>
      <c r="B22" s="14"/>
      <c r="C22" s="19"/>
      <c r="D22" s="12"/>
      <c r="E22" s="12"/>
      <c r="F22" s="12"/>
      <c r="G22" s="12"/>
      <c r="H22" s="12"/>
      <c r="I22" s="12"/>
      <c r="J22" s="12"/>
      <c r="K22" s="12"/>
      <c r="L22" s="37"/>
      <c r="M22" s="16"/>
    </row>
    <row r="23" spans="1:25" ht="9.75" customHeight="1" x14ac:dyDescent="0.2">
      <c r="A23" s="19"/>
      <c r="B23" s="19"/>
      <c r="C23" s="19"/>
      <c r="D23" s="12"/>
      <c r="E23" s="12"/>
      <c r="F23" s="12"/>
      <c r="G23" s="12"/>
      <c r="H23" s="12"/>
      <c r="I23" s="12"/>
      <c r="J23" s="12"/>
      <c r="K23" s="12"/>
      <c r="L23" s="37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5" ht="9.75" customHeight="1" x14ac:dyDescent="0.2">
      <c r="A24" s="21">
        <v>1999448</v>
      </c>
      <c r="B24" s="16">
        <v>1</v>
      </c>
      <c r="C24" s="16" t="s">
        <v>33</v>
      </c>
      <c r="D24" s="16">
        <v>8.5</v>
      </c>
      <c r="E24" s="16">
        <v>7.5</v>
      </c>
      <c r="F24" s="16">
        <v>6</v>
      </c>
      <c r="G24" s="12"/>
      <c r="H24" s="12">
        <v>44</v>
      </c>
      <c r="I24" s="12">
        <v>32</v>
      </c>
      <c r="J24" s="12">
        <f t="shared" ref="J24:J34" si="8">D24/D$2*D$3+E24/E$2*E$3+F24/F$2*F$3+G24/G$2*G$3+H24/H$2*H$3+I24/I$2*I$3</f>
        <v>39.533333333333331</v>
      </c>
      <c r="K24" s="12">
        <v>60</v>
      </c>
      <c r="L24" s="37">
        <f t="shared" ref="L24:L34" si="9">J24+K24/K$2*K$3</f>
        <v>60.222988505747125</v>
      </c>
      <c r="M24" s="36"/>
      <c r="N24" s="5">
        <f t="shared" ref="N24:N34" si="10">IF($M24="W", 1, 0)</f>
        <v>0</v>
      </c>
      <c r="O24" s="6">
        <f t="shared" ref="O24:O34" si="11">IF($M24="NP", 1, 0)</f>
        <v>0</v>
      </c>
      <c r="P24" s="6">
        <f t="shared" ref="P24:P34" si="12">IF($M24="A", 1, 0)</f>
        <v>0</v>
      </c>
      <c r="Q24" s="6">
        <f t="shared" ref="Q24:Q34" si="13">IF($M24="A--", 1, 0)</f>
        <v>0</v>
      </c>
      <c r="R24" s="6">
        <f t="shared" ref="R24:R34" si="14">IF($M24="B", 1, 0)</f>
        <v>0</v>
      </c>
      <c r="S24" s="6">
        <f t="shared" ref="S24:S34" si="15">IF($M24="B--", 1, 0)</f>
        <v>0</v>
      </c>
      <c r="T24" s="6">
        <f t="shared" ref="T24:T34" si="16">IF($M24="C", 1, 0)</f>
        <v>0</v>
      </c>
      <c r="U24" s="6">
        <f t="shared" ref="U24:U34" si="17">IF($M24="C--", 1, 0)</f>
        <v>0</v>
      </c>
      <c r="V24" s="6">
        <f t="shared" ref="V24:V34" si="18">IF($M24="D", 1, 0)</f>
        <v>0</v>
      </c>
      <c r="W24" s="6">
        <f t="shared" ref="W24:W34" si="19">IF($M24="E", 1, 0)</f>
        <v>0</v>
      </c>
      <c r="X24" s="7">
        <f t="shared" ref="X24:X34" si="20">IF($M24="F", 1, 0)</f>
        <v>0</v>
      </c>
      <c r="Y24" s="13" t="s">
        <v>129</v>
      </c>
    </row>
    <row r="25" spans="1:25" ht="9.75" customHeight="1" x14ac:dyDescent="0.2">
      <c r="A25" s="21">
        <v>1999519</v>
      </c>
      <c r="B25" s="16">
        <f t="shared" ref="B25:B34" si="21">B24+1</f>
        <v>2</v>
      </c>
      <c r="C25" s="16" t="s">
        <v>34</v>
      </c>
      <c r="D25" s="16">
        <v>0</v>
      </c>
      <c r="E25" s="16">
        <v>0</v>
      </c>
      <c r="F25" s="16">
        <v>0</v>
      </c>
      <c r="G25" s="12"/>
      <c r="H25" s="33"/>
      <c r="I25" s="33"/>
      <c r="J25" s="12">
        <f t="shared" si="8"/>
        <v>0</v>
      </c>
      <c r="K25" s="12"/>
      <c r="L25" s="37">
        <f t="shared" si="9"/>
        <v>0</v>
      </c>
      <c r="M25" s="36"/>
      <c r="N25" s="5">
        <f t="shared" si="10"/>
        <v>0</v>
      </c>
      <c r="O25" s="6">
        <f t="shared" si="11"/>
        <v>0</v>
      </c>
      <c r="P25" s="6">
        <f t="shared" si="12"/>
        <v>0</v>
      </c>
      <c r="Q25" s="6">
        <f t="shared" si="13"/>
        <v>0</v>
      </c>
      <c r="R25" s="6">
        <f t="shared" si="14"/>
        <v>0</v>
      </c>
      <c r="S25" s="6">
        <f t="shared" si="15"/>
        <v>0</v>
      </c>
      <c r="T25" s="6">
        <f t="shared" si="16"/>
        <v>0</v>
      </c>
      <c r="U25" s="6">
        <f t="shared" si="17"/>
        <v>0</v>
      </c>
      <c r="V25" s="6">
        <f t="shared" si="18"/>
        <v>0</v>
      </c>
      <c r="W25" s="6">
        <f t="shared" si="19"/>
        <v>0</v>
      </c>
      <c r="X25" s="7">
        <f t="shared" si="20"/>
        <v>0</v>
      </c>
      <c r="Y25" s="13" t="s">
        <v>30</v>
      </c>
    </row>
    <row r="26" spans="1:25" ht="9.75" customHeight="1" x14ac:dyDescent="0.2">
      <c r="A26" s="21">
        <v>2000101</v>
      </c>
      <c r="B26" s="16">
        <f t="shared" si="21"/>
        <v>3</v>
      </c>
      <c r="C26" s="16" t="s">
        <v>35</v>
      </c>
      <c r="D26" s="16">
        <v>8.5</v>
      </c>
      <c r="E26" s="16">
        <v>9.5</v>
      </c>
      <c r="F26" s="16">
        <v>8.5</v>
      </c>
      <c r="G26" s="12"/>
      <c r="H26" s="12">
        <v>28</v>
      </c>
      <c r="I26" s="12">
        <v>36</v>
      </c>
      <c r="J26" s="12">
        <f t="shared" si="8"/>
        <v>39.133333333333333</v>
      </c>
      <c r="K26" s="12">
        <v>87</v>
      </c>
      <c r="L26" s="37">
        <f t="shared" si="9"/>
        <v>69.133333333333326</v>
      </c>
      <c r="M26" s="16"/>
      <c r="N26" s="5">
        <f t="shared" si="10"/>
        <v>0</v>
      </c>
      <c r="O26" s="6">
        <f t="shared" si="11"/>
        <v>0</v>
      </c>
      <c r="P26" s="6">
        <f t="shared" si="12"/>
        <v>0</v>
      </c>
      <c r="Q26" s="6">
        <f t="shared" si="13"/>
        <v>0</v>
      </c>
      <c r="R26" s="6">
        <f t="shared" si="14"/>
        <v>0</v>
      </c>
      <c r="S26" s="6">
        <f t="shared" si="15"/>
        <v>0</v>
      </c>
      <c r="T26" s="6">
        <f t="shared" si="16"/>
        <v>0</v>
      </c>
      <c r="U26" s="6">
        <f t="shared" si="17"/>
        <v>0</v>
      </c>
      <c r="V26" s="6">
        <f t="shared" si="18"/>
        <v>0</v>
      </c>
      <c r="W26" s="6">
        <f t="shared" si="19"/>
        <v>0</v>
      </c>
      <c r="X26" s="7">
        <f t="shared" si="20"/>
        <v>0</v>
      </c>
    </row>
    <row r="27" spans="1:25" ht="9.75" customHeight="1" x14ac:dyDescent="0.2">
      <c r="A27" s="21">
        <v>2000109</v>
      </c>
      <c r="B27" s="16">
        <f t="shared" si="21"/>
        <v>4</v>
      </c>
      <c r="C27" s="16" t="s">
        <v>36</v>
      </c>
      <c r="D27" s="16">
        <v>8.5</v>
      </c>
      <c r="E27" s="16">
        <v>8.5</v>
      </c>
      <c r="F27" s="16">
        <v>9</v>
      </c>
      <c r="G27" s="12"/>
      <c r="H27" s="12">
        <v>30</v>
      </c>
      <c r="I27" s="12">
        <v>32</v>
      </c>
      <c r="J27" s="12">
        <f t="shared" si="8"/>
        <v>38.066666666666663</v>
      </c>
      <c r="K27" s="12">
        <v>75</v>
      </c>
      <c r="L27" s="37">
        <f t="shared" si="9"/>
        <v>63.928735632183901</v>
      </c>
      <c r="M27" s="16"/>
      <c r="N27" s="5">
        <f t="shared" si="10"/>
        <v>0</v>
      </c>
      <c r="O27" s="6">
        <f t="shared" si="11"/>
        <v>0</v>
      </c>
      <c r="P27" s="6">
        <f t="shared" si="12"/>
        <v>0</v>
      </c>
      <c r="Q27" s="6">
        <f t="shared" si="13"/>
        <v>0</v>
      </c>
      <c r="R27" s="6">
        <f t="shared" si="14"/>
        <v>0</v>
      </c>
      <c r="S27" s="6">
        <f t="shared" si="15"/>
        <v>0</v>
      </c>
      <c r="T27" s="6">
        <f t="shared" si="16"/>
        <v>0</v>
      </c>
      <c r="U27" s="6">
        <f t="shared" si="17"/>
        <v>0</v>
      </c>
      <c r="V27" s="6">
        <f t="shared" si="18"/>
        <v>0</v>
      </c>
      <c r="W27" s="6">
        <f t="shared" si="19"/>
        <v>0</v>
      </c>
      <c r="X27" s="7">
        <f t="shared" si="20"/>
        <v>0</v>
      </c>
    </row>
    <row r="28" spans="1:25" ht="9.75" customHeight="1" x14ac:dyDescent="0.2">
      <c r="A28" s="21">
        <v>2000113</v>
      </c>
      <c r="B28" s="16">
        <f t="shared" si="21"/>
        <v>5</v>
      </c>
      <c r="C28" s="16" t="s">
        <v>37</v>
      </c>
      <c r="D28" s="16">
        <v>7</v>
      </c>
      <c r="E28" s="16">
        <v>8.5</v>
      </c>
      <c r="F28" s="16">
        <v>7</v>
      </c>
      <c r="G28" s="12"/>
      <c r="H28" s="12">
        <v>33</v>
      </c>
      <c r="I28" s="12">
        <v>36</v>
      </c>
      <c r="J28" s="12">
        <f t="shared" si="8"/>
        <v>38.200000000000003</v>
      </c>
      <c r="K28" s="12">
        <v>58</v>
      </c>
      <c r="L28" s="37">
        <f t="shared" si="9"/>
        <v>58.2</v>
      </c>
      <c r="M28" s="16"/>
      <c r="N28" s="5">
        <f t="shared" si="10"/>
        <v>0</v>
      </c>
      <c r="O28" s="6">
        <f t="shared" si="11"/>
        <v>0</v>
      </c>
      <c r="P28" s="6">
        <f t="shared" si="12"/>
        <v>0</v>
      </c>
      <c r="Q28" s="6">
        <f t="shared" si="13"/>
        <v>0</v>
      </c>
      <c r="R28" s="6">
        <f t="shared" si="14"/>
        <v>0</v>
      </c>
      <c r="S28" s="6">
        <f t="shared" si="15"/>
        <v>0</v>
      </c>
      <c r="T28" s="6">
        <f t="shared" si="16"/>
        <v>0</v>
      </c>
      <c r="U28" s="6">
        <f t="shared" si="17"/>
        <v>0</v>
      </c>
      <c r="V28" s="6">
        <f t="shared" si="18"/>
        <v>0</v>
      </c>
      <c r="W28" s="6">
        <f t="shared" si="19"/>
        <v>0</v>
      </c>
      <c r="X28" s="7">
        <f t="shared" si="20"/>
        <v>0</v>
      </c>
    </row>
    <row r="29" spans="1:25" ht="9.75" customHeight="1" x14ac:dyDescent="0.2">
      <c r="A29" s="21">
        <v>2000117</v>
      </c>
      <c r="B29" s="16">
        <f t="shared" si="21"/>
        <v>6</v>
      </c>
      <c r="C29" s="16" t="s">
        <v>38</v>
      </c>
      <c r="D29" s="16">
        <v>7</v>
      </c>
      <c r="E29" s="16">
        <v>9.5</v>
      </c>
      <c r="F29" s="16">
        <v>8.5</v>
      </c>
      <c r="G29" s="12"/>
      <c r="H29" s="12">
        <v>38</v>
      </c>
      <c r="I29" s="12">
        <v>32</v>
      </c>
      <c r="J29" s="12">
        <f t="shared" si="8"/>
        <v>40.533333333333331</v>
      </c>
      <c r="K29" s="12">
        <v>37</v>
      </c>
      <c r="L29" s="37">
        <f t="shared" si="9"/>
        <v>53.291954022988506</v>
      </c>
      <c r="M29" s="36"/>
      <c r="N29" s="5">
        <f t="shared" si="10"/>
        <v>0</v>
      </c>
      <c r="O29" s="6">
        <f t="shared" si="11"/>
        <v>0</v>
      </c>
      <c r="P29" s="6">
        <f t="shared" si="12"/>
        <v>0</v>
      </c>
      <c r="Q29" s="6">
        <f t="shared" si="13"/>
        <v>0</v>
      </c>
      <c r="R29" s="6">
        <f t="shared" si="14"/>
        <v>0</v>
      </c>
      <c r="S29" s="6">
        <f t="shared" si="15"/>
        <v>0</v>
      </c>
      <c r="T29" s="6">
        <f t="shared" si="16"/>
        <v>0</v>
      </c>
      <c r="U29" s="6">
        <f t="shared" si="17"/>
        <v>0</v>
      </c>
      <c r="V29" s="6">
        <f t="shared" si="18"/>
        <v>0</v>
      </c>
      <c r="W29" s="6">
        <f t="shared" si="19"/>
        <v>0</v>
      </c>
      <c r="X29" s="7">
        <f t="shared" si="20"/>
        <v>0</v>
      </c>
      <c r="Y29" s="13" t="s">
        <v>129</v>
      </c>
    </row>
    <row r="30" spans="1:25" ht="9.75" customHeight="1" x14ac:dyDescent="0.2">
      <c r="A30" s="21">
        <v>2000379</v>
      </c>
      <c r="B30" s="16">
        <f t="shared" si="21"/>
        <v>7</v>
      </c>
      <c r="C30" s="16" t="s">
        <v>39</v>
      </c>
      <c r="D30" s="16">
        <v>10</v>
      </c>
      <c r="E30" s="16">
        <v>9.5</v>
      </c>
      <c r="F30" s="16">
        <v>9</v>
      </c>
      <c r="G30" s="12"/>
      <c r="H30" s="12">
        <v>36</v>
      </c>
      <c r="I30" s="12">
        <v>36</v>
      </c>
      <c r="J30" s="12">
        <f t="shared" si="8"/>
        <v>42.8</v>
      </c>
      <c r="K30" s="12">
        <v>67</v>
      </c>
      <c r="L30" s="37">
        <f t="shared" si="9"/>
        <v>65.903448275862061</v>
      </c>
      <c r="M30" s="16"/>
      <c r="N30" s="5">
        <f t="shared" si="10"/>
        <v>0</v>
      </c>
      <c r="O30" s="6">
        <f t="shared" si="11"/>
        <v>0</v>
      </c>
      <c r="P30" s="6">
        <f t="shared" si="12"/>
        <v>0</v>
      </c>
      <c r="Q30" s="6">
        <f t="shared" si="13"/>
        <v>0</v>
      </c>
      <c r="R30" s="6">
        <f t="shared" si="14"/>
        <v>0</v>
      </c>
      <c r="S30" s="6">
        <f t="shared" si="15"/>
        <v>0</v>
      </c>
      <c r="T30" s="6">
        <f t="shared" si="16"/>
        <v>0</v>
      </c>
      <c r="U30" s="6">
        <f t="shared" si="17"/>
        <v>0</v>
      </c>
      <c r="V30" s="6">
        <f t="shared" si="18"/>
        <v>0</v>
      </c>
      <c r="W30" s="6">
        <f t="shared" si="19"/>
        <v>0</v>
      </c>
      <c r="X30" s="7">
        <f t="shared" si="20"/>
        <v>0</v>
      </c>
    </row>
    <row r="31" spans="1:25" ht="9.75" customHeight="1" x14ac:dyDescent="0.2">
      <c r="A31" s="21">
        <v>2000383</v>
      </c>
      <c r="B31" s="16">
        <f t="shared" si="21"/>
        <v>8</v>
      </c>
      <c r="C31" s="16" t="s">
        <v>40</v>
      </c>
      <c r="D31" s="16">
        <v>7</v>
      </c>
      <c r="E31" s="16">
        <v>9.5</v>
      </c>
      <c r="F31" s="16">
        <v>9.5</v>
      </c>
      <c r="G31" s="12"/>
      <c r="H31" s="12">
        <v>31</v>
      </c>
      <c r="I31" s="12">
        <v>34</v>
      </c>
      <c r="J31" s="12">
        <f t="shared" si="8"/>
        <v>39.666666666666671</v>
      </c>
      <c r="K31" s="12">
        <v>53</v>
      </c>
      <c r="L31" s="37">
        <f t="shared" si="9"/>
        <v>57.942528735632195</v>
      </c>
      <c r="M31" s="16"/>
      <c r="N31" s="5">
        <f t="shared" si="10"/>
        <v>0</v>
      </c>
      <c r="O31" s="6">
        <f t="shared" si="11"/>
        <v>0</v>
      </c>
      <c r="P31" s="6">
        <f t="shared" si="12"/>
        <v>0</v>
      </c>
      <c r="Q31" s="6">
        <f t="shared" si="13"/>
        <v>0</v>
      </c>
      <c r="R31" s="6">
        <f t="shared" si="14"/>
        <v>0</v>
      </c>
      <c r="S31" s="6">
        <f t="shared" si="15"/>
        <v>0</v>
      </c>
      <c r="T31" s="6">
        <f t="shared" si="16"/>
        <v>0</v>
      </c>
      <c r="U31" s="6">
        <f t="shared" si="17"/>
        <v>0</v>
      </c>
      <c r="V31" s="6">
        <f t="shared" si="18"/>
        <v>0</v>
      </c>
      <c r="W31" s="6">
        <f t="shared" si="19"/>
        <v>0</v>
      </c>
      <c r="X31" s="7">
        <f t="shared" si="20"/>
        <v>0</v>
      </c>
    </row>
    <row r="32" spans="1:25" ht="9.75" customHeight="1" x14ac:dyDescent="0.2">
      <c r="A32" s="21">
        <v>2000387</v>
      </c>
      <c r="B32" s="16">
        <f t="shared" si="21"/>
        <v>9</v>
      </c>
      <c r="C32" s="16" t="s">
        <v>41</v>
      </c>
      <c r="D32" s="16">
        <v>8.5</v>
      </c>
      <c r="E32" s="16">
        <v>7.5</v>
      </c>
      <c r="F32" s="16">
        <v>8</v>
      </c>
      <c r="G32" s="12"/>
      <c r="H32" s="12">
        <v>34</v>
      </c>
      <c r="I32" s="12">
        <v>37</v>
      </c>
      <c r="J32" s="12">
        <f t="shared" si="8"/>
        <v>39.466666666666669</v>
      </c>
      <c r="K32" s="12">
        <v>60</v>
      </c>
      <c r="L32" s="37">
        <f t="shared" si="9"/>
        <v>60.156321839080462</v>
      </c>
      <c r="M32" s="16"/>
      <c r="N32" s="5">
        <f t="shared" si="10"/>
        <v>0</v>
      </c>
      <c r="O32" s="6">
        <f t="shared" si="11"/>
        <v>0</v>
      </c>
      <c r="P32" s="6">
        <f t="shared" si="12"/>
        <v>0</v>
      </c>
      <c r="Q32" s="6">
        <f t="shared" si="13"/>
        <v>0</v>
      </c>
      <c r="R32" s="6">
        <f t="shared" si="14"/>
        <v>0</v>
      </c>
      <c r="S32" s="6">
        <f t="shared" si="15"/>
        <v>0</v>
      </c>
      <c r="T32" s="6">
        <f t="shared" si="16"/>
        <v>0</v>
      </c>
      <c r="U32" s="6">
        <f t="shared" si="17"/>
        <v>0</v>
      </c>
      <c r="V32" s="6">
        <f t="shared" si="18"/>
        <v>0</v>
      </c>
      <c r="W32" s="6">
        <f t="shared" si="19"/>
        <v>0</v>
      </c>
      <c r="X32" s="7">
        <f t="shared" si="20"/>
        <v>0</v>
      </c>
    </row>
    <row r="33" spans="1:25" ht="9.75" customHeight="1" x14ac:dyDescent="0.2">
      <c r="A33" s="21">
        <v>2000391</v>
      </c>
      <c r="B33" s="16">
        <f t="shared" si="21"/>
        <v>10</v>
      </c>
      <c r="C33" s="16" t="s">
        <v>42</v>
      </c>
      <c r="D33" s="16">
        <v>8</v>
      </c>
      <c r="E33" s="16">
        <v>9</v>
      </c>
      <c r="F33" s="16">
        <v>7.5</v>
      </c>
      <c r="G33" s="12"/>
      <c r="H33" s="12">
        <v>42</v>
      </c>
      <c r="I33" s="12">
        <v>48</v>
      </c>
      <c r="J33" s="12">
        <f t="shared" si="8"/>
        <v>46.4</v>
      </c>
      <c r="K33" s="12">
        <v>58</v>
      </c>
      <c r="L33" s="37">
        <f t="shared" si="9"/>
        <v>66.400000000000006</v>
      </c>
      <c r="M33" s="16"/>
      <c r="N33" s="5">
        <f t="shared" si="10"/>
        <v>0</v>
      </c>
      <c r="O33" s="6">
        <f t="shared" si="11"/>
        <v>0</v>
      </c>
      <c r="P33" s="6">
        <f t="shared" si="12"/>
        <v>0</v>
      </c>
      <c r="Q33" s="6">
        <f t="shared" si="13"/>
        <v>0</v>
      </c>
      <c r="R33" s="6">
        <f t="shared" si="14"/>
        <v>0</v>
      </c>
      <c r="S33" s="6">
        <f t="shared" si="15"/>
        <v>0</v>
      </c>
      <c r="T33" s="6">
        <f t="shared" si="16"/>
        <v>0</v>
      </c>
      <c r="U33" s="6">
        <f t="shared" si="17"/>
        <v>0</v>
      </c>
      <c r="V33" s="6">
        <f t="shared" si="18"/>
        <v>0</v>
      </c>
      <c r="W33" s="6">
        <f t="shared" si="19"/>
        <v>0</v>
      </c>
      <c r="X33" s="7">
        <f t="shared" si="20"/>
        <v>0</v>
      </c>
    </row>
    <row r="34" spans="1:25" ht="9.75" customHeight="1" x14ac:dyDescent="0.2">
      <c r="A34" s="21" t="s">
        <v>43</v>
      </c>
      <c r="B34" s="16">
        <f t="shared" si="21"/>
        <v>11</v>
      </c>
      <c r="C34" s="16" t="s">
        <v>44</v>
      </c>
      <c r="D34" s="16">
        <v>0</v>
      </c>
      <c r="E34" s="16">
        <v>0</v>
      </c>
      <c r="F34" s="16">
        <v>0</v>
      </c>
      <c r="G34" s="12"/>
      <c r="H34" s="12">
        <f>26+8</f>
        <v>34</v>
      </c>
      <c r="I34" s="12">
        <f>6+10</f>
        <v>16</v>
      </c>
      <c r="J34" s="12">
        <f t="shared" si="8"/>
        <v>16.666666666666664</v>
      </c>
      <c r="K34" s="12">
        <f>27+20</f>
        <v>47</v>
      </c>
      <c r="L34" s="37">
        <f t="shared" si="9"/>
        <v>32.8735632183908</v>
      </c>
      <c r="M34" s="16"/>
      <c r="N34" s="5">
        <f t="shared" si="10"/>
        <v>0</v>
      </c>
      <c r="O34" s="6">
        <f t="shared" si="11"/>
        <v>0</v>
      </c>
      <c r="P34" s="6">
        <f t="shared" si="12"/>
        <v>0</v>
      </c>
      <c r="Q34" s="6">
        <f t="shared" si="13"/>
        <v>0</v>
      </c>
      <c r="R34" s="6">
        <f t="shared" si="14"/>
        <v>0</v>
      </c>
      <c r="S34" s="6">
        <f t="shared" si="15"/>
        <v>0</v>
      </c>
      <c r="T34" s="6">
        <f t="shared" si="16"/>
        <v>0</v>
      </c>
      <c r="U34" s="6">
        <f t="shared" si="17"/>
        <v>0</v>
      </c>
      <c r="V34" s="6">
        <f t="shared" si="18"/>
        <v>0</v>
      </c>
      <c r="W34" s="6">
        <f t="shared" si="19"/>
        <v>0</v>
      </c>
      <c r="X34" s="7">
        <f t="shared" si="20"/>
        <v>0</v>
      </c>
      <c r="Y34" s="13" t="s">
        <v>131</v>
      </c>
    </row>
    <row r="35" spans="1:25" ht="9.75" customHeight="1" x14ac:dyDescent="0.2">
      <c r="A35" s="22"/>
      <c r="B35" s="22"/>
      <c r="C35" s="19"/>
      <c r="D35" s="12"/>
      <c r="E35" s="12"/>
      <c r="F35" s="12"/>
      <c r="G35" s="12"/>
      <c r="H35" s="12"/>
      <c r="I35" s="12"/>
      <c r="J35" s="12"/>
      <c r="K35" s="12"/>
      <c r="L35" s="37"/>
      <c r="M35" s="16"/>
    </row>
    <row r="36" spans="1:25" ht="9.75" customHeight="1" x14ac:dyDescent="0.2">
      <c r="A36" s="14" t="s">
        <v>1</v>
      </c>
      <c r="B36" s="14"/>
      <c r="C36" s="19"/>
      <c r="D36" s="12"/>
      <c r="E36" s="12"/>
      <c r="F36" s="12"/>
      <c r="G36" s="12"/>
      <c r="H36" s="12"/>
      <c r="I36" s="12"/>
      <c r="J36" s="12"/>
      <c r="K36" s="12"/>
      <c r="L36" s="37"/>
      <c r="M36" s="16"/>
    </row>
    <row r="37" spans="1:25" ht="9.75" customHeight="1" x14ac:dyDescent="0.2">
      <c r="A37" s="19"/>
      <c r="B37" s="19"/>
      <c r="C37" s="19"/>
      <c r="D37" s="12"/>
      <c r="E37" s="12"/>
      <c r="F37" s="12"/>
      <c r="G37" s="12"/>
      <c r="H37" s="12"/>
      <c r="I37" s="12"/>
      <c r="J37" s="12"/>
      <c r="K37" s="12"/>
      <c r="L37" s="37"/>
      <c r="M37" s="16"/>
    </row>
    <row r="38" spans="1:25" ht="9.75" customHeight="1" x14ac:dyDescent="0.2">
      <c r="A38" s="21">
        <v>1999502</v>
      </c>
      <c r="B38" s="16">
        <v>1</v>
      </c>
      <c r="C38" s="16" t="s">
        <v>45</v>
      </c>
      <c r="D38" s="16">
        <v>8</v>
      </c>
      <c r="E38" s="16">
        <v>0</v>
      </c>
      <c r="F38" s="16">
        <v>0</v>
      </c>
      <c r="G38" s="12"/>
      <c r="H38" s="12">
        <v>13</v>
      </c>
      <c r="I38" s="33"/>
      <c r="J38" s="12">
        <f t="shared" ref="J38:J48" si="22">D38/D$2*D$3+E38/E$2*E$3+F38/F$2*F$3+G38/G$2*G$3+H38/H$2*H$3+I38/I$2*I$3</f>
        <v>7.5333333333333341</v>
      </c>
      <c r="K38" s="12"/>
      <c r="L38" s="37">
        <f t="shared" ref="L38:L48" si="23">J38+K38/K$2*K$3</f>
        <v>7.5333333333333341</v>
      </c>
      <c r="M38" s="16"/>
      <c r="N38" s="5">
        <f t="shared" ref="N38:N48" si="24">IF($M38="W", 1, 0)</f>
        <v>0</v>
      </c>
      <c r="O38" s="6">
        <f t="shared" ref="O38:O48" si="25">IF($M38="NP", 1, 0)</f>
        <v>0</v>
      </c>
      <c r="P38" s="6">
        <f t="shared" ref="P38:P48" si="26">IF($M38="A", 1, 0)</f>
        <v>0</v>
      </c>
      <c r="Q38" s="6">
        <f t="shared" ref="Q38:Q48" si="27">IF($M38="A--", 1, 0)</f>
        <v>0</v>
      </c>
      <c r="R38" s="6">
        <f t="shared" ref="R38:R48" si="28">IF($M38="B", 1, 0)</f>
        <v>0</v>
      </c>
      <c r="S38" s="6">
        <f t="shared" ref="S38:S48" si="29">IF($M38="B--", 1, 0)</f>
        <v>0</v>
      </c>
      <c r="T38" s="6">
        <f t="shared" ref="T38:T48" si="30">IF($M38="C", 1, 0)</f>
        <v>0</v>
      </c>
      <c r="U38" s="17">
        <f t="shared" ref="U38:U48" si="31">IF($M38="C--", 1, 0)</f>
        <v>0</v>
      </c>
      <c r="V38" s="6">
        <f t="shared" ref="V38:V48" si="32">IF($M38="D", 1, 0)</f>
        <v>0</v>
      </c>
      <c r="W38" s="6">
        <f t="shared" ref="W38:W48" si="33">IF($M38="E", 1, 0)</f>
        <v>0</v>
      </c>
      <c r="X38" s="7">
        <f t="shared" ref="X38:X48" si="34">IF($M38="F", 1, 0)</f>
        <v>0</v>
      </c>
      <c r="Y38" s="13" t="s">
        <v>30</v>
      </c>
    </row>
    <row r="39" spans="1:25" ht="9.75" customHeight="1" x14ac:dyDescent="0.2">
      <c r="A39" s="21">
        <v>1999508</v>
      </c>
      <c r="B39" s="16">
        <f t="shared" ref="B39:B48" si="35">B38+1</f>
        <v>2</v>
      </c>
      <c r="C39" s="16" t="s">
        <v>46</v>
      </c>
      <c r="D39" s="16">
        <v>7</v>
      </c>
      <c r="E39" s="16">
        <v>9</v>
      </c>
      <c r="F39" s="16">
        <v>8</v>
      </c>
      <c r="G39" s="12"/>
      <c r="H39" s="12">
        <v>31</v>
      </c>
      <c r="I39" s="12">
        <v>28</v>
      </c>
      <c r="J39" s="12">
        <f t="shared" si="22"/>
        <v>36.06666666666667</v>
      </c>
      <c r="K39" s="12">
        <v>64</v>
      </c>
      <c r="L39" s="37">
        <f t="shared" si="23"/>
        <v>58.135632183908051</v>
      </c>
      <c r="M39" s="16"/>
      <c r="N39" s="5">
        <f t="shared" si="24"/>
        <v>0</v>
      </c>
      <c r="O39" s="17">
        <f t="shared" si="25"/>
        <v>0</v>
      </c>
      <c r="P39" s="6">
        <f t="shared" si="26"/>
        <v>0</v>
      </c>
      <c r="Q39" s="6">
        <f t="shared" si="27"/>
        <v>0</v>
      </c>
      <c r="R39" s="6">
        <f t="shared" si="28"/>
        <v>0</v>
      </c>
      <c r="S39" s="6">
        <f t="shared" si="29"/>
        <v>0</v>
      </c>
      <c r="T39" s="6">
        <f t="shared" si="30"/>
        <v>0</v>
      </c>
      <c r="U39" s="6">
        <f t="shared" si="31"/>
        <v>0</v>
      </c>
      <c r="V39" s="6">
        <f t="shared" si="32"/>
        <v>0</v>
      </c>
      <c r="W39" s="6">
        <f t="shared" si="33"/>
        <v>0</v>
      </c>
      <c r="X39" s="7">
        <f t="shared" si="34"/>
        <v>0</v>
      </c>
    </row>
    <row r="40" spans="1:25" ht="9.75" customHeight="1" x14ac:dyDescent="0.2">
      <c r="A40" s="21">
        <v>2000102</v>
      </c>
      <c r="B40" s="16">
        <f t="shared" si="35"/>
        <v>3</v>
      </c>
      <c r="C40" s="16" t="s">
        <v>47</v>
      </c>
      <c r="D40" s="16">
        <v>9.5</v>
      </c>
      <c r="E40" s="16">
        <v>10</v>
      </c>
      <c r="F40" s="16">
        <v>10</v>
      </c>
      <c r="G40" s="12"/>
      <c r="H40" s="12">
        <v>43</v>
      </c>
      <c r="I40" s="12">
        <v>46</v>
      </c>
      <c r="J40" s="12">
        <f t="shared" si="22"/>
        <v>49.466666666666669</v>
      </c>
      <c r="K40" s="12">
        <v>61</v>
      </c>
      <c r="L40" s="37">
        <f t="shared" si="23"/>
        <v>70.501149425287366</v>
      </c>
      <c r="M40" s="16"/>
      <c r="N40" s="5">
        <f t="shared" si="24"/>
        <v>0</v>
      </c>
      <c r="O40" s="6">
        <f t="shared" si="25"/>
        <v>0</v>
      </c>
      <c r="P40" s="6">
        <f t="shared" si="26"/>
        <v>0</v>
      </c>
      <c r="Q40" s="6">
        <f t="shared" si="27"/>
        <v>0</v>
      </c>
      <c r="R40" s="17">
        <f t="shared" si="28"/>
        <v>0</v>
      </c>
      <c r="S40" s="6">
        <f t="shared" si="29"/>
        <v>0</v>
      </c>
      <c r="T40" s="6">
        <f t="shared" si="30"/>
        <v>0</v>
      </c>
      <c r="U40" s="6">
        <f t="shared" si="31"/>
        <v>0</v>
      </c>
      <c r="V40" s="6">
        <f t="shared" si="32"/>
        <v>0</v>
      </c>
      <c r="W40" s="6">
        <f t="shared" si="33"/>
        <v>0</v>
      </c>
      <c r="X40" s="7">
        <f t="shared" si="34"/>
        <v>0</v>
      </c>
    </row>
    <row r="41" spans="1:25" ht="9.75" customHeight="1" x14ac:dyDescent="0.2">
      <c r="A41" s="21">
        <v>2000106</v>
      </c>
      <c r="B41" s="16">
        <f t="shared" si="35"/>
        <v>4</v>
      </c>
      <c r="C41" s="16" t="s">
        <v>48</v>
      </c>
      <c r="D41" s="16">
        <v>0</v>
      </c>
      <c r="E41" s="16">
        <v>7.5</v>
      </c>
      <c r="F41" s="16">
        <v>9</v>
      </c>
      <c r="G41" s="12"/>
      <c r="H41" s="12">
        <v>41</v>
      </c>
      <c r="I41" s="12">
        <v>46</v>
      </c>
      <c r="J41" s="12">
        <f t="shared" si="22"/>
        <v>42.2</v>
      </c>
      <c r="K41" s="12">
        <v>61</v>
      </c>
      <c r="L41" s="37">
        <f t="shared" si="23"/>
        <v>63.234482758620693</v>
      </c>
      <c r="M41" s="16"/>
      <c r="N41" s="5">
        <f t="shared" si="24"/>
        <v>0</v>
      </c>
      <c r="O41" s="6">
        <f t="shared" si="25"/>
        <v>0</v>
      </c>
      <c r="P41" s="6">
        <f t="shared" si="26"/>
        <v>0</v>
      </c>
      <c r="Q41" s="6">
        <f t="shared" si="27"/>
        <v>0</v>
      </c>
      <c r="R41" s="6">
        <f t="shared" si="28"/>
        <v>0</v>
      </c>
      <c r="S41" s="6">
        <f t="shared" si="29"/>
        <v>0</v>
      </c>
      <c r="T41" s="6">
        <f t="shared" si="30"/>
        <v>0</v>
      </c>
      <c r="U41" s="6">
        <f t="shared" si="31"/>
        <v>0</v>
      </c>
      <c r="V41" s="17">
        <f t="shared" si="32"/>
        <v>0</v>
      </c>
      <c r="W41" s="6">
        <f t="shared" si="33"/>
        <v>0</v>
      </c>
      <c r="X41" s="7">
        <f t="shared" si="34"/>
        <v>0</v>
      </c>
    </row>
    <row r="42" spans="1:25" ht="9.75" customHeight="1" x14ac:dyDescent="0.2">
      <c r="A42" s="21">
        <v>2000126</v>
      </c>
      <c r="B42" s="16">
        <f t="shared" si="35"/>
        <v>5</v>
      </c>
      <c r="C42" s="16" t="s">
        <v>49</v>
      </c>
      <c r="D42" s="16">
        <v>9</v>
      </c>
      <c r="E42" s="16">
        <v>10</v>
      </c>
      <c r="F42" s="16">
        <v>10</v>
      </c>
      <c r="G42" s="12"/>
      <c r="H42" s="12">
        <v>36</v>
      </c>
      <c r="I42" s="12">
        <v>16</v>
      </c>
      <c r="J42" s="12">
        <f t="shared" si="22"/>
        <v>36.933333333333337</v>
      </c>
      <c r="K42" s="12">
        <v>60</v>
      </c>
      <c r="L42" s="37">
        <f t="shared" si="23"/>
        <v>57.622988505747131</v>
      </c>
      <c r="M42" s="16"/>
      <c r="N42" s="5">
        <f t="shared" si="24"/>
        <v>0</v>
      </c>
      <c r="O42" s="6">
        <f t="shared" si="25"/>
        <v>0</v>
      </c>
      <c r="P42" s="6">
        <f t="shared" si="26"/>
        <v>0</v>
      </c>
      <c r="Q42" s="6">
        <f t="shared" si="27"/>
        <v>0</v>
      </c>
      <c r="R42" s="6">
        <f t="shared" si="28"/>
        <v>0</v>
      </c>
      <c r="S42" s="17">
        <f t="shared" si="29"/>
        <v>0</v>
      </c>
      <c r="T42" s="6">
        <f t="shared" si="30"/>
        <v>0</v>
      </c>
      <c r="U42" s="6">
        <f t="shared" si="31"/>
        <v>0</v>
      </c>
      <c r="V42" s="6">
        <f t="shared" si="32"/>
        <v>0</v>
      </c>
      <c r="W42" s="6">
        <f t="shared" si="33"/>
        <v>0</v>
      </c>
      <c r="X42" s="7">
        <f t="shared" si="34"/>
        <v>0</v>
      </c>
    </row>
    <row r="43" spans="1:25" ht="9.75" customHeight="1" x14ac:dyDescent="0.2">
      <c r="A43" s="21">
        <v>2000134</v>
      </c>
      <c r="B43" s="16">
        <f t="shared" si="35"/>
        <v>6</v>
      </c>
      <c r="C43" s="16" t="s">
        <v>50</v>
      </c>
      <c r="D43" s="16">
        <v>9</v>
      </c>
      <c r="E43" s="16">
        <v>7</v>
      </c>
      <c r="F43" s="16">
        <v>8</v>
      </c>
      <c r="G43" s="12"/>
      <c r="H43" s="12">
        <v>23</v>
      </c>
      <c r="I43" s="12">
        <v>32</v>
      </c>
      <c r="J43" s="12">
        <f t="shared" si="22"/>
        <v>33.93333333333333</v>
      </c>
      <c r="K43" s="12">
        <v>74</v>
      </c>
      <c r="L43" s="37">
        <f t="shared" si="23"/>
        <v>59.450574712643679</v>
      </c>
      <c r="M43" s="16"/>
      <c r="N43" s="5">
        <f t="shared" si="24"/>
        <v>0</v>
      </c>
      <c r="O43" s="6">
        <f t="shared" si="25"/>
        <v>0</v>
      </c>
      <c r="P43" s="6">
        <f t="shared" si="26"/>
        <v>0</v>
      </c>
      <c r="Q43" s="6">
        <f t="shared" si="27"/>
        <v>0</v>
      </c>
      <c r="R43" s="6">
        <f t="shared" si="28"/>
        <v>0</v>
      </c>
      <c r="S43" s="17">
        <f t="shared" si="29"/>
        <v>0</v>
      </c>
      <c r="T43" s="6">
        <f t="shared" si="30"/>
        <v>0</v>
      </c>
      <c r="U43" s="6">
        <f t="shared" si="31"/>
        <v>0</v>
      </c>
      <c r="V43" s="6">
        <f t="shared" si="32"/>
        <v>0</v>
      </c>
      <c r="W43" s="6">
        <f t="shared" si="33"/>
        <v>0</v>
      </c>
      <c r="X43" s="7">
        <f t="shared" si="34"/>
        <v>0</v>
      </c>
    </row>
    <row r="44" spans="1:25" ht="9.75" customHeight="1" x14ac:dyDescent="0.2">
      <c r="A44" s="21">
        <v>2000138</v>
      </c>
      <c r="B44" s="16">
        <f t="shared" si="35"/>
        <v>7</v>
      </c>
      <c r="C44" s="16" t="s">
        <v>51</v>
      </c>
      <c r="D44" s="16">
        <v>9</v>
      </c>
      <c r="E44" s="16">
        <v>9</v>
      </c>
      <c r="F44" s="16">
        <v>7.5</v>
      </c>
      <c r="G44" s="12"/>
      <c r="H44" s="12">
        <v>43</v>
      </c>
      <c r="I44" s="12">
        <v>46</v>
      </c>
      <c r="J44" s="12">
        <f t="shared" si="22"/>
        <v>46.466666666666669</v>
      </c>
      <c r="K44" s="12">
        <v>73</v>
      </c>
      <c r="L44" s="37">
        <f t="shared" si="23"/>
        <v>71.639080459770113</v>
      </c>
      <c r="M44" s="36"/>
      <c r="N44" s="5">
        <f t="shared" si="24"/>
        <v>0</v>
      </c>
      <c r="O44" s="6">
        <f t="shared" si="25"/>
        <v>0</v>
      </c>
      <c r="P44" s="6">
        <f t="shared" si="26"/>
        <v>0</v>
      </c>
      <c r="Q44" s="6">
        <f t="shared" si="27"/>
        <v>0</v>
      </c>
      <c r="R44" s="6">
        <f t="shared" si="28"/>
        <v>0</v>
      </c>
      <c r="S44" s="17">
        <f t="shared" si="29"/>
        <v>0</v>
      </c>
      <c r="T44" s="6">
        <f t="shared" si="30"/>
        <v>0</v>
      </c>
      <c r="U44" s="6">
        <f t="shared" si="31"/>
        <v>0</v>
      </c>
      <c r="V44" s="6">
        <f t="shared" si="32"/>
        <v>0</v>
      </c>
      <c r="W44" s="6">
        <f t="shared" si="33"/>
        <v>0</v>
      </c>
      <c r="X44" s="7">
        <f t="shared" si="34"/>
        <v>0</v>
      </c>
      <c r="Y44" s="13" t="s">
        <v>129</v>
      </c>
    </row>
    <row r="45" spans="1:25" ht="9.75" customHeight="1" x14ac:dyDescent="0.2">
      <c r="A45" s="21">
        <v>2000376</v>
      </c>
      <c r="B45" s="16">
        <f t="shared" si="35"/>
        <v>8</v>
      </c>
      <c r="C45" s="16" t="s">
        <v>52</v>
      </c>
      <c r="D45" s="16">
        <v>0</v>
      </c>
      <c r="E45" s="16">
        <v>8.5</v>
      </c>
      <c r="F45" s="16">
        <v>7</v>
      </c>
      <c r="G45" s="12"/>
      <c r="H45" s="12">
        <v>16</v>
      </c>
      <c r="I45" s="12">
        <v>21</v>
      </c>
      <c r="J45" s="12">
        <f t="shared" si="22"/>
        <v>24.733333333333331</v>
      </c>
      <c r="K45" s="12">
        <v>60</v>
      </c>
      <c r="L45" s="37">
        <f t="shared" si="23"/>
        <v>45.422988505747128</v>
      </c>
      <c r="M45" s="16"/>
      <c r="N45" s="5">
        <f t="shared" si="24"/>
        <v>0</v>
      </c>
      <c r="O45" s="6">
        <f t="shared" si="25"/>
        <v>0</v>
      </c>
      <c r="P45" s="6">
        <f t="shared" si="26"/>
        <v>0</v>
      </c>
      <c r="Q45" s="6">
        <f t="shared" si="27"/>
        <v>0</v>
      </c>
      <c r="R45" s="17">
        <f t="shared" si="28"/>
        <v>0</v>
      </c>
      <c r="S45" s="6">
        <f t="shared" si="29"/>
        <v>0</v>
      </c>
      <c r="T45" s="6">
        <f t="shared" si="30"/>
        <v>0</v>
      </c>
      <c r="U45" s="6">
        <f t="shared" si="31"/>
        <v>0</v>
      </c>
      <c r="V45" s="6">
        <f t="shared" si="32"/>
        <v>0</v>
      </c>
      <c r="W45" s="6">
        <f t="shared" si="33"/>
        <v>0</v>
      </c>
      <c r="X45" s="7">
        <f t="shared" si="34"/>
        <v>0</v>
      </c>
    </row>
    <row r="46" spans="1:25" ht="9.75" customHeight="1" x14ac:dyDescent="0.2">
      <c r="A46" s="21">
        <v>2000380</v>
      </c>
      <c r="B46" s="16">
        <f t="shared" si="35"/>
        <v>9</v>
      </c>
      <c r="C46" s="16" t="s">
        <v>53</v>
      </c>
      <c r="D46" s="16">
        <v>0</v>
      </c>
      <c r="E46" s="16">
        <v>8</v>
      </c>
      <c r="F46" s="16">
        <v>7</v>
      </c>
      <c r="G46" s="12"/>
      <c r="H46" s="12">
        <v>29</v>
      </c>
      <c r="I46" s="12">
        <v>18</v>
      </c>
      <c r="J46" s="12">
        <f t="shared" si="22"/>
        <v>27.666666666666664</v>
      </c>
      <c r="K46" s="12">
        <v>28</v>
      </c>
      <c r="L46" s="37">
        <f t="shared" si="23"/>
        <v>37.321839080459768</v>
      </c>
      <c r="M46" s="16"/>
      <c r="N46" s="5">
        <f t="shared" si="24"/>
        <v>0</v>
      </c>
      <c r="O46" s="6">
        <f t="shared" si="25"/>
        <v>0</v>
      </c>
      <c r="P46" s="6">
        <f t="shared" si="26"/>
        <v>0</v>
      </c>
      <c r="Q46" s="6">
        <f t="shared" si="27"/>
        <v>0</v>
      </c>
      <c r="R46" s="6">
        <f t="shared" si="28"/>
        <v>0</v>
      </c>
      <c r="S46" s="6">
        <f t="shared" si="29"/>
        <v>0</v>
      </c>
      <c r="T46" s="17">
        <f t="shared" si="30"/>
        <v>0</v>
      </c>
      <c r="U46" s="6">
        <f t="shared" si="31"/>
        <v>0</v>
      </c>
      <c r="V46" s="6">
        <f t="shared" si="32"/>
        <v>0</v>
      </c>
      <c r="W46" s="6">
        <f t="shared" si="33"/>
        <v>0</v>
      </c>
      <c r="X46" s="7">
        <f t="shared" si="34"/>
        <v>0</v>
      </c>
    </row>
    <row r="47" spans="1:25" ht="9.75" customHeight="1" x14ac:dyDescent="0.2">
      <c r="A47" s="21">
        <v>2000392</v>
      </c>
      <c r="B47" s="16">
        <f t="shared" si="35"/>
        <v>10</v>
      </c>
      <c r="C47" s="16" t="s">
        <v>54</v>
      </c>
      <c r="D47" s="16">
        <v>9</v>
      </c>
      <c r="E47" s="16">
        <v>8</v>
      </c>
      <c r="F47" s="16">
        <v>7</v>
      </c>
      <c r="G47" s="12"/>
      <c r="H47" s="12">
        <v>8</v>
      </c>
      <c r="I47" s="12">
        <v>20</v>
      </c>
      <c r="J47" s="12">
        <f t="shared" si="22"/>
        <v>24.93333333333333</v>
      </c>
      <c r="K47" s="12">
        <v>38</v>
      </c>
      <c r="L47" s="37">
        <f t="shared" si="23"/>
        <v>38.036781609195401</v>
      </c>
      <c r="M47" s="16"/>
      <c r="N47" s="5">
        <f t="shared" si="24"/>
        <v>0</v>
      </c>
      <c r="O47" s="6">
        <f t="shared" si="25"/>
        <v>0</v>
      </c>
      <c r="P47" s="6">
        <f t="shared" si="26"/>
        <v>0</v>
      </c>
      <c r="Q47" s="6">
        <f t="shared" si="27"/>
        <v>0</v>
      </c>
      <c r="R47" s="6">
        <f t="shared" si="28"/>
        <v>0</v>
      </c>
      <c r="S47" s="17">
        <f t="shared" si="29"/>
        <v>0</v>
      </c>
      <c r="T47" s="6">
        <f t="shared" si="30"/>
        <v>0</v>
      </c>
      <c r="U47" s="6">
        <f t="shared" si="31"/>
        <v>0</v>
      </c>
      <c r="V47" s="6">
        <f t="shared" si="32"/>
        <v>0</v>
      </c>
      <c r="W47" s="6">
        <f t="shared" si="33"/>
        <v>0</v>
      </c>
      <c r="X47" s="7">
        <f t="shared" si="34"/>
        <v>0</v>
      </c>
    </row>
    <row r="48" spans="1:25" ht="9.75" customHeight="1" x14ac:dyDescent="0.2">
      <c r="A48" s="21" t="s">
        <v>55</v>
      </c>
      <c r="B48" s="16">
        <f t="shared" si="35"/>
        <v>11</v>
      </c>
      <c r="C48" s="16" t="s">
        <v>56</v>
      </c>
      <c r="D48" s="16">
        <v>9.5</v>
      </c>
      <c r="E48" s="16">
        <v>9.5</v>
      </c>
      <c r="F48" s="16">
        <v>9.5</v>
      </c>
      <c r="G48" s="12"/>
      <c r="H48" s="12">
        <v>32</v>
      </c>
      <c r="I48" s="12">
        <v>40</v>
      </c>
      <c r="J48" s="12">
        <f t="shared" si="22"/>
        <v>43</v>
      </c>
      <c r="K48" s="12">
        <v>68</v>
      </c>
      <c r="L48" s="37">
        <f t="shared" si="23"/>
        <v>66.448275862068968</v>
      </c>
      <c r="M48" s="16"/>
      <c r="N48" s="5">
        <f t="shared" si="24"/>
        <v>0</v>
      </c>
      <c r="O48" s="6">
        <f t="shared" si="25"/>
        <v>0</v>
      </c>
      <c r="P48" s="6">
        <f t="shared" si="26"/>
        <v>0</v>
      </c>
      <c r="Q48" s="6">
        <f t="shared" si="27"/>
        <v>0</v>
      </c>
      <c r="R48" s="6">
        <f t="shared" si="28"/>
        <v>0</v>
      </c>
      <c r="S48" s="17">
        <f t="shared" si="29"/>
        <v>0</v>
      </c>
      <c r="T48" s="6">
        <f t="shared" si="30"/>
        <v>0</v>
      </c>
      <c r="U48" s="6">
        <f t="shared" si="31"/>
        <v>0</v>
      </c>
      <c r="V48" s="6">
        <f t="shared" si="32"/>
        <v>0</v>
      </c>
      <c r="W48" s="6">
        <f t="shared" si="33"/>
        <v>0</v>
      </c>
      <c r="X48" s="7">
        <f t="shared" si="34"/>
        <v>0</v>
      </c>
    </row>
    <row r="49" spans="1:25" ht="9.75" customHeight="1" x14ac:dyDescent="0.2">
      <c r="A49" s="22"/>
      <c r="B49" s="22"/>
      <c r="C49" s="19"/>
      <c r="D49" s="12"/>
      <c r="E49" s="12"/>
      <c r="F49" s="12"/>
      <c r="G49" s="12"/>
      <c r="H49" s="12"/>
      <c r="I49" s="12"/>
      <c r="J49" s="12"/>
      <c r="K49" s="12"/>
      <c r="L49" s="37"/>
      <c r="M49" s="16"/>
    </row>
    <row r="50" spans="1:25" ht="9.75" customHeight="1" x14ac:dyDescent="0.2">
      <c r="A50" s="14" t="s">
        <v>2</v>
      </c>
      <c r="B50" s="14"/>
      <c r="C50" s="19"/>
      <c r="D50" s="12"/>
      <c r="E50" s="12"/>
      <c r="F50" s="12"/>
      <c r="G50" s="12"/>
      <c r="H50" s="12"/>
      <c r="I50" s="12"/>
      <c r="J50" s="12"/>
      <c r="K50" s="12"/>
      <c r="L50" s="37"/>
      <c r="M50" s="16"/>
    </row>
    <row r="51" spans="1:25" ht="9.75" customHeight="1" x14ac:dyDescent="0.2">
      <c r="A51" s="19"/>
      <c r="B51" s="19"/>
      <c r="C51" s="19"/>
      <c r="D51" s="12"/>
      <c r="E51" s="12"/>
      <c r="F51" s="12"/>
      <c r="G51" s="12"/>
      <c r="H51" s="12"/>
      <c r="I51" s="12"/>
      <c r="J51" s="12"/>
      <c r="K51" s="12"/>
      <c r="L51" s="37"/>
      <c r="M51" s="16"/>
    </row>
    <row r="52" spans="1:25" ht="9.75" customHeight="1" x14ac:dyDescent="0.2">
      <c r="A52" s="21">
        <v>2000103</v>
      </c>
      <c r="B52" s="16">
        <v>1</v>
      </c>
      <c r="C52" s="16" t="s">
        <v>57</v>
      </c>
      <c r="D52" s="16">
        <v>9.5</v>
      </c>
      <c r="E52" s="16">
        <v>9.5</v>
      </c>
      <c r="F52" s="16">
        <v>10</v>
      </c>
      <c r="G52" s="12"/>
      <c r="H52" s="12">
        <v>42</v>
      </c>
      <c r="I52" s="12">
        <v>36</v>
      </c>
      <c r="J52" s="12">
        <f t="shared" ref="J52:J61" si="36">D52/D$2*D$3+E52/E$2*E$3+F52/F$2*F$3+G52/G$2*G$3+H52/H$2*H$3+I52/I$2*I$3</f>
        <v>45.4</v>
      </c>
      <c r="K52" s="12">
        <v>57</v>
      </c>
      <c r="L52" s="37">
        <f t="shared" ref="L52:L61" si="37">J52+K52/K$2*K$3</f>
        <v>65.055172413793102</v>
      </c>
      <c r="M52" s="16"/>
      <c r="N52" s="5">
        <f t="shared" ref="N52:N61" si="38">IF($M52="W", 1, 0)</f>
        <v>0</v>
      </c>
      <c r="O52" s="6">
        <f t="shared" ref="O52:O61" si="39">IF($M52="NP", 1, 0)</f>
        <v>0</v>
      </c>
      <c r="P52" s="6">
        <f t="shared" ref="P52:P61" si="40">IF($M52="A", 1, 0)</f>
        <v>0</v>
      </c>
      <c r="Q52" s="6">
        <f t="shared" ref="Q52:Q61" si="41">IF($M52="A--", 1, 0)</f>
        <v>0</v>
      </c>
      <c r="R52" s="6">
        <f t="shared" ref="R52:R61" si="42">IF($M52="B", 1, 0)</f>
        <v>0</v>
      </c>
      <c r="S52" s="6">
        <f t="shared" ref="S52:S61" si="43">IF($M52="B--", 1, 0)</f>
        <v>0</v>
      </c>
      <c r="T52" s="6">
        <f t="shared" ref="T52:T61" si="44">IF($M52="C", 1, 0)</f>
        <v>0</v>
      </c>
      <c r="U52" s="6">
        <f t="shared" ref="U52:U61" si="45">IF($M52="C--", 1, 0)</f>
        <v>0</v>
      </c>
      <c r="V52" s="6">
        <f t="shared" ref="V52:V61" si="46">IF($M52="D", 1, 0)</f>
        <v>0</v>
      </c>
      <c r="W52" s="6">
        <f t="shared" ref="W52:W61" si="47">IF($M52="E", 1, 0)</f>
        <v>0</v>
      </c>
      <c r="X52" s="7">
        <f t="shared" ref="X52:X61" si="48">IF($M52="F", 1, 0)</f>
        <v>0</v>
      </c>
    </row>
    <row r="53" spans="1:25" ht="9.75" customHeight="1" x14ac:dyDescent="0.2">
      <c r="A53" s="21">
        <v>2000131</v>
      </c>
      <c r="B53" s="16">
        <f t="shared" ref="B53:B61" si="49">B52+1</f>
        <v>2</v>
      </c>
      <c r="C53" s="16" t="s">
        <v>58</v>
      </c>
      <c r="D53" s="16">
        <v>9.5</v>
      </c>
      <c r="E53" s="16">
        <v>9</v>
      </c>
      <c r="F53" s="16">
        <v>9.5</v>
      </c>
      <c r="G53" s="12"/>
      <c r="H53" s="12">
        <v>32</v>
      </c>
      <c r="I53" s="12">
        <v>46</v>
      </c>
      <c r="J53" s="12">
        <f t="shared" si="36"/>
        <v>44.6</v>
      </c>
      <c r="K53" s="12">
        <v>59</v>
      </c>
      <c r="L53" s="37">
        <f t="shared" si="37"/>
        <v>64.944827586206898</v>
      </c>
      <c r="M53" s="16"/>
      <c r="N53" s="5">
        <f t="shared" si="38"/>
        <v>0</v>
      </c>
      <c r="O53" s="6">
        <f t="shared" si="39"/>
        <v>0</v>
      </c>
      <c r="P53" s="6">
        <f t="shared" si="40"/>
        <v>0</v>
      </c>
      <c r="Q53" s="6">
        <f t="shared" si="41"/>
        <v>0</v>
      </c>
      <c r="R53" s="6">
        <f t="shared" si="42"/>
        <v>0</v>
      </c>
      <c r="S53" s="6">
        <f t="shared" si="43"/>
        <v>0</v>
      </c>
      <c r="T53" s="6">
        <f t="shared" si="44"/>
        <v>0</v>
      </c>
      <c r="U53" s="6">
        <f t="shared" si="45"/>
        <v>0</v>
      </c>
      <c r="V53" s="6">
        <f t="shared" si="46"/>
        <v>0</v>
      </c>
      <c r="W53" s="6">
        <f t="shared" si="47"/>
        <v>0</v>
      </c>
      <c r="X53" s="7">
        <f t="shared" si="48"/>
        <v>0</v>
      </c>
    </row>
    <row r="54" spans="1:25" ht="9.75" customHeight="1" x14ac:dyDescent="0.2">
      <c r="A54" s="21">
        <v>2000139</v>
      </c>
      <c r="B54" s="16">
        <f t="shared" si="49"/>
        <v>3</v>
      </c>
      <c r="C54" s="16" t="s">
        <v>59</v>
      </c>
      <c r="D54" s="16">
        <v>9</v>
      </c>
      <c r="E54" s="16">
        <v>8</v>
      </c>
      <c r="F54" s="16">
        <v>9</v>
      </c>
      <c r="G54" s="12"/>
      <c r="H54" s="12">
        <v>11</v>
      </c>
      <c r="I54" s="12">
        <v>26</v>
      </c>
      <c r="J54" s="12">
        <f t="shared" si="36"/>
        <v>29.533333333333335</v>
      </c>
      <c r="K54" s="12">
        <v>51</v>
      </c>
      <c r="L54" s="37">
        <f t="shared" si="37"/>
        <v>47.119540229885061</v>
      </c>
      <c r="M54" s="36"/>
      <c r="N54" s="5">
        <f t="shared" si="38"/>
        <v>0</v>
      </c>
      <c r="O54" s="6">
        <f t="shared" si="39"/>
        <v>0</v>
      </c>
      <c r="P54" s="6">
        <f t="shared" si="40"/>
        <v>0</v>
      </c>
      <c r="Q54" s="6">
        <f t="shared" si="41"/>
        <v>0</v>
      </c>
      <c r="R54" s="6">
        <f t="shared" si="42"/>
        <v>0</v>
      </c>
      <c r="S54" s="6">
        <f t="shared" si="43"/>
        <v>0</v>
      </c>
      <c r="T54" s="6">
        <f t="shared" si="44"/>
        <v>0</v>
      </c>
      <c r="U54" s="6">
        <f t="shared" si="45"/>
        <v>0</v>
      </c>
      <c r="V54" s="6">
        <f t="shared" si="46"/>
        <v>0</v>
      </c>
      <c r="W54" s="6">
        <f t="shared" si="47"/>
        <v>0</v>
      </c>
      <c r="X54" s="7">
        <f t="shared" si="48"/>
        <v>0</v>
      </c>
      <c r="Y54" s="13" t="s">
        <v>129</v>
      </c>
    </row>
    <row r="55" spans="1:25" ht="9.75" customHeight="1" x14ac:dyDescent="0.2">
      <c r="A55" s="21">
        <v>2000147</v>
      </c>
      <c r="B55" s="16">
        <f t="shared" si="49"/>
        <v>4</v>
      </c>
      <c r="C55" s="16" t="s">
        <v>60</v>
      </c>
      <c r="D55" s="16">
        <v>10</v>
      </c>
      <c r="E55" s="16">
        <v>6</v>
      </c>
      <c r="F55" s="16">
        <v>7</v>
      </c>
      <c r="G55" s="12"/>
      <c r="H55" s="12">
        <v>27</v>
      </c>
      <c r="I55" s="12">
        <v>22</v>
      </c>
      <c r="J55" s="12">
        <f t="shared" si="36"/>
        <v>30.733333333333331</v>
      </c>
      <c r="K55" s="12">
        <v>54</v>
      </c>
      <c r="L55" s="37">
        <f t="shared" si="37"/>
        <v>49.354022988505747</v>
      </c>
      <c r="M55" s="16"/>
      <c r="N55" s="5">
        <f t="shared" si="38"/>
        <v>0</v>
      </c>
      <c r="O55" s="6">
        <f t="shared" si="39"/>
        <v>0</v>
      </c>
      <c r="P55" s="6">
        <f t="shared" si="40"/>
        <v>0</v>
      </c>
      <c r="Q55" s="6">
        <f t="shared" si="41"/>
        <v>0</v>
      </c>
      <c r="R55" s="6">
        <f t="shared" si="42"/>
        <v>0</v>
      </c>
      <c r="S55" s="6">
        <f t="shared" si="43"/>
        <v>0</v>
      </c>
      <c r="T55" s="6">
        <f t="shared" si="44"/>
        <v>0</v>
      </c>
      <c r="U55" s="6">
        <f t="shared" si="45"/>
        <v>0</v>
      </c>
      <c r="V55" s="6">
        <f t="shared" si="46"/>
        <v>0</v>
      </c>
      <c r="W55" s="6">
        <f t="shared" si="47"/>
        <v>0</v>
      </c>
      <c r="X55" s="7">
        <f t="shared" si="48"/>
        <v>0</v>
      </c>
    </row>
    <row r="56" spans="1:25" ht="9.75" customHeight="1" x14ac:dyDescent="0.2">
      <c r="A56" s="21">
        <v>2000377</v>
      </c>
      <c r="B56" s="16">
        <f t="shared" si="49"/>
        <v>5</v>
      </c>
      <c r="C56" s="16" t="s">
        <v>61</v>
      </c>
      <c r="D56" s="16">
        <v>10</v>
      </c>
      <c r="E56" s="16">
        <v>9</v>
      </c>
      <c r="F56" s="16">
        <v>9</v>
      </c>
      <c r="G56" s="12"/>
      <c r="H56" s="12">
        <v>14</v>
      </c>
      <c r="I56" s="12">
        <v>35</v>
      </c>
      <c r="J56" s="12">
        <f t="shared" si="36"/>
        <v>34.733333333333334</v>
      </c>
      <c r="K56" s="12">
        <v>38</v>
      </c>
      <c r="L56" s="37">
        <f t="shared" si="37"/>
        <v>47.836781609195398</v>
      </c>
      <c r="M56" s="16"/>
      <c r="N56" s="5">
        <f t="shared" si="38"/>
        <v>0</v>
      </c>
      <c r="O56" s="6">
        <f t="shared" si="39"/>
        <v>0</v>
      </c>
      <c r="P56" s="6">
        <f t="shared" si="40"/>
        <v>0</v>
      </c>
      <c r="Q56" s="6">
        <f t="shared" si="41"/>
        <v>0</v>
      </c>
      <c r="R56" s="6">
        <f t="shared" si="42"/>
        <v>0</v>
      </c>
      <c r="S56" s="6">
        <f t="shared" si="43"/>
        <v>0</v>
      </c>
      <c r="T56" s="6">
        <f t="shared" si="44"/>
        <v>0</v>
      </c>
      <c r="U56" s="6">
        <f t="shared" si="45"/>
        <v>0</v>
      </c>
      <c r="V56" s="6">
        <f t="shared" si="46"/>
        <v>0</v>
      </c>
      <c r="W56" s="6">
        <f t="shared" si="47"/>
        <v>0</v>
      </c>
      <c r="X56" s="7">
        <f t="shared" si="48"/>
        <v>0</v>
      </c>
    </row>
    <row r="57" spans="1:25" ht="9.75" customHeight="1" x14ac:dyDescent="0.2">
      <c r="A57" s="21">
        <v>2000385</v>
      </c>
      <c r="B57" s="16">
        <f t="shared" si="49"/>
        <v>6</v>
      </c>
      <c r="C57" s="16" t="s">
        <v>62</v>
      </c>
      <c r="D57" s="16">
        <v>7</v>
      </c>
      <c r="E57" s="16">
        <v>7</v>
      </c>
      <c r="F57" s="16">
        <v>9.5</v>
      </c>
      <c r="G57" s="12"/>
      <c r="H57" s="12">
        <v>26</v>
      </c>
      <c r="I57" s="12">
        <v>36</v>
      </c>
      <c r="J57" s="12">
        <f t="shared" si="36"/>
        <v>36.666666666666664</v>
      </c>
      <c r="K57" s="12">
        <v>38</v>
      </c>
      <c r="L57" s="37">
        <f t="shared" si="37"/>
        <v>49.770114942528735</v>
      </c>
      <c r="M57" s="16"/>
      <c r="N57" s="5">
        <f t="shared" si="38"/>
        <v>0</v>
      </c>
      <c r="O57" s="6">
        <f t="shared" si="39"/>
        <v>0</v>
      </c>
      <c r="P57" s="6">
        <f t="shared" si="40"/>
        <v>0</v>
      </c>
      <c r="Q57" s="6">
        <f t="shared" si="41"/>
        <v>0</v>
      </c>
      <c r="R57" s="6">
        <f t="shared" si="42"/>
        <v>0</v>
      </c>
      <c r="S57" s="6">
        <f t="shared" si="43"/>
        <v>0</v>
      </c>
      <c r="T57" s="6">
        <f t="shared" si="44"/>
        <v>0</v>
      </c>
      <c r="U57" s="6">
        <f t="shared" si="45"/>
        <v>0</v>
      </c>
      <c r="V57" s="6">
        <f t="shared" si="46"/>
        <v>0</v>
      </c>
      <c r="W57" s="6">
        <f t="shared" si="47"/>
        <v>0</v>
      </c>
      <c r="X57" s="7">
        <f t="shared" si="48"/>
        <v>0</v>
      </c>
    </row>
    <row r="58" spans="1:25" ht="9.75" customHeight="1" x14ac:dyDescent="0.2">
      <c r="A58" s="21">
        <v>2000389</v>
      </c>
      <c r="B58" s="16">
        <f t="shared" si="49"/>
        <v>7</v>
      </c>
      <c r="C58" s="16" t="s">
        <v>63</v>
      </c>
      <c r="D58" s="16">
        <v>9</v>
      </c>
      <c r="E58" s="16">
        <v>7</v>
      </c>
      <c r="F58" s="16">
        <v>9.5</v>
      </c>
      <c r="G58" s="12"/>
      <c r="H58" s="12">
        <v>26</v>
      </c>
      <c r="I58" s="12">
        <v>32</v>
      </c>
      <c r="J58" s="12">
        <f t="shared" si="36"/>
        <v>36.133333333333333</v>
      </c>
      <c r="K58" s="12">
        <v>34</v>
      </c>
      <c r="L58" s="37">
        <f t="shared" si="37"/>
        <v>47.857471264367817</v>
      </c>
      <c r="M58" s="16"/>
      <c r="N58" s="5">
        <f t="shared" si="38"/>
        <v>0</v>
      </c>
      <c r="O58" s="6">
        <f t="shared" si="39"/>
        <v>0</v>
      </c>
      <c r="P58" s="6">
        <f t="shared" si="40"/>
        <v>0</v>
      </c>
      <c r="Q58" s="6">
        <f t="shared" si="41"/>
        <v>0</v>
      </c>
      <c r="R58" s="6">
        <f t="shared" si="42"/>
        <v>0</v>
      </c>
      <c r="S58" s="6">
        <f t="shared" si="43"/>
        <v>0</v>
      </c>
      <c r="T58" s="6">
        <f t="shared" si="44"/>
        <v>0</v>
      </c>
      <c r="U58" s="6">
        <f t="shared" si="45"/>
        <v>0</v>
      </c>
      <c r="V58" s="6">
        <f t="shared" si="46"/>
        <v>0</v>
      </c>
      <c r="W58" s="6">
        <f t="shared" si="47"/>
        <v>0</v>
      </c>
      <c r="X58" s="7">
        <f t="shared" si="48"/>
        <v>0</v>
      </c>
    </row>
    <row r="59" spans="1:25" ht="9.75" customHeight="1" x14ac:dyDescent="0.2">
      <c r="A59" s="21">
        <v>2000393</v>
      </c>
      <c r="B59" s="16">
        <f t="shared" si="49"/>
        <v>8</v>
      </c>
      <c r="C59" s="16" t="s">
        <v>64</v>
      </c>
      <c r="D59" s="16">
        <v>9</v>
      </c>
      <c r="E59" s="16">
        <v>9</v>
      </c>
      <c r="F59" s="16">
        <v>9</v>
      </c>
      <c r="G59" s="12"/>
      <c r="H59" s="12">
        <v>26</v>
      </c>
      <c r="I59" s="12">
        <v>32</v>
      </c>
      <c r="J59" s="12">
        <f t="shared" si="36"/>
        <v>37.333333333333336</v>
      </c>
      <c r="K59" s="12">
        <v>48</v>
      </c>
      <c r="L59" s="37">
        <f t="shared" si="37"/>
        <v>53.885057471264375</v>
      </c>
      <c r="M59" s="16"/>
      <c r="N59" s="5">
        <f t="shared" si="38"/>
        <v>0</v>
      </c>
      <c r="O59" s="6">
        <f t="shared" si="39"/>
        <v>0</v>
      </c>
      <c r="P59" s="6">
        <f t="shared" si="40"/>
        <v>0</v>
      </c>
      <c r="Q59" s="6">
        <f t="shared" si="41"/>
        <v>0</v>
      </c>
      <c r="R59" s="6">
        <f t="shared" si="42"/>
        <v>0</v>
      </c>
      <c r="S59" s="6">
        <f t="shared" si="43"/>
        <v>0</v>
      </c>
      <c r="T59" s="6">
        <f t="shared" si="44"/>
        <v>0</v>
      </c>
      <c r="U59" s="6">
        <f t="shared" si="45"/>
        <v>0</v>
      </c>
      <c r="V59" s="6">
        <f t="shared" si="46"/>
        <v>0</v>
      </c>
      <c r="W59" s="6">
        <f t="shared" si="47"/>
        <v>0</v>
      </c>
      <c r="X59" s="7">
        <f t="shared" si="48"/>
        <v>0</v>
      </c>
    </row>
    <row r="60" spans="1:25" ht="9.75" customHeight="1" x14ac:dyDescent="0.2">
      <c r="A60" s="21" t="s">
        <v>65</v>
      </c>
      <c r="B60" s="16">
        <f t="shared" si="49"/>
        <v>9</v>
      </c>
      <c r="C60" s="16" t="s">
        <v>66</v>
      </c>
      <c r="D60" s="16">
        <v>9.5</v>
      </c>
      <c r="E60" s="16">
        <v>8</v>
      </c>
      <c r="F60" s="16">
        <v>9</v>
      </c>
      <c r="G60" s="12"/>
      <c r="H60" s="12">
        <v>24</v>
      </c>
      <c r="I60" s="12">
        <v>36</v>
      </c>
      <c r="J60" s="12">
        <f t="shared" si="36"/>
        <v>37.4</v>
      </c>
      <c r="K60" s="12">
        <v>44</v>
      </c>
      <c r="L60" s="37">
        <f t="shared" si="37"/>
        <v>52.572413793103451</v>
      </c>
      <c r="M60" s="16"/>
      <c r="N60" s="5">
        <f t="shared" si="38"/>
        <v>0</v>
      </c>
      <c r="O60" s="6">
        <f t="shared" si="39"/>
        <v>0</v>
      </c>
      <c r="P60" s="6">
        <f t="shared" si="40"/>
        <v>0</v>
      </c>
      <c r="Q60" s="6">
        <f t="shared" si="41"/>
        <v>0</v>
      </c>
      <c r="R60" s="6">
        <f t="shared" si="42"/>
        <v>0</v>
      </c>
      <c r="S60" s="6">
        <f t="shared" si="43"/>
        <v>0</v>
      </c>
      <c r="T60" s="6">
        <f t="shared" si="44"/>
        <v>0</v>
      </c>
      <c r="U60" s="6">
        <f t="shared" si="45"/>
        <v>0</v>
      </c>
      <c r="V60" s="6">
        <f t="shared" si="46"/>
        <v>0</v>
      </c>
      <c r="W60" s="6">
        <f t="shared" si="47"/>
        <v>0</v>
      </c>
      <c r="X60" s="7">
        <f t="shared" si="48"/>
        <v>0</v>
      </c>
    </row>
    <row r="61" spans="1:25" ht="9.75" customHeight="1" x14ac:dyDescent="0.2">
      <c r="A61" s="21" t="s">
        <v>67</v>
      </c>
      <c r="B61" s="16">
        <f t="shared" si="49"/>
        <v>10</v>
      </c>
      <c r="C61" s="16" t="s">
        <v>68</v>
      </c>
      <c r="D61" s="16">
        <v>10</v>
      </c>
      <c r="E61" s="16">
        <v>9.5</v>
      </c>
      <c r="F61" s="16">
        <v>9</v>
      </c>
      <c r="G61" s="12"/>
      <c r="H61" s="12">
        <v>29</v>
      </c>
      <c r="I61" s="12">
        <v>39</v>
      </c>
      <c r="J61" s="12">
        <f t="shared" si="36"/>
        <v>41.466666666666669</v>
      </c>
      <c r="K61" s="12">
        <v>50</v>
      </c>
      <c r="L61" s="37">
        <f t="shared" si="37"/>
        <v>58.708045977011494</v>
      </c>
      <c r="M61" s="16"/>
      <c r="N61" s="5">
        <f t="shared" si="38"/>
        <v>0</v>
      </c>
      <c r="O61" s="6">
        <f t="shared" si="39"/>
        <v>0</v>
      </c>
      <c r="P61" s="6">
        <f t="shared" si="40"/>
        <v>0</v>
      </c>
      <c r="Q61" s="6">
        <f t="shared" si="41"/>
        <v>0</v>
      </c>
      <c r="R61" s="6">
        <f t="shared" si="42"/>
        <v>0</v>
      </c>
      <c r="S61" s="6">
        <f t="shared" si="43"/>
        <v>0</v>
      </c>
      <c r="T61" s="6">
        <f t="shared" si="44"/>
        <v>0</v>
      </c>
      <c r="U61" s="6">
        <f t="shared" si="45"/>
        <v>0</v>
      </c>
      <c r="V61" s="6">
        <f t="shared" si="46"/>
        <v>0</v>
      </c>
      <c r="W61" s="6">
        <f t="shared" si="47"/>
        <v>0</v>
      </c>
      <c r="X61" s="7">
        <f t="shared" si="48"/>
        <v>0</v>
      </c>
    </row>
    <row r="62" spans="1:25" ht="9.75" customHeight="1" x14ac:dyDescent="0.2">
      <c r="A62" s="22"/>
      <c r="B62" s="22"/>
      <c r="C62" s="19"/>
      <c r="D62" s="12"/>
      <c r="E62" s="12"/>
      <c r="F62" s="12"/>
      <c r="G62" s="12"/>
      <c r="H62" s="12"/>
      <c r="I62" s="12"/>
      <c r="J62" s="12"/>
      <c r="K62" s="12"/>
      <c r="L62" s="37"/>
      <c r="M62" s="16"/>
    </row>
    <row r="63" spans="1:25" ht="9.75" customHeight="1" x14ac:dyDescent="0.2">
      <c r="A63" s="23" t="s">
        <v>3</v>
      </c>
      <c r="B63" s="23"/>
      <c r="C63" s="22"/>
      <c r="D63" s="12"/>
      <c r="E63" s="12"/>
      <c r="F63" s="12"/>
      <c r="G63" s="12"/>
      <c r="H63" s="12"/>
      <c r="I63" s="12"/>
      <c r="J63" s="12"/>
      <c r="K63" s="12"/>
      <c r="L63" s="37"/>
      <c r="M63" s="16"/>
    </row>
    <row r="64" spans="1:25" ht="9.75" customHeight="1" x14ac:dyDescent="0.2">
      <c r="A64" s="22"/>
      <c r="B64" s="22"/>
      <c r="C64" s="19"/>
      <c r="D64" s="12"/>
      <c r="E64" s="12"/>
      <c r="F64" s="12"/>
      <c r="G64" s="12"/>
      <c r="H64" s="12"/>
      <c r="I64" s="12"/>
      <c r="J64" s="12"/>
      <c r="K64" s="12"/>
      <c r="L64" s="37"/>
      <c r="M64" s="16"/>
    </row>
    <row r="65" spans="1:25" ht="9.75" customHeight="1" x14ac:dyDescent="0.2">
      <c r="A65" s="21">
        <v>1999443</v>
      </c>
      <c r="B65" s="16">
        <v>1</v>
      </c>
      <c r="C65" s="16" t="s">
        <v>69</v>
      </c>
      <c r="D65" s="16">
        <v>0</v>
      </c>
      <c r="E65" s="16">
        <v>0</v>
      </c>
      <c r="F65" s="16">
        <v>0</v>
      </c>
      <c r="G65" s="12"/>
      <c r="H65" s="33"/>
      <c r="I65" s="33"/>
      <c r="J65" s="12">
        <f t="shared" ref="J65:J72" si="50">D65/D$2*D$3+E65/E$2*E$3+F65/F$2*F$3+G65/G$2*G$3+H65/H$2*H$3+I65/I$2*I$3</f>
        <v>0</v>
      </c>
      <c r="K65" s="12"/>
      <c r="L65" s="37">
        <f t="shared" ref="L65:L72" si="51">J65+K65/K$2*K$3</f>
        <v>0</v>
      </c>
      <c r="M65" s="35"/>
      <c r="N65" s="5">
        <f t="shared" ref="N65:N72" si="52">IF($M65="W", 1, 0)</f>
        <v>0</v>
      </c>
      <c r="O65" s="6">
        <f t="shared" ref="O65:O72" si="53">IF($M65="NP", 1, 0)</f>
        <v>0</v>
      </c>
      <c r="P65" s="6">
        <f t="shared" ref="P65:P72" si="54">IF($M65="A", 1, 0)</f>
        <v>0</v>
      </c>
      <c r="Q65" s="6">
        <f t="shared" ref="Q65:Q72" si="55">IF($M65="A--", 1, 0)</f>
        <v>0</v>
      </c>
      <c r="R65" s="6">
        <f t="shared" ref="R65:R72" si="56">IF($M65="B", 1, 0)</f>
        <v>0</v>
      </c>
      <c r="S65" s="6">
        <f t="shared" ref="S65:S72" si="57">IF($M65="B--", 1, 0)</f>
        <v>0</v>
      </c>
      <c r="T65" s="6">
        <f t="shared" ref="T65:T72" si="58">IF($M65="C", 1, 0)</f>
        <v>0</v>
      </c>
      <c r="U65" s="6">
        <f t="shared" ref="U65:U72" si="59">IF($M65="C--", 1, 0)</f>
        <v>0</v>
      </c>
      <c r="V65" s="6">
        <f t="shared" ref="V65:V72" si="60">IF($M65="D", 1, 0)</f>
        <v>0</v>
      </c>
      <c r="W65" s="6">
        <f t="shared" ref="W65:W72" si="61">IF($M65="E", 1, 0)</f>
        <v>0</v>
      </c>
      <c r="X65" s="7">
        <f t="shared" ref="X65:X72" si="62">IF($M65="F", 1, 0)</f>
        <v>0</v>
      </c>
      <c r="Y65" s="13" t="s">
        <v>132</v>
      </c>
    </row>
    <row r="66" spans="1:25" ht="9.75" customHeight="1" x14ac:dyDescent="0.2">
      <c r="A66" s="21">
        <v>2000100</v>
      </c>
      <c r="B66" s="16">
        <f t="shared" ref="B66:B72" si="63">B65+1</f>
        <v>2</v>
      </c>
      <c r="C66" s="16" t="s">
        <v>70</v>
      </c>
      <c r="D66" s="16">
        <v>8</v>
      </c>
      <c r="E66" s="16">
        <v>7.5</v>
      </c>
      <c r="F66" s="16">
        <v>6</v>
      </c>
      <c r="G66" s="12"/>
      <c r="H66" s="12">
        <v>47</v>
      </c>
      <c r="I66" s="12">
        <v>28</v>
      </c>
      <c r="J66" s="12">
        <f t="shared" si="50"/>
        <v>39</v>
      </c>
      <c r="K66" s="12">
        <v>72</v>
      </c>
      <c r="L66" s="37">
        <f t="shared" si="51"/>
        <v>63.827586206896555</v>
      </c>
      <c r="M66" s="16"/>
      <c r="N66" s="5">
        <f t="shared" si="52"/>
        <v>0</v>
      </c>
      <c r="O66" s="6">
        <f t="shared" si="53"/>
        <v>0</v>
      </c>
      <c r="P66" s="6">
        <f t="shared" si="54"/>
        <v>0</v>
      </c>
      <c r="Q66" s="6">
        <f t="shared" si="55"/>
        <v>0</v>
      </c>
      <c r="R66" s="6">
        <f t="shared" si="56"/>
        <v>0</v>
      </c>
      <c r="S66" s="6">
        <f t="shared" si="57"/>
        <v>0</v>
      </c>
      <c r="T66" s="6">
        <f t="shared" si="58"/>
        <v>0</v>
      </c>
      <c r="U66" s="6">
        <f t="shared" si="59"/>
        <v>0</v>
      </c>
      <c r="V66" s="6">
        <f t="shared" si="60"/>
        <v>0</v>
      </c>
      <c r="W66" s="6">
        <f t="shared" si="61"/>
        <v>0</v>
      </c>
      <c r="X66" s="7">
        <f t="shared" si="62"/>
        <v>0</v>
      </c>
    </row>
    <row r="67" spans="1:25" ht="9.75" customHeight="1" x14ac:dyDescent="0.2">
      <c r="A67" s="21">
        <v>2000112</v>
      </c>
      <c r="B67" s="16">
        <f t="shared" si="63"/>
        <v>3</v>
      </c>
      <c r="C67" s="16" t="s">
        <v>71</v>
      </c>
      <c r="D67" s="16">
        <v>9</v>
      </c>
      <c r="E67" s="16">
        <v>7.5</v>
      </c>
      <c r="F67" s="16">
        <v>9</v>
      </c>
      <c r="G67" s="12"/>
      <c r="H67" s="12">
        <v>19</v>
      </c>
      <c r="I67" s="12">
        <v>38</v>
      </c>
      <c r="J67" s="12">
        <f t="shared" si="50"/>
        <v>35.799999999999997</v>
      </c>
      <c r="K67" s="12">
        <v>66</v>
      </c>
      <c r="L67" s="37">
        <f t="shared" si="51"/>
        <v>58.558620689655172</v>
      </c>
      <c r="M67" s="36"/>
      <c r="N67" s="5">
        <f t="shared" si="52"/>
        <v>0</v>
      </c>
      <c r="O67" s="6">
        <f t="shared" si="53"/>
        <v>0</v>
      </c>
      <c r="P67" s="6">
        <f t="shared" si="54"/>
        <v>0</v>
      </c>
      <c r="Q67" s="6">
        <f t="shared" si="55"/>
        <v>0</v>
      </c>
      <c r="R67" s="6">
        <f t="shared" si="56"/>
        <v>0</v>
      </c>
      <c r="S67" s="6">
        <f t="shared" si="57"/>
        <v>0</v>
      </c>
      <c r="T67" s="6">
        <f t="shared" si="58"/>
        <v>0</v>
      </c>
      <c r="U67" s="6">
        <f t="shared" si="59"/>
        <v>0</v>
      </c>
      <c r="V67" s="6">
        <f t="shared" si="60"/>
        <v>0</v>
      </c>
      <c r="W67" s="6">
        <f t="shared" si="61"/>
        <v>0</v>
      </c>
      <c r="X67" s="7">
        <f t="shared" si="62"/>
        <v>0</v>
      </c>
      <c r="Y67" s="13" t="s">
        <v>129</v>
      </c>
    </row>
    <row r="68" spans="1:25" ht="9.75" customHeight="1" x14ac:dyDescent="0.2">
      <c r="A68" s="21">
        <v>2000124</v>
      </c>
      <c r="B68" s="16">
        <f t="shared" si="63"/>
        <v>4</v>
      </c>
      <c r="C68" s="16" t="s">
        <v>72</v>
      </c>
      <c r="D68" s="16">
        <v>7</v>
      </c>
      <c r="E68" s="16">
        <v>9.5</v>
      </c>
      <c r="F68" s="16">
        <v>10</v>
      </c>
      <c r="G68" s="12"/>
      <c r="H68" s="12">
        <v>35</v>
      </c>
      <c r="I68" s="12">
        <v>44</v>
      </c>
      <c r="J68" s="12">
        <f t="shared" si="50"/>
        <v>44.733333333333334</v>
      </c>
      <c r="K68" s="12">
        <v>68</v>
      </c>
      <c r="L68" s="37">
        <f t="shared" si="51"/>
        <v>68.181609195402302</v>
      </c>
      <c r="M68" s="16"/>
      <c r="N68" s="5">
        <f t="shared" si="52"/>
        <v>0</v>
      </c>
      <c r="O68" s="6">
        <f t="shared" si="53"/>
        <v>0</v>
      </c>
      <c r="P68" s="6">
        <f t="shared" si="54"/>
        <v>0</v>
      </c>
      <c r="Q68" s="6">
        <f t="shared" si="55"/>
        <v>0</v>
      </c>
      <c r="R68" s="6">
        <f t="shared" si="56"/>
        <v>0</v>
      </c>
      <c r="S68" s="6">
        <f t="shared" si="57"/>
        <v>0</v>
      </c>
      <c r="T68" s="6">
        <f t="shared" si="58"/>
        <v>0</v>
      </c>
      <c r="U68" s="6">
        <f t="shared" si="59"/>
        <v>0</v>
      </c>
      <c r="V68" s="6">
        <f t="shared" si="60"/>
        <v>0</v>
      </c>
      <c r="W68" s="6">
        <f t="shared" si="61"/>
        <v>0</v>
      </c>
      <c r="X68" s="7">
        <f t="shared" si="62"/>
        <v>0</v>
      </c>
    </row>
    <row r="69" spans="1:25" ht="9.75" customHeight="1" x14ac:dyDescent="0.2">
      <c r="A69" s="21">
        <v>2000140</v>
      </c>
      <c r="B69" s="16">
        <f t="shared" si="63"/>
        <v>5</v>
      </c>
      <c r="C69" s="16" t="s">
        <v>73</v>
      </c>
      <c r="D69" s="16">
        <v>6</v>
      </c>
      <c r="E69" s="16">
        <v>8.5</v>
      </c>
      <c r="F69" s="16">
        <v>9</v>
      </c>
      <c r="G69" s="12"/>
      <c r="H69" s="12">
        <v>37</v>
      </c>
      <c r="I69" s="12">
        <v>24</v>
      </c>
      <c r="J69" s="12">
        <f t="shared" si="50"/>
        <v>36.733333333333334</v>
      </c>
      <c r="K69" s="12">
        <v>37</v>
      </c>
      <c r="L69" s="37">
        <f t="shared" si="51"/>
        <v>49.491954022988509</v>
      </c>
      <c r="M69" s="16"/>
      <c r="N69" s="5">
        <f t="shared" si="52"/>
        <v>0</v>
      </c>
      <c r="O69" s="6">
        <f t="shared" si="53"/>
        <v>0</v>
      </c>
      <c r="P69" s="6">
        <f t="shared" si="54"/>
        <v>0</v>
      </c>
      <c r="Q69" s="6">
        <f t="shared" si="55"/>
        <v>0</v>
      </c>
      <c r="R69" s="6">
        <f t="shared" si="56"/>
        <v>0</v>
      </c>
      <c r="S69" s="6">
        <f t="shared" si="57"/>
        <v>0</v>
      </c>
      <c r="T69" s="6">
        <f t="shared" si="58"/>
        <v>0</v>
      </c>
      <c r="U69" s="6">
        <f t="shared" si="59"/>
        <v>0</v>
      </c>
      <c r="V69" s="6">
        <f t="shared" si="60"/>
        <v>0</v>
      </c>
      <c r="W69" s="6">
        <f t="shared" si="61"/>
        <v>0</v>
      </c>
      <c r="X69" s="7">
        <f t="shared" si="62"/>
        <v>0</v>
      </c>
    </row>
    <row r="70" spans="1:25" ht="9.75" customHeight="1" x14ac:dyDescent="0.2">
      <c r="A70" s="21">
        <v>2000378</v>
      </c>
      <c r="B70" s="16">
        <f t="shared" si="63"/>
        <v>6</v>
      </c>
      <c r="C70" s="16" t="s">
        <v>74</v>
      </c>
      <c r="D70" s="16">
        <v>8.5</v>
      </c>
      <c r="E70" s="16">
        <v>7</v>
      </c>
      <c r="F70" s="16">
        <v>8</v>
      </c>
      <c r="G70" s="12"/>
      <c r="H70" s="12">
        <v>31</v>
      </c>
      <c r="I70" s="12">
        <v>20</v>
      </c>
      <c r="J70" s="12">
        <f t="shared" si="50"/>
        <v>32.4</v>
      </c>
      <c r="K70" s="12">
        <v>17</v>
      </c>
      <c r="L70" s="37">
        <f t="shared" si="51"/>
        <v>38.262068965517237</v>
      </c>
      <c r="M70" s="16"/>
      <c r="N70" s="5">
        <f t="shared" si="52"/>
        <v>0</v>
      </c>
      <c r="O70" s="6">
        <f t="shared" si="53"/>
        <v>0</v>
      </c>
      <c r="P70" s="6">
        <f t="shared" si="54"/>
        <v>0</v>
      </c>
      <c r="Q70" s="6">
        <f t="shared" si="55"/>
        <v>0</v>
      </c>
      <c r="R70" s="6">
        <f t="shared" si="56"/>
        <v>0</v>
      </c>
      <c r="S70" s="6">
        <f t="shared" si="57"/>
        <v>0</v>
      </c>
      <c r="T70" s="6">
        <f t="shared" si="58"/>
        <v>0</v>
      </c>
      <c r="U70" s="6">
        <f t="shared" si="59"/>
        <v>0</v>
      </c>
      <c r="V70" s="6">
        <f t="shared" si="60"/>
        <v>0</v>
      </c>
      <c r="W70" s="6">
        <f t="shared" si="61"/>
        <v>0</v>
      </c>
      <c r="X70" s="7">
        <f t="shared" si="62"/>
        <v>0</v>
      </c>
    </row>
    <row r="71" spans="1:25" ht="9.75" customHeight="1" x14ac:dyDescent="0.2">
      <c r="A71" s="21">
        <v>2000382</v>
      </c>
      <c r="B71" s="16">
        <f t="shared" si="63"/>
        <v>7</v>
      </c>
      <c r="C71" s="16" t="s">
        <v>75</v>
      </c>
      <c r="D71" s="16">
        <v>10</v>
      </c>
      <c r="E71" s="16">
        <v>9</v>
      </c>
      <c r="F71" s="16">
        <v>9.5</v>
      </c>
      <c r="G71" s="12"/>
      <c r="H71" s="12">
        <v>28</v>
      </c>
      <c r="I71" s="12">
        <v>28</v>
      </c>
      <c r="J71" s="12">
        <f t="shared" si="50"/>
        <v>37.466666666666669</v>
      </c>
      <c r="K71" s="12">
        <v>49</v>
      </c>
      <c r="L71" s="37">
        <f t="shared" si="51"/>
        <v>54.363218390804604</v>
      </c>
      <c r="M71" s="16"/>
      <c r="N71" s="5">
        <f t="shared" si="52"/>
        <v>0</v>
      </c>
      <c r="O71" s="6">
        <f t="shared" si="53"/>
        <v>0</v>
      </c>
      <c r="P71" s="6">
        <f t="shared" si="54"/>
        <v>0</v>
      </c>
      <c r="Q71" s="6">
        <f t="shared" si="55"/>
        <v>0</v>
      </c>
      <c r="R71" s="6">
        <f t="shared" si="56"/>
        <v>0</v>
      </c>
      <c r="S71" s="6">
        <f t="shared" si="57"/>
        <v>0</v>
      </c>
      <c r="T71" s="6">
        <f t="shared" si="58"/>
        <v>0</v>
      </c>
      <c r="U71" s="6">
        <f t="shared" si="59"/>
        <v>0</v>
      </c>
      <c r="V71" s="6">
        <f t="shared" si="60"/>
        <v>0</v>
      </c>
      <c r="W71" s="6">
        <f t="shared" si="61"/>
        <v>0</v>
      </c>
      <c r="X71" s="7">
        <f t="shared" si="62"/>
        <v>0</v>
      </c>
    </row>
    <row r="72" spans="1:25" ht="9.75" customHeight="1" x14ac:dyDescent="0.2">
      <c r="A72" s="21">
        <v>2000386</v>
      </c>
      <c r="B72" s="16">
        <f t="shared" si="63"/>
        <v>8</v>
      </c>
      <c r="C72" s="16" t="s">
        <v>76</v>
      </c>
      <c r="D72" s="16">
        <v>8.5</v>
      </c>
      <c r="E72" s="16">
        <v>7.5</v>
      </c>
      <c r="F72" s="16">
        <v>8</v>
      </c>
      <c r="G72" s="12"/>
      <c r="H72" s="12">
        <v>30</v>
      </c>
      <c r="I72" s="12">
        <v>26</v>
      </c>
      <c r="J72" s="12">
        <f t="shared" si="50"/>
        <v>34.466666666666669</v>
      </c>
      <c r="K72" s="12">
        <v>57</v>
      </c>
      <c r="L72" s="37">
        <f t="shared" si="51"/>
        <v>54.121839080459772</v>
      </c>
      <c r="M72" s="16"/>
      <c r="N72" s="5">
        <f t="shared" si="52"/>
        <v>0</v>
      </c>
      <c r="O72" s="6">
        <f t="shared" si="53"/>
        <v>0</v>
      </c>
      <c r="P72" s="6">
        <f t="shared" si="54"/>
        <v>0</v>
      </c>
      <c r="Q72" s="6">
        <f t="shared" si="55"/>
        <v>0</v>
      </c>
      <c r="R72" s="6">
        <f t="shared" si="56"/>
        <v>0</v>
      </c>
      <c r="S72" s="6">
        <f t="shared" si="57"/>
        <v>0</v>
      </c>
      <c r="T72" s="6">
        <f t="shared" si="58"/>
        <v>0</v>
      </c>
      <c r="U72" s="6">
        <f t="shared" si="59"/>
        <v>0</v>
      </c>
      <c r="V72" s="6">
        <f t="shared" si="60"/>
        <v>0</v>
      </c>
      <c r="W72" s="6">
        <f t="shared" si="61"/>
        <v>0</v>
      </c>
      <c r="X72" s="7">
        <f t="shared" si="62"/>
        <v>0</v>
      </c>
    </row>
    <row r="73" spans="1:25" ht="9.75" customHeight="1" x14ac:dyDescent="0.2">
      <c r="A73" s="22"/>
      <c r="B73" s="22"/>
      <c r="C73" s="19"/>
      <c r="D73" s="12"/>
      <c r="E73" s="12"/>
      <c r="F73" s="12"/>
      <c r="G73" s="12"/>
      <c r="H73" s="12"/>
      <c r="I73" s="12"/>
      <c r="J73" s="12"/>
      <c r="K73" s="12"/>
      <c r="L73" s="37"/>
      <c r="M73" s="16"/>
    </row>
    <row r="74" spans="1:25" ht="9.75" customHeight="1" x14ac:dyDescent="0.2">
      <c r="A74" s="23" t="s">
        <v>27</v>
      </c>
      <c r="B74" s="23"/>
      <c r="C74" s="22"/>
      <c r="D74" s="12"/>
      <c r="E74" s="12"/>
      <c r="F74" s="12"/>
      <c r="G74" s="12"/>
      <c r="H74" s="12"/>
      <c r="I74" s="12"/>
      <c r="J74" s="12"/>
      <c r="K74" s="12"/>
      <c r="L74" s="37"/>
      <c r="M74" s="16"/>
    </row>
    <row r="75" spans="1:25" ht="9.75" customHeight="1" x14ac:dyDescent="0.2">
      <c r="A75" s="22"/>
      <c r="B75" s="22"/>
      <c r="C75" s="19"/>
      <c r="D75" s="12"/>
      <c r="E75" s="12"/>
      <c r="F75" s="12"/>
      <c r="G75" s="12"/>
      <c r="H75" s="12"/>
      <c r="I75" s="12"/>
      <c r="J75" s="12"/>
      <c r="K75" s="12"/>
      <c r="L75" s="37"/>
      <c r="M75" s="16"/>
    </row>
    <row r="76" spans="1:25" ht="9.75" customHeight="1" x14ac:dyDescent="0.2">
      <c r="A76" s="21" t="s">
        <v>77</v>
      </c>
      <c r="B76" s="16">
        <v>1</v>
      </c>
      <c r="C76" s="16" t="s">
        <v>78</v>
      </c>
      <c r="D76" s="16">
        <v>8</v>
      </c>
      <c r="E76" s="16">
        <v>9</v>
      </c>
      <c r="F76" s="16">
        <v>9.5</v>
      </c>
      <c r="G76" s="12"/>
      <c r="H76" s="12">
        <v>16</v>
      </c>
      <c r="I76" s="12">
        <v>34</v>
      </c>
      <c r="J76" s="12">
        <f t="shared" ref="J76:J101" si="64">D76/D$2*D$3+E76/E$2*E$3+F76/F$2*F$3+G76/G$2*G$3+H76/H$2*H$3+I76/I$2*I$3</f>
        <v>34.666666666666664</v>
      </c>
      <c r="K76" s="12">
        <v>46</v>
      </c>
      <c r="L76" s="37">
        <f t="shared" ref="L76:L101" si="65">J76+K76/K$2*K$3</f>
        <v>50.52873563218391</v>
      </c>
      <c r="M76" s="16"/>
      <c r="N76" s="5">
        <f t="shared" ref="N76:N101" si="66">IF($M76="W", 1, 0)</f>
        <v>0</v>
      </c>
      <c r="O76" s="6">
        <f t="shared" ref="O76:O101" si="67">IF($M76="NP", 1, 0)</f>
        <v>0</v>
      </c>
      <c r="P76" s="6">
        <f t="shared" ref="P76:P101" si="68">IF($M76="A", 1, 0)</f>
        <v>0</v>
      </c>
      <c r="Q76" s="6">
        <f t="shared" ref="Q76:Q101" si="69">IF($M76="A--", 1, 0)</f>
        <v>0</v>
      </c>
      <c r="R76" s="6">
        <f t="shared" ref="R76:R101" si="70">IF($M76="B", 1, 0)</f>
        <v>0</v>
      </c>
      <c r="S76" s="6">
        <f t="shared" ref="S76:S101" si="71">IF($M76="B--", 1, 0)</f>
        <v>0</v>
      </c>
      <c r="T76" s="6">
        <f t="shared" ref="T76:T101" si="72">IF($M76="C", 1, 0)</f>
        <v>0</v>
      </c>
      <c r="U76" s="6">
        <f t="shared" ref="U76:U101" si="73">IF($M76="C--", 1, 0)</f>
        <v>0</v>
      </c>
      <c r="V76" s="6">
        <f t="shared" ref="V76:V101" si="74">IF($M76="D", 1, 0)</f>
        <v>0</v>
      </c>
      <c r="W76" s="6">
        <f t="shared" ref="W76:W101" si="75">IF($M76="E", 1, 0)</f>
        <v>0</v>
      </c>
      <c r="X76" s="7">
        <f t="shared" ref="X76:X101" si="76">IF($M76="F", 1, 0)</f>
        <v>0</v>
      </c>
    </row>
    <row r="77" spans="1:25" ht="9.75" customHeight="1" x14ac:dyDescent="0.2">
      <c r="A77" s="21" t="s">
        <v>79</v>
      </c>
      <c r="B77" s="16">
        <f t="shared" ref="B77:B101" si="77">B76+1</f>
        <v>2</v>
      </c>
      <c r="C77" s="16" t="s">
        <v>80</v>
      </c>
      <c r="D77" s="16">
        <v>0</v>
      </c>
      <c r="E77" s="16">
        <v>8.5</v>
      </c>
      <c r="F77" s="16">
        <v>9</v>
      </c>
      <c r="G77" s="12"/>
      <c r="H77" s="12">
        <v>21</v>
      </c>
      <c r="I77" s="12">
        <v>20</v>
      </c>
      <c r="J77" s="12">
        <f t="shared" si="64"/>
        <v>27.666666666666664</v>
      </c>
      <c r="K77" s="12">
        <v>32</v>
      </c>
      <c r="L77" s="37">
        <f t="shared" si="65"/>
        <v>38.701149425287355</v>
      </c>
      <c r="M77" s="16"/>
      <c r="N77" s="5">
        <f t="shared" si="66"/>
        <v>0</v>
      </c>
      <c r="O77" s="6">
        <f t="shared" si="67"/>
        <v>0</v>
      </c>
      <c r="P77" s="6">
        <f t="shared" si="68"/>
        <v>0</v>
      </c>
      <c r="Q77" s="6">
        <f t="shared" si="69"/>
        <v>0</v>
      </c>
      <c r="R77" s="6">
        <f t="shared" si="70"/>
        <v>0</v>
      </c>
      <c r="S77" s="6">
        <f t="shared" si="71"/>
        <v>0</v>
      </c>
      <c r="T77" s="6">
        <f t="shared" si="72"/>
        <v>0</v>
      </c>
      <c r="U77" s="6">
        <f t="shared" si="73"/>
        <v>0</v>
      </c>
      <c r="V77" s="6">
        <f t="shared" si="74"/>
        <v>0</v>
      </c>
      <c r="W77" s="6">
        <f t="shared" si="75"/>
        <v>0</v>
      </c>
      <c r="X77" s="7">
        <f t="shared" si="76"/>
        <v>0</v>
      </c>
    </row>
    <row r="78" spans="1:25" ht="9.75" customHeight="1" x14ac:dyDescent="0.2">
      <c r="A78" s="21" t="s">
        <v>81</v>
      </c>
      <c r="B78" s="16">
        <f t="shared" si="77"/>
        <v>3</v>
      </c>
      <c r="C78" s="16" t="s">
        <v>82</v>
      </c>
      <c r="D78" s="16">
        <v>8</v>
      </c>
      <c r="E78" s="16">
        <v>9</v>
      </c>
      <c r="F78" s="16">
        <v>9.5</v>
      </c>
      <c r="G78" s="12"/>
      <c r="H78" s="12">
        <v>9</v>
      </c>
      <c r="I78" s="12">
        <v>8</v>
      </c>
      <c r="J78" s="12">
        <f t="shared" si="64"/>
        <v>23.666666666666668</v>
      </c>
      <c r="K78" s="12">
        <v>37</v>
      </c>
      <c r="L78" s="37">
        <f t="shared" si="65"/>
        <v>36.425287356321846</v>
      </c>
      <c r="M78" s="16"/>
      <c r="N78" s="5">
        <f t="shared" si="66"/>
        <v>0</v>
      </c>
      <c r="O78" s="6">
        <f t="shared" si="67"/>
        <v>0</v>
      </c>
      <c r="P78" s="6">
        <f t="shared" si="68"/>
        <v>0</v>
      </c>
      <c r="Q78" s="6">
        <f t="shared" si="69"/>
        <v>0</v>
      </c>
      <c r="R78" s="6">
        <f t="shared" si="70"/>
        <v>0</v>
      </c>
      <c r="S78" s="6">
        <f t="shared" si="71"/>
        <v>0</v>
      </c>
      <c r="T78" s="6">
        <f t="shared" si="72"/>
        <v>0</v>
      </c>
      <c r="U78" s="6">
        <f t="shared" si="73"/>
        <v>0</v>
      </c>
      <c r="V78" s="6">
        <f t="shared" si="74"/>
        <v>0</v>
      </c>
      <c r="W78" s="6">
        <f t="shared" si="75"/>
        <v>0</v>
      </c>
      <c r="X78" s="7">
        <f t="shared" si="76"/>
        <v>0</v>
      </c>
    </row>
    <row r="79" spans="1:25" ht="9.75" customHeight="1" x14ac:dyDescent="0.2">
      <c r="A79" s="21" t="s">
        <v>83</v>
      </c>
      <c r="B79" s="16">
        <f t="shared" si="77"/>
        <v>4</v>
      </c>
      <c r="C79" s="16" t="s">
        <v>84</v>
      </c>
      <c r="D79" s="16">
        <v>7</v>
      </c>
      <c r="E79" s="16">
        <v>6</v>
      </c>
      <c r="F79" s="16">
        <v>8</v>
      </c>
      <c r="G79" s="12"/>
      <c r="H79" s="12">
        <v>35</v>
      </c>
      <c r="I79" s="12">
        <v>51</v>
      </c>
      <c r="J79" s="12">
        <f t="shared" si="64"/>
        <v>42.666666666666671</v>
      </c>
      <c r="K79" s="12">
        <v>57</v>
      </c>
      <c r="L79" s="37">
        <f t="shared" si="65"/>
        <v>62.321839080459775</v>
      </c>
      <c r="M79" s="16"/>
      <c r="N79" s="5">
        <f t="shared" si="66"/>
        <v>0</v>
      </c>
      <c r="O79" s="6">
        <f t="shared" si="67"/>
        <v>0</v>
      </c>
      <c r="P79" s="6">
        <f t="shared" si="68"/>
        <v>0</v>
      </c>
      <c r="Q79" s="6">
        <f t="shared" si="69"/>
        <v>0</v>
      </c>
      <c r="R79" s="6">
        <f t="shared" si="70"/>
        <v>0</v>
      </c>
      <c r="S79" s="6">
        <f t="shared" si="71"/>
        <v>0</v>
      </c>
      <c r="T79" s="6">
        <f t="shared" si="72"/>
        <v>0</v>
      </c>
      <c r="U79" s="6">
        <f t="shared" si="73"/>
        <v>0</v>
      </c>
      <c r="V79" s="6">
        <f t="shared" si="74"/>
        <v>0</v>
      </c>
      <c r="W79" s="6">
        <f t="shared" si="75"/>
        <v>0</v>
      </c>
      <c r="X79" s="7">
        <f t="shared" si="76"/>
        <v>0</v>
      </c>
    </row>
    <row r="80" spans="1:25" ht="9.75" customHeight="1" x14ac:dyDescent="0.2">
      <c r="A80" s="21" t="s">
        <v>85</v>
      </c>
      <c r="B80" s="16">
        <f t="shared" si="77"/>
        <v>5</v>
      </c>
      <c r="C80" s="16" t="s">
        <v>86</v>
      </c>
      <c r="D80" s="16">
        <v>5</v>
      </c>
      <c r="E80" s="16">
        <v>8</v>
      </c>
      <c r="F80" s="16">
        <v>8</v>
      </c>
      <c r="G80" s="12"/>
      <c r="H80" s="12">
        <v>34</v>
      </c>
      <c r="I80" s="12">
        <v>30</v>
      </c>
      <c r="J80" s="12">
        <f t="shared" si="64"/>
        <v>36.133333333333333</v>
      </c>
      <c r="K80" s="12">
        <v>60</v>
      </c>
      <c r="L80" s="37">
        <f t="shared" si="65"/>
        <v>56.822988505747126</v>
      </c>
      <c r="M80" s="16"/>
      <c r="N80" s="5">
        <f t="shared" si="66"/>
        <v>0</v>
      </c>
      <c r="O80" s="6">
        <f t="shared" si="67"/>
        <v>0</v>
      </c>
      <c r="P80" s="6">
        <f t="shared" si="68"/>
        <v>0</v>
      </c>
      <c r="Q80" s="6">
        <f t="shared" si="69"/>
        <v>0</v>
      </c>
      <c r="R80" s="6">
        <f t="shared" si="70"/>
        <v>0</v>
      </c>
      <c r="S80" s="6">
        <f t="shared" si="71"/>
        <v>0</v>
      </c>
      <c r="T80" s="6">
        <f t="shared" si="72"/>
        <v>0</v>
      </c>
      <c r="U80" s="6">
        <f t="shared" si="73"/>
        <v>0</v>
      </c>
      <c r="V80" s="6">
        <f t="shared" si="74"/>
        <v>0</v>
      </c>
      <c r="W80" s="6">
        <f t="shared" si="75"/>
        <v>0</v>
      </c>
      <c r="X80" s="7">
        <f t="shared" si="76"/>
        <v>0</v>
      </c>
    </row>
    <row r="81" spans="1:25" ht="9.75" customHeight="1" x14ac:dyDescent="0.2">
      <c r="A81" s="21" t="s">
        <v>87</v>
      </c>
      <c r="B81" s="16">
        <f t="shared" si="77"/>
        <v>6</v>
      </c>
      <c r="C81" s="16" t="s">
        <v>88</v>
      </c>
      <c r="D81" s="16">
        <v>9.5</v>
      </c>
      <c r="E81" s="16">
        <v>6</v>
      </c>
      <c r="F81" s="16">
        <v>8</v>
      </c>
      <c r="G81" s="12"/>
      <c r="H81" s="12">
        <v>25</v>
      </c>
      <c r="I81" s="12">
        <v>36</v>
      </c>
      <c r="J81" s="12">
        <f t="shared" si="64"/>
        <v>35.333333333333336</v>
      </c>
      <c r="K81" s="12">
        <v>45</v>
      </c>
      <c r="L81" s="37">
        <f t="shared" si="65"/>
        <v>50.850574712643677</v>
      </c>
      <c r="M81" s="16"/>
      <c r="N81" s="5">
        <f t="shared" si="66"/>
        <v>0</v>
      </c>
      <c r="O81" s="6">
        <f t="shared" si="67"/>
        <v>0</v>
      </c>
      <c r="P81" s="6">
        <f t="shared" si="68"/>
        <v>0</v>
      </c>
      <c r="Q81" s="6">
        <f t="shared" si="69"/>
        <v>0</v>
      </c>
      <c r="R81" s="6">
        <f t="shared" si="70"/>
        <v>0</v>
      </c>
      <c r="S81" s="6">
        <f t="shared" si="71"/>
        <v>0</v>
      </c>
      <c r="T81" s="6">
        <f t="shared" si="72"/>
        <v>0</v>
      </c>
      <c r="U81" s="6">
        <f t="shared" si="73"/>
        <v>0</v>
      </c>
      <c r="V81" s="6">
        <f t="shared" si="74"/>
        <v>0</v>
      </c>
      <c r="W81" s="6">
        <f t="shared" si="75"/>
        <v>0</v>
      </c>
      <c r="X81" s="7">
        <f t="shared" si="76"/>
        <v>0</v>
      </c>
    </row>
    <row r="82" spans="1:25" ht="9.75" customHeight="1" x14ac:dyDescent="0.2">
      <c r="A82" s="21" t="s">
        <v>89</v>
      </c>
      <c r="B82" s="16">
        <f t="shared" si="77"/>
        <v>7</v>
      </c>
      <c r="C82" s="16" t="s">
        <v>90</v>
      </c>
      <c r="D82" s="16">
        <v>8</v>
      </c>
      <c r="E82" s="16">
        <v>8</v>
      </c>
      <c r="F82" s="16">
        <v>6</v>
      </c>
      <c r="G82" s="12"/>
      <c r="H82" s="12">
        <v>41</v>
      </c>
      <c r="I82" s="12">
        <v>48</v>
      </c>
      <c r="J82" s="12">
        <f t="shared" si="64"/>
        <v>44.06666666666667</v>
      </c>
      <c r="K82" s="12">
        <v>53</v>
      </c>
      <c r="L82" s="37">
        <f t="shared" si="65"/>
        <v>62.342528735632186</v>
      </c>
      <c r="M82" s="16"/>
      <c r="N82" s="5">
        <f t="shared" si="66"/>
        <v>0</v>
      </c>
      <c r="O82" s="6">
        <f t="shared" si="67"/>
        <v>0</v>
      </c>
      <c r="P82" s="6">
        <f t="shared" si="68"/>
        <v>0</v>
      </c>
      <c r="Q82" s="6">
        <f t="shared" si="69"/>
        <v>0</v>
      </c>
      <c r="R82" s="6">
        <f t="shared" si="70"/>
        <v>0</v>
      </c>
      <c r="S82" s="6">
        <f t="shared" si="71"/>
        <v>0</v>
      </c>
      <c r="T82" s="6">
        <f t="shared" si="72"/>
        <v>0</v>
      </c>
      <c r="U82" s="6">
        <f t="shared" si="73"/>
        <v>0</v>
      </c>
      <c r="V82" s="6">
        <f t="shared" si="74"/>
        <v>0</v>
      </c>
      <c r="W82" s="6">
        <f t="shared" si="75"/>
        <v>0</v>
      </c>
      <c r="X82" s="7">
        <f t="shared" si="76"/>
        <v>0</v>
      </c>
    </row>
    <row r="83" spans="1:25" ht="9.75" customHeight="1" x14ac:dyDescent="0.2">
      <c r="A83" s="21" t="s">
        <v>91</v>
      </c>
      <c r="B83" s="16">
        <f t="shared" si="77"/>
        <v>8</v>
      </c>
      <c r="C83" s="16" t="s">
        <v>92</v>
      </c>
      <c r="D83" s="16">
        <v>8</v>
      </c>
      <c r="E83" s="16">
        <v>9</v>
      </c>
      <c r="F83" s="16">
        <v>9.5</v>
      </c>
      <c r="G83" s="18"/>
      <c r="H83" s="12">
        <v>29.5</v>
      </c>
      <c r="I83" s="12">
        <v>32</v>
      </c>
      <c r="J83" s="12">
        <f t="shared" si="64"/>
        <v>38.5</v>
      </c>
      <c r="K83" s="12">
        <v>69</v>
      </c>
      <c r="L83" s="37">
        <f t="shared" si="65"/>
        <v>62.293103448275865</v>
      </c>
      <c r="M83" s="16"/>
      <c r="N83" s="5">
        <f t="shared" si="66"/>
        <v>0</v>
      </c>
      <c r="O83" s="6">
        <f t="shared" si="67"/>
        <v>0</v>
      </c>
      <c r="P83" s="6">
        <f t="shared" si="68"/>
        <v>0</v>
      </c>
      <c r="Q83" s="6">
        <f t="shared" si="69"/>
        <v>0</v>
      </c>
      <c r="R83" s="6">
        <f t="shared" si="70"/>
        <v>0</v>
      </c>
      <c r="S83" s="6">
        <f t="shared" si="71"/>
        <v>0</v>
      </c>
      <c r="T83" s="6">
        <f t="shared" si="72"/>
        <v>0</v>
      </c>
      <c r="U83" s="6">
        <f t="shared" si="73"/>
        <v>0</v>
      </c>
      <c r="V83" s="6">
        <f t="shared" si="74"/>
        <v>0</v>
      </c>
      <c r="W83" s="6">
        <f t="shared" si="75"/>
        <v>0</v>
      </c>
      <c r="X83" s="7">
        <f t="shared" si="76"/>
        <v>0</v>
      </c>
    </row>
    <row r="84" spans="1:25" ht="10.199999999999999" x14ac:dyDescent="0.2">
      <c r="A84" s="21" t="s">
        <v>93</v>
      </c>
      <c r="B84" s="16">
        <f t="shared" si="77"/>
        <v>9</v>
      </c>
      <c r="C84" s="16" t="s">
        <v>94</v>
      </c>
      <c r="D84" s="16">
        <v>9</v>
      </c>
      <c r="E84" s="16">
        <v>8</v>
      </c>
      <c r="F84" s="16">
        <v>8</v>
      </c>
      <c r="G84" s="18"/>
      <c r="H84" s="12">
        <v>32</v>
      </c>
      <c r="I84" s="12">
        <v>32</v>
      </c>
      <c r="J84" s="12">
        <f t="shared" si="64"/>
        <v>37.733333333333327</v>
      </c>
      <c r="K84" s="40"/>
      <c r="L84" s="37">
        <f t="shared" si="65"/>
        <v>37.733333333333327</v>
      </c>
      <c r="M84" s="16"/>
      <c r="N84" s="5">
        <f t="shared" si="66"/>
        <v>0</v>
      </c>
      <c r="O84" s="6">
        <f t="shared" si="67"/>
        <v>0</v>
      </c>
      <c r="P84" s="6">
        <f t="shared" si="68"/>
        <v>0</v>
      </c>
      <c r="Q84" s="6">
        <f t="shared" si="69"/>
        <v>0</v>
      </c>
      <c r="R84" s="6">
        <f t="shared" si="70"/>
        <v>0</v>
      </c>
      <c r="S84" s="6">
        <f t="shared" si="71"/>
        <v>0</v>
      </c>
      <c r="T84" s="6">
        <f t="shared" si="72"/>
        <v>0</v>
      </c>
      <c r="U84" s="6">
        <f t="shared" si="73"/>
        <v>0</v>
      </c>
      <c r="V84" s="6">
        <f t="shared" si="74"/>
        <v>0</v>
      </c>
      <c r="W84" s="6">
        <f t="shared" si="75"/>
        <v>0</v>
      </c>
      <c r="X84" s="7">
        <f t="shared" si="76"/>
        <v>0</v>
      </c>
      <c r="Y84" s="13" t="s">
        <v>130</v>
      </c>
    </row>
    <row r="85" spans="1:25" ht="10.199999999999999" x14ac:dyDescent="0.2">
      <c r="A85" s="21" t="s">
        <v>95</v>
      </c>
      <c r="B85" s="16">
        <f t="shared" si="77"/>
        <v>10</v>
      </c>
      <c r="C85" s="16" t="s">
        <v>96</v>
      </c>
      <c r="D85" s="16">
        <v>9.5</v>
      </c>
      <c r="E85" s="16">
        <v>7</v>
      </c>
      <c r="F85" s="16">
        <v>9</v>
      </c>
      <c r="G85" s="18"/>
      <c r="H85" s="12">
        <v>22</v>
      </c>
      <c r="I85" s="12">
        <v>58</v>
      </c>
      <c r="J85" s="12">
        <f t="shared" si="64"/>
        <v>43.266666666666666</v>
      </c>
      <c r="K85" s="12">
        <v>54</v>
      </c>
      <c r="L85" s="37">
        <f t="shared" si="65"/>
        <v>61.887356321839079</v>
      </c>
      <c r="M85" s="16"/>
      <c r="N85" s="5">
        <f t="shared" si="66"/>
        <v>0</v>
      </c>
      <c r="O85" s="6">
        <f t="shared" si="67"/>
        <v>0</v>
      </c>
      <c r="P85" s="6">
        <f t="shared" si="68"/>
        <v>0</v>
      </c>
      <c r="Q85" s="6">
        <f t="shared" si="69"/>
        <v>0</v>
      </c>
      <c r="R85" s="6">
        <f t="shared" si="70"/>
        <v>0</v>
      </c>
      <c r="S85" s="6">
        <f t="shared" si="71"/>
        <v>0</v>
      </c>
      <c r="T85" s="6">
        <f t="shared" si="72"/>
        <v>0</v>
      </c>
      <c r="U85" s="6">
        <f t="shared" si="73"/>
        <v>0</v>
      </c>
      <c r="V85" s="6">
        <f t="shared" si="74"/>
        <v>0</v>
      </c>
      <c r="W85" s="6">
        <f t="shared" si="75"/>
        <v>0</v>
      </c>
      <c r="X85" s="7">
        <f t="shared" si="76"/>
        <v>0</v>
      </c>
    </row>
    <row r="86" spans="1:25" ht="10.199999999999999" x14ac:dyDescent="0.2">
      <c r="A86" s="21" t="s">
        <v>97</v>
      </c>
      <c r="B86" s="16">
        <f t="shared" si="77"/>
        <v>11</v>
      </c>
      <c r="C86" s="16" t="s">
        <v>98</v>
      </c>
      <c r="D86" s="16">
        <v>8.5</v>
      </c>
      <c r="E86" s="16">
        <v>9</v>
      </c>
      <c r="F86" s="16">
        <v>7</v>
      </c>
      <c r="G86" s="18"/>
      <c r="H86" s="12">
        <v>26</v>
      </c>
      <c r="I86" s="12">
        <v>50</v>
      </c>
      <c r="J86" s="12">
        <f t="shared" si="64"/>
        <v>41.533333333333331</v>
      </c>
      <c r="K86" s="12">
        <v>57</v>
      </c>
      <c r="L86" s="37">
        <f t="shared" si="65"/>
        <v>61.188505747126435</v>
      </c>
      <c r="M86" s="16"/>
      <c r="N86" s="5">
        <f t="shared" si="66"/>
        <v>0</v>
      </c>
      <c r="O86" s="6">
        <f t="shared" si="67"/>
        <v>0</v>
      </c>
      <c r="P86" s="6">
        <f t="shared" si="68"/>
        <v>0</v>
      </c>
      <c r="Q86" s="6">
        <f t="shared" si="69"/>
        <v>0</v>
      </c>
      <c r="R86" s="6">
        <f t="shared" si="70"/>
        <v>0</v>
      </c>
      <c r="S86" s="6">
        <f t="shared" si="71"/>
        <v>0</v>
      </c>
      <c r="T86" s="6">
        <f t="shared" si="72"/>
        <v>0</v>
      </c>
      <c r="U86" s="6">
        <f t="shared" si="73"/>
        <v>0</v>
      </c>
      <c r="V86" s="6">
        <f t="shared" si="74"/>
        <v>0</v>
      </c>
      <c r="W86" s="6">
        <f t="shared" si="75"/>
        <v>0</v>
      </c>
      <c r="X86" s="7">
        <f t="shared" si="76"/>
        <v>0</v>
      </c>
    </row>
    <row r="87" spans="1:25" ht="10.199999999999999" x14ac:dyDescent="0.2">
      <c r="A87" s="21" t="s">
        <v>99</v>
      </c>
      <c r="B87" s="16">
        <f t="shared" si="77"/>
        <v>12</v>
      </c>
      <c r="C87" s="16" t="s">
        <v>100</v>
      </c>
      <c r="D87" s="16">
        <v>8</v>
      </c>
      <c r="E87" s="16">
        <v>7</v>
      </c>
      <c r="F87" s="16">
        <v>9</v>
      </c>
      <c r="G87" s="18"/>
      <c r="H87" s="12">
        <v>22</v>
      </c>
      <c r="I87" s="12">
        <v>52</v>
      </c>
      <c r="J87" s="12">
        <f t="shared" si="64"/>
        <v>40.666666666666671</v>
      </c>
      <c r="K87" s="12">
        <v>61</v>
      </c>
      <c r="L87" s="37">
        <f t="shared" si="65"/>
        <v>61.701149425287362</v>
      </c>
      <c r="M87" s="16"/>
      <c r="N87" s="5">
        <f t="shared" si="66"/>
        <v>0</v>
      </c>
      <c r="O87" s="6">
        <f t="shared" si="67"/>
        <v>0</v>
      </c>
      <c r="P87" s="6">
        <f t="shared" si="68"/>
        <v>0</v>
      </c>
      <c r="Q87" s="6">
        <f t="shared" si="69"/>
        <v>0</v>
      </c>
      <c r="R87" s="6">
        <f t="shared" si="70"/>
        <v>0</v>
      </c>
      <c r="S87" s="6">
        <f t="shared" si="71"/>
        <v>0</v>
      </c>
      <c r="T87" s="6">
        <f t="shared" si="72"/>
        <v>0</v>
      </c>
      <c r="U87" s="6">
        <f t="shared" si="73"/>
        <v>0</v>
      </c>
      <c r="V87" s="6">
        <f t="shared" si="74"/>
        <v>0</v>
      </c>
      <c r="W87" s="6">
        <f t="shared" si="75"/>
        <v>0</v>
      </c>
      <c r="X87" s="7">
        <f t="shared" si="76"/>
        <v>0</v>
      </c>
    </row>
    <row r="88" spans="1:25" ht="10.199999999999999" x14ac:dyDescent="0.2">
      <c r="A88" s="21" t="s">
        <v>101</v>
      </c>
      <c r="B88" s="16">
        <f t="shared" si="77"/>
        <v>13</v>
      </c>
      <c r="C88" s="16" t="s">
        <v>102</v>
      </c>
      <c r="D88" s="16">
        <v>8</v>
      </c>
      <c r="E88" s="16">
        <v>9</v>
      </c>
      <c r="F88" s="16">
        <v>7</v>
      </c>
      <c r="G88" s="18"/>
      <c r="H88" s="12">
        <v>27</v>
      </c>
      <c r="I88" s="12">
        <v>32</v>
      </c>
      <c r="J88" s="12">
        <f t="shared" si="64"/>
        <v>35.666666666666664</v>
      </c>
      <c r="K88" s="12">
        <v>67</v>
      </c>
      <c r="L88" s="37">
        <f t="shared" si="65"/>
        <v>58.770114942528735</v>
      </c>
      <c r="M88" s="16"/>
      <c r="N88" s="5">
        <f t="shared" si="66"/>
        <v>0</v>
      </c>
      <c r="O88" s="6">
        <f t="shared" si="67"/>
        <v>0</v>
      </c>
      <c r="P88" s="6">
        <f t="shared" si="68"/>
        <v>0</v>
      </c>
      <c r="Q88" s="6">
        <f t="shared" si="69"/>
        <v>0</v>
      </c>
      <c r="R88" s="6">
        <f t="shared" si="70"/>
        <v>0</v>
      </c>
      <c r="S88" s="6">
        <f t="shared" si="71"/>
        <v>0</v>
      </c>
      <c r="T88" s="6">
        <f t="shared" si="72"/>
        <v>0</v>
      </c>
      <c r="U88" s="6">
        <f t="shared" si="73"/>
        <v>0</v>
      </c>
      <c r="V88" s="6">
        <f t="shared" si="74"/>
        <v>0</v>
      </c>
      <c r="W88" s="6">
        <f t="shared" si="75"/>
        <v>0</v>
      </c>
      <c r="X88" s="7">
        <f t="shared" si="76"/>
        <v>0</v>
      </c>
    </row>
    <row r="89" spans="1:25" ht="10.199999999999999" x14ac:dyDescent="0.2">
      <c r="A89" s="21" t="s">
        <v>103</v>
      </c>
      <c r="B89" s="16">
        <f t="shared" si="77"/>
        <v>14</v>
      </c>
      <c r="C89" s="16" t="s">
        <v>104</v>
      </c>
      <c r="D89" s="16">
        <v>7</v>
      </c>
      <c r="E89" s="16">
        <v>8</v>
      </c>
      <c r="F89" s="16">
        <v>8</v>
      </c>
      <c r="G89" s="18"/>
      <c r="H89" s="12">
        <v>30</v>
      </c>
      <c r="I89" s="12">
        <v>18</v>
      </c>
      <c r="J89" s="12">
        <f t="shared" si="64"/>
        <v>31.6</v>
      </c>
      <c r="K89" s="12">
        <v>44</v>
      </c>
      <c r="L89" s="37">
        <f t="shared" si="65"/>
        <v>46.772413793103453</v>
      </c>
      <c r="M89" s="16"/>
      <c r="N89" s="5">
        <f t="shared" si="66"/>
        <v>0</v>
      </c>
      <c r="O89" s="6">
        <f t="shared" si="67"/>
        <v>0</v>
      </c>
      <c r="P89" s="6">
        <f t="shared" si="68"/>
        <v>0</v>
      </c>
      <c r="Q89" s="6">
        <f t="shared" si="69"/>
        <v>0</v>
      </c>
      <c r="R89" s="6">
        <f t="shared" si="70"/>
        <v>0</v>
      </c>
      <c r="S89" s="6">
        <f t="shared" si="71"/>
        <v>0</v>
      </c>
      <c r="T89" s="6">
        <f t="shared" si="72"/>
        <v>0</v>
      </c>
      <c r="U89" s="6">
        <f t="shared" si="73"/>
        <v>0</v>
      </c>
      <c r="V89" s="6">
        <f t="shared" si="74"/>
        <v>0</v>
      </c>
      <c r="W89" s="6">
        <f t="shared" si="75"/>
        <v>0</v>
      </c>
      <c r="X89" s="7">
        <f t="shared" si="76"/>
        <v>0</v>
      </c>
    </row>
    <row r="90" spans="1:25" ht="10.199999999999999" x14ac:dyDescent="0.2">
      <c r="A90" s="21" t="s">
        <v>105</v>
      </c>
      <c r="B90" s="16">
        <f t="shared" si="77"/>
        <v>15</v>
      </c>
      <c r="C90" s="16" t="s">
        <v>106</v>
      </c>
      <c r="D90" s="16">
        <v>9.5</v>
      </c>
      <c r="E90" s="16">
        <v>8.5</v>
      </c>
      <c r="F90" s="16">
        <v>9</v>
      </c>
      <c r="G90" s="18"/>
      <c r="H90" s="12">
        <v>22</v>
      </c>
      <c r="I90" s="12">
        <v>58</v>
      </c>
      <c r="J90" s="12">
        <f t="shared" si="64"/>
        <v>44.466666666666669</v>
      </c>
      <c r="K90" s="12">
        <v>77</v>
      </c>
      <c r="L90" s="37">
        <f t="shared" si="65"/>
        <v>71.018390804597701</v>
      </c>
      <c r="M90" s="16"/>
      <c r="N90" s="5">
        <f t="shared" si="66"/>
        <v>0</v>
      </c>
      <c r="O90" s="6">
        <f t="shared" si="67"/>
        <v>0</v>
      </c>
      <c r="P90" s="6">
        <f t="shared" si="68"/>
        <v>0</v>
      </c>
      <c r="Q90" s="6">
        <f t="shared" si="69"/>
        <v>0</v>
      </c>
      <c r="R90" s="6">
        <f t="shared" si="70"/>
        <v>0</v>
      </c>
      <c r="S90" s="6">
        <f t="shared" si="71"/>
        <v>0</v>
      </c>
      <c r="T90" s="6">
        <f t="shared" si="72"/>
        <v>0</v>
      </c>
      <c r="U90" s="6">
        <f t="shared" si="73"/>
        <v>0</v>
      </c>
      <c r="V90" s="6">
        <f t="shared" si="74"/>
        <v>0</v>
      </c>
      <c r="W90" s="6">
        <f t="shared" si="75"/>
        <v>0</v>
      </c>
      <c r="X90" s="7">
        <f t="shared" si="76"/>
        <v>0</v>
      </c>
    </row>
    <row r="91" spans="1:25" ht="10.199999999999999" x14ac:dyDescent="0.2">
      <c r="A91" s="21" t="s">
        <v>107</v>
      </c>
      <c r="B91" s="16">
        <f t="shared" si="77"/>
        <v>16</v>
      </c>
      <c r="C91" s="16" t="s">
        <v>108</v>
      </c>
      <c r="D91" s="16">
        <v>8</v>
      </c>
      <c r="E91" s="16">
        <v>8.5</v>
      </c>
      <c r="F91" s="16">
        <v>8</v>
      </c>
      <c r="G91" s="18"/>
      <c r="H91" s="12">
        <v>27</v>
      </c>
      <c r="I91" s="12">
        <v>30</v>
      </c>
      <c r="J91" s="12">
        <f t="shared" si="64"/>
        <v>35.4</v>
      </c>
      <c r="K91" s="12">
        <v>51</v>
      </c>
      <c r="L91" s="37">
        <f t="shared" si="65"/>
        <v>52.986206896551721</v>
      </c>
      <c r="M91" s="16"/>
      <c r="N91" s="5">
        <f t="shared" si="66"/>
        <v>0</v>
      </c>
      <c r="O91" s="6">
        <f t="shared" si="67"/>
        <v>0</v>
      </c>
      <c r="P91" s="6">
        <f t="shared" si="68"/>
        <v>0</v>
      </c>
      <c r="Q91" s="6">
        <f t="shared" si="69"/>
        <v>0</v>
      </c>
      <c r="R91" s="6">
        <f t="shared" si="70"/>
        <v>0</v>
      </c>
      <c r="S91" s="6">
        <f t="shared" si="71"/>
        <v>0</v>
      </c>
      <c r="T91" s="6">
        <f t="shared" si="72"/>
        <v>0</v>
      </c>
      <c r="U91" s="6">
        <f t="shared" si="73"/>
        <v>0</v>
      </c>
      <c r="V91" s="6">
        <f t="shared" si="74"/>
        <v>0</v>
      </c>
      <c r="W91" s="6">
        <f t="shared" si="75"/>
        <v>0</v>
      </c>
      <c r="X91" s="7">
        <f t="shared" si="76"/>
        <v>0</v>
      </c>
    </row>
    <row r="92" spans="1:25" ht="10.199999999999999" x14ac:dyDescent="0.2">
      <c r="A92" s="21" t="s">
        <v>109</v>
      </c>
      <c r="B92" s="16">
        <f t="shared" si="77"/>
        <v>17</v>
      </c>
      <c r="C92" s="16" t="s">
        <v>110</v>
      </c>
      <c r="D92" s="16">
        <v>9</v>
      </c>
      <c r="E92" s="16">
        <v>8</v>
      </c>
      <c r="F92" s="16">
        <v>6</v>
      </c>
      <c r="G92" s="18"/>
      <c r="H92" s="12">
        <v>23</v>
      </c>
      <c r="I92" s="12">
        <v>29</v>
      </c>
      <c r="J92" s="12">
        <f t="shared" si="64"/>
        <v>32.133333333333333</v>
      </c>
      <c r="K92" s="12">
        <v>58</v>
      </c>
      <c r="L92" s="37">
        <f t="shared" si="65"/>
        <v>52.133333333333333</v>
      </c>
      <c r="M92" s="16"/>
      <c r="N92" s="5">
        <f t="shared" si="66"/>
        <v>0</v>
      </c>
      <c r="O92" s="6">
        <f t="shared" si="67"/>
        <v>0</v>
      </c>
      <c r="P92" s="6">
        <f t="shared" si="68"/>
        <v>0</v>
      </c>
      <c r="Q92" s="6">
        <f t="shared" si="69"/>
        <v>0</v>
      </c>
      <c r="R92" s="6">
        <f t="shared" si="70"/>
        <v>0</v>
      </c>
      <c r="S92" s="6">
        <f t="shared" si="71"/>
        <v>0</v>
      </c>
      <c r="T92" s="6">
        <f t="shared" si="72"/>
        <v>0</v>
      </c>
      <c r="U92" s="6">
        <f t="shared" si="73"/>
        <v>0</v>
      </c>
      <c r="V92" s="6">
        <f t="shared" si="74"/>
        <v>0</v>
      </c>
      <c r="W92" s="6">
        <f t="shared" si="75"/>
        <v>0</v>
      </c>
      <c r="X92" s="7">
        <f t="shared" si="76"/>
        <v>0</v>
      </c>
    </row>
    <row r="93" spans="1:25" ht="10.199999999999999" x14ac:dyDescent="0.2">
      <c r="A93" s="21" t="s">
        <v>111</v>
      </c>
      <c r="B93" s="16">
        <f t="shared" si="77"/>
        <v>18</v>
      </c>
      <c r="C93" s="16" t="s">
        <v>112</v>
      </c>
      <c r="D93" s="16">
        <v>10</v>
      </c>
      <c r="E93" s="16">
        <v>9</v>
      </c>
      <c r="F93" s="16">
        <v>9.5</v>
      </c>
      <c r="G93" s="18"/>
      <c r="H93" s="12">
        <v>36</v>
      </c>
      <c r="I93" s="12">
        <v>26</v>
      </c>
      <c r="J93" s="12">
        <f t="shared" si="64"/>
        <v>39.466666666666669</v>
      </c>
      <c r="K93" s="12">
        <v>73</v>
      </c>
      <c r="L93" s="37">
        <f t="shared" si="65"/>
        <v>64.639080459770113</v>
      </c>
      <c r="M93" s="16"/>
      <c r="N93" s="5">
        <f t="shared" si="66"/>
        <v>0</v>
      </c>
      <c r="O93" s="6">
        <f t="shared" si="67"/>
        <v>0</v>
      </c>
      <c r="P93" s="6">
        <f t="shared" si="68"/>
        <v>0</v>
      </c>
      <c r="Q93" s="6">
        <f t="shared" si="69"/>
        <v>0</v>
      </c>
      <c r="R93" s="6">
        <f t="shared" si="70"/>
        <v>0</v>
      </c>
      <c r="S93" s="6">
        <f t="shared" si="71"/>
        <v>0</v>
      </c>
      <c r="T93" s="6">
        <f t="shared" si="72"/>
        <v>0</v>
      </c>
      <c r="U93" s="6">
        <f t="shared" si="73"/>
        <v>0</v>
      </c>
      <c r="V93" s="6">
        <f t="shared" si="74"/>
        <v>0</v>
      </c>
      <c r="W93" s="6">
        <f t="shared" si="75"/>
        <v>0</v>
      </c>
      <c r="X93" s="7">
        <f t="shared" si="76"/>
        <v>0</v>
      </c>
    </row>
    <row r="94" spans="1:25" ht="10.199999999999999" x14ac:dyDescent="0.2">
      <c r="A94" s="21" t="s">
        <v>113</v>
      </c>
      <c r="B94" s="16">
        <f t="shared" si="77"/>
        <v>19</v>
      </c>
      <c r="C94" s="16" t="s">
        <v>114</v>
      </c>
      <c r="D94" s="16">
        <v>8.5</v>
      </c>
      <c r="E94" s="16">
        <v>8</v>
      </c>
      <c r="F94" s="16">
        <v>8</v>
      </c>
      <c r="G94" s="18"/>
      <c r="H94" s="12">
        <v>19</v>
      </c>
      <c r="I94" s="12">
        <v>16</v>
      </c>
      <c r="J94" s="12">
        <f t="shared" si="64"/>
        <v>27.866666666666667</v>
      </c>
      <c r="K94" s="12">
        <v>49</v>
      </c>
      <c r="L94" s="37">
        <f t="shared" si="65"/>
        <v>44.763218390804596</v>
      </c>
      <c r="M94" s="16"/>
      <c r="N94" s="5">
        <f t="shared" si="66"/>
        <v>0</v>
      </c>
      <c r="O94" s="6">
        <f t="shared" si="67"/>
        <v>0</v>
      </c>
      <c r="P94" s="6">
        <f t="shared" si="68"/>
        <v>0</v>
      </c>
      <c r="Q94" s="6">
        <f t="shared" si="69"/>
        <v>0</v>
      </c>
      <c r="R94" s="6">
        <f t="shared" si="70"/>
        <v>0</v>
      </c>
      <c r="S94" s="6">
        <f t="shared" si="71"/>
        <v>0</v>
      </c>
      <c r="T94" s="6">
        <f t="shared" si="72"/>
        <v>0</v>
      </c>
      <c r="U94" s="6">
        <f t="shared" si="73"/>
        <v>0</v>
      </c>
      <c r="V94" s="6">
        <f t="shared" si="74"/>
        <v>0</v>
      </c>
      <c r="W94" s="6">
        <f t="shared" si="75"/>
        <v>0</v>
      </c>
      <c r="X94" s="7">
        <f t="shared" si="76"/>
        <v>0</v>
      </c>
    </row>
    <row r="95" spans="1:25" ht="10.199999999999999" x14ac:dyDescent="0.2">
      <c r="A95" s="21" t="s">
        <v>115</v>
      </c>
      <c r="B95" s="16">
        <f t="shared" si="77"/>
        <v>20</v>
      </c>
      <c r="C95" s="16" t="s">
        <v>116</v>
      </c>
      <c r="D95" s="16">
        <v>8</v>
      </c>
      <c r="E95" s="16">
        <v>9.5</v>
      </c>
      <c r="F95" s="16">
        <v>9</v>
      </c>
      <c r="G95" s="18"/>
      <c r="H95" s="12">
        <v>21</v>
      </c>
      <c r="I95" s="12">
        <v>26</v>
      </c>
      <c r="J95" s="12">
        <f t="shared" si="64"/>
        <v>33.666666666666671</v>
      </c>
      <c r="K95" s="12">
        <v>60</v>
      </c>
      <c r="L95" s="37">
        <f t="shared" si="65"/>
        <v>54.356321839080465</v>
      </c>
      <c r="M95" s="16"/>
      <c r="N95" s="5">
        <f t="shared" si="66"/>
        <v>0</v>
      </c>
      <c r="O95" s="6">
        <f t="shared" si="67"/>
        <v>0</v>
      </c>
      <c r="P95" s="6">
        <f t="shared" si="68"/>
        <v>0</v>
      </c>
      <c r="Q95" s="6">
        <f t="shared" si="69"/>
        <v>0</v>
      </c>
      <c r="R95" s="6">
        <f t="shared" si="70"/>
        <v>0</v>
      </c>
      <c r="S95" s="6">
        <f t="shared" si="71"/>
        <v>0</v>
      </c>
      <c r="T95" s="6">
        <f t="shared" si="72"/>
        <v>0</v>
      </c>
      <c r="U95" s="6">
        <f t="shared" si="73"/>
        <v>0</v>
      </c>
      <c r="V95" s="6">
        <f t="shared" si="74"/>
        <v>0</v>
      </c>
      <c r="W95" s="6">
        <f t="shared" si="75"/>
        <v>0</v>
      </c>
      <c r="X95" s="7">
        <f t="shared" si="76"/>
        <v>0</v>
      </c>
    </row>
    <row r="96" spans="1:25" ht="10.199999999999999" x14ac:dyDescent="0.2">
      <c r="A96" s="21" t="s">
        <v>117</v>
      </c>
      <c r="B96" s="16">
        <f t="shared" si="77"/>
        <v>21</v>
      </c>
      <c r="C96" s="16" t="s">
        <v>118</v>
      </c>
      <c r="D96" s="16">
        <v>10</v>
      </c>
      <c r="E96" s="16">
        <v>8.5</v>
      </c>
      <c r="F96" s="16">
        <v>9</v>
      </c>
      <c r="G96" s="18"/>
      <c r="H96" s="12">
        <v>23</v>
      </c>
      <c r="I96" s="12">
        <v>46</v>
      </c>
      <c r="J96" s="12">
        <f t="shared" si="64"/>
        <v>41</v>
      </c>
      <c r="K96" s="12">
        <v>52</v>
      </c>
      <c r="L96" s="37">
        <f t="shared" si="65"/>
        <v>58.931034482758619</v>
      </c>
      <c r="M96" s="16"/>
      <c r="N96" s="5">
        <f t="shared" si="66"/>
        <v>0</v>
      </c>
      <c r="O96" s="6">
        <f t="shared" si="67"/>
        <v>0</v>
      </c>
      <c r="P96" s="6">
        <f t="shared" si="68"/>
        <v>0</v>
      </c>
      <c r="Q96" s="6">
        <f t="shared" si="69"/>
        <v>0</v>
      </c>
      <c r="R96" s="6">
        <f t="shared" si="70"/>
        <v>0</v>
      </c>
      <c r="S96" s="6">
        <f t="shared" si="71"/>
        <v>0</v>
      </c>
      <c r="T96" s="6">
        <f t="shared" si="72"/>
        <v>0</v>
      </c>
      <c r="U96" s="6">
        <f t="shared" si="73"/>
        <v>0</v>
      </c>
      <c r="V96" s="6">
        <f t="shared" si="74"/>
        <v>0</v>
      </c>
      <c r="W96" s="6">
        <f t="shared" si="75"/>
        <v>0</v>
      </c>
      <c r="X96" s="7">
        <f t="shared" si="76"/>
        <v>0</v>
      </c>
    </row>
    <row r="97" spans="1:25" ht="10.199999999999999" x14ac:dyDescent="0.2">
      <c r="A97" s="21" t="s">
        <v>119</v>
      </c>
      <c r="B97" s="16">
        <f t="shared" si="77"/>
        <v>22</v>
      </c>
      <c r="C97" s="16" t="s">
        <v>120</v>
      </c>
      <c r="D97" s="16">
        <v>10</v>
      </c>
      <c r="E97" s="16">
        <v>9</v>
      </c>
      <c r="F97" s="16">
        <v>8</v>
      </c>
      <c r="G97" s="18"/>
      <c r="H97" s="12">
        <v>27</v>
      </c>
      <c r="I97" s="12">
        <v>45</v>
      </c>
      <c r="J97" s="12">
        <f t="shared" si="64"/>
        <v>41.6</v>
      </c>
      <c r="K97" s="12">
        <v>39</v>
      </c>
      <c r="L97" s="37">
        <f t="shared" si="65"/>
        <v>55.048275862068969</v>
      </c>
      <c r="M97" s="16"/>
      <c r="N97" s="5">
        <f t="shared" si="66"/>
        <v>0</v>
      </c>
      <c r="O97" s="6">
        <f t="shared" si="67"/>
        <v>0</v>
      </c>
      <c r="P97" s="6">
        <f t="shared" si="68"/>
        <v>0</v>
      </c>
      <c r="Q97" s="6">
        <f t="shared" si="69"/>
        <v>0</v>
      </c>
      <c r="R97" s="6">
        <f t="shared" si="70"/>
        <v>0</v>
      </c>
      <c r="S97" s="6">
        <f t="shared" si="71"/>
        <v>0</v>
      </c>
      <c r="T97" s="6">
        <f t="shared" si="72"/>
        <v>0</v>
      </c>
      <c r="U97" s="6">
        <f t="shared" si="73"/>
        <v>0</v>
      </c>
      <c r="V97" s="6">
        <f t="shared" si="74"/>
        <v>0</v>
      </c>
      <c r="W97" s="6">
        <f t="shared" si="75"/>
        <v>0</v>
      </c>
      <c r="X97" s="7">
        <f t="shared" si="76"/>
        <v>0</v>
      </c>
    </row>
    <row r="98" spans="1:25" ht="10.199999999999999" x14ac:dyDescent="0.2">
      <c r="A98" s="21" t="s">
        <v>121</v>
      </c>
      <c r="B98" s="16">
        <f t="shared" si="77"/>
        <v>23</v>
      </c>
      <c r="C98" s="16" t="s">
        <v>122</v>
      </c>
      <c r="D98" s="16">
        <v>6</v>
      </c>
      <c r="E98" s="16">
        <v>9.5</v>
      </c>
      <c r="F98" s="16">
        <v>9</v>
      </c>
      <c r="G98" s="18"/>
      <c r="H98" s="12">
        <v>19</v>
      </c>
      <c r="I98" s="12">
        <v>42</v>
      </c>
      <c r="J98" s="12">
        <f t="shared" si="64"/>
        <v>37.533333333333331</v>
      </c>
      <c r="K98" s="12">
        <v>54</v>
      </c>
      <c r="L98" s="37">
        <f t="shared" si="65"/>
        <v>56.154022988505744</v>
      </c>
      <c r="M98" s="16"/>
      <c r="N98" s="5">
        <f t="shared" si="66"/>
        <v>0</v>
      </c>
      <c r="O98" s="6">
        <f t="shared" si="67"/>
        <v>0</v>
      </c>
      <c r="P98" s="6">
        <f t="shared" si="68"/>
        <v>0</v>
      </c>
      <c r="Q98" s="6">
        <f t="shared" si="69"/>
        <v>0</v>
      </c>
      <c r="R98" s="6">
        <f t="shared" si="70"/>
        <v>0</v>
      </c>
      <c r="S98" s="6">
        <f t="shared" si="71"/>
        <v>0</v>
      </c>
      <c r="T98" s="6">
        <f t="shared" si="72"/>
        <v>0</v>
      </c>
      <c r="U98" s="6">
        <f t="shared" si="73"/>
        <v>0</v>
      </c>
      <c r="V98" s="6">
        <f t="shared" si="74"/>
        <v>0</v>
      </c>
      <c r="W98" s="6">
        <f t="shared" si="75"/>
        <v>0</v>
      </c>
      <c r="X98" s="7">
        <f t="shared" si="76"/>
        <v>0</v>
      </c>
    </row>
    <row r="99" spans="1:25" ht="10.199999999999999" x14ac:dyDescent="0.2">
      <c r="A99" s="21" t="s">
        <v>123</v>
      </c>
      <c r="B99" s="16">
        <f t="shared" si="77"/>
        <v>24</v>
      </c>
      <c r="C99" s="16" t="s">
        <v>124</v>
      </c>
      <c r="D99" s="16">
        <v>7</v>
      </c>
      <c r="E99" s="16">
        <v>9</v>
      </c>
      <c r="F99" s="16">
        <v>8</v>
      </c>
      <c r="G99" s="18"/>
      <c r="H99" s="12">
        <v>26</v>
      </c>
      <c r="I99" s="12">
        <v>48</v>
      </c>
      <c r="J99" s="12">
        <f t="shared" si="64"/>
        <v>41.066666666666663</v>
      </c>
      <c r="K99" s="12">
        <v>44</v>
      </c>
      <c r="L99" s="37">
        <f t="shared" si="65"/>
        <v>56.239080459770108</v>
      </c>
      <c r="M99" s="16"/>
      <c r="N99" s="5">
        <f t="shared" si="66"/>
        <v>0</v>
      </c>
      <c r="O99" s="6">
        <f t="shared" si="67"/>
        <v>0</v>
      </c>
      <c r="P99" s="6">
        <f t="shared" si="68"/>
        <v>0</v>
      </c>
      <c r="Q99" s="6">
        <f t="shared" si="69"/>
        <v>0</v>
      </c>
      <c r="R99" s="6">
        <f t="shared" si="70"/>
        <v>0</v>
      </c>
      <c r="S99" s="6">
        <f t="shared" si="71"/>
        <v>0</v>
      </c>
      <c r="T99" s="6">
        <f t="shared" si="72"/>
        <v>0</v>
      </c>
      <c r="U99" s="6">
        <f t="shared" si="73"/>
        <v>0</v>
      </c>
      <c r="V99" s="6">
        <f t="shared" si="74"/>
        <v>0</v>
      </c>
      <c r="W99" s="6">
        <f t="shared" si="75"/>
        <v>0</v>
      </c>
      <c r="X99" s="7">
        <f t="shared" si="76"/>
        <v>0</v>
      </c>
    </row>
    <row r="100" spans="1:25" ht="10.199999999999999" x14ac:dyDescent="0.2">
      <c r="A100" s="21" t="s">
        <v>125</v>
      </c>
      <c r="B100" s="16">
        <f t="shared" si="77"/>
        <v>25</v>
      </c>
      <c r="C100" s="16" t="s">
        <v>126</v>
      </c>
      <c r="D100" s="16">
        <v>8.5</v>
      </c>
      <c r="E100" s="16">
        <v>8.5</v>
      </c>
      <c r="F100" s="16">
        <v>9</v>
      </c>
      <c r="G100" s="18"/>
      <c r="H100" s="12">
        <v>17</v>
      </c>
      <c r="I100" s="12">
        <v>30</v>
      </c>
      <c r="J100" s="12">
        <f t="shared" si="64"/>
        <v>33.066666666666663</v>
      </c>
      <c r="K100" s="12">
        <v>43</v>
      </c>
      <c r="L100" s="37">
        <f t="shared" si="65"/>
        <v>47.894252873563218</v>
      </c>
      <c r="M100" s="16"/>
      <c r="N100" s="5">
        <f t="shared" si="66"/>
        <v>0</v>
      </c>
      <c r="O100" s="6">
        <f t="shared" si="67"/>
        <v>0</v>
      </c>
      <c r="P100" s="6">
        <f t="shared" si="68"/>
        <v>0</v>
      </c>
      <c r="Q100" s="6">
        <f t="shared" si="69"/>
        <v>0</v>
      </c>
      <c r="R100" s="6">
        <f t="shared" si="70"/>
        <v>0</v>
      </c>
      <c r="S100" s="6">
        <f t="shared" si="71"/>
        <v>0</v>
      </c>
      <c r="T100" s="6">
        <f t="shared" si="72"/>
        <v>0</v>
      </c>
      <c r="U100" s="6">
        <f t="shared" si="73"/>
        <v>0</v>
      </c>
      <c r="V100" s="6">
        <f t="shared" si="74"/>
        <v>0</v>
      </c>
      <c r="W100" s="6">
        <f t="shared" si="75"/>
        <v>0</v>
      </c>
      <c r="X100" s="7">
        <f t="shared" si="76"/>
        <v>0</v>
      </c>
    </row>
    <row r="101" spans="1:25" ht="10.199999999999999" x14ac:dyDescent="0.2">
      <c r="A101" s="21" t="s">
        <v>127</v>
      </c>
      <c r="B101" s="16">
        <f t="shared" si="77"/>
        <v>26</v>
      </c>
      <c r="C101" s="16" t="s">
        <v>128</v>
      </c>
      <c r="D101" s="16">
        <v>0</v>
      </c>
      <c r="E101" s="16">
        <v>0</v>
      </c>
      <c r="F101" s="16">
        <v>0</v>
      </c>
      <c r="G101" s="18"/>
      <c r="H101" s="33"/>
      <c r="I101" s="33"/>
      <c r="J101" s="12">
        <f t="shared" si="64"/>
        <v>0</v>
      </c>
      <c r="K101" s="12"/>
      <c r="L101" s="37">
        <f t="shared" si="65"/>
        <v>0</v>
      </c>
      <c r="M101" s="35"/>
      <c r="N101" s="5">
        <f t="shared" si="66"/>
        <v>0</v>
      </c>
      <c r="O101" s="6">
        <f t="shared" si="67"/>
        <v>0</v>
      </c>
      <c r="P101" s="6">
        <f t="shared" si="68"/>
        <v>0</v>
      </c>
      <c r="Q101" s="6">
        <f t="shared" si="69"/>
        <v>0</v>
      </c>
      <c r="R101" s="6">
        <f t="shared" si="70"/>
        <v>0</v>
      </c>
      <c r="S101" s="6">
        <f t="shared" si="71"/>
        <v>0</v>
      </c>
      <c r="T101" s="6">
        <f t="shared" si="72"/>
        <v>0</v>
      </c>
      <c r="U101" s="6">
        <f t="shared" si="73"/>
        <v>0</v>
      </c>
      <c r="V101" s="6">
        <f t="shared" si="74"/>
        <v>0</v>
      </c>
      <c r="W101" s="6">
        <f t="shared" si="75"/>
        <v>0</v>
      </c>
      <c r="X101" s="7">
        <f t="shared" si="76"/>
        <v>0</v>
      </c>
      <c r="Y101" s="13" t="s">
        <v>132</v>
      </c>
    </row>
  </sheetData>
  <phoneticPr fontId="0" type="noConversion"/>
  <pageMargins left="0.5" right="0.5" top="1.5" bottom="0.5" header="0.5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IIT Delhi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Alumni</dc:creator>
  <cp:lastModifiedBy>Aniket Gupta</cp:lastModifiedBy>
  <cp:lastPrinted>2003-12-05T23:59:06Z</cp:lastPrinted>
  <dcterms:created xsi:type="dcterms:W3CDTF">2001-04-25T11:13:19Z</dcterms:created>
  <dcterms:modified xsi:type="dcterms:W3CDTF">2024-02-03T22:17:15Z</dcterms:modified>
</cp:coreProperties>
</file>