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9A3359D-1151-4408-98B8-71EB711AC37A}" xr6:coauthVersionLast="47" xr6:coauthVersionMax="47" xr10:uidLastSave="{00000000-0000-0000-0000-000000000000}"/>
  <bookViews>
    <workbookView xWindow="3348" yWindow="3348" windowWidth="17280" windowHeight="8880"/>
  </bookViews>
  <sheets>
    <sheet name="ED6thGrade" sheetId="1" r:id="rId1"/>
    <sheet name="ED7thGrade" sheetId="2" r:id="rId2"/>
    <sheet name="ED8thGra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I4" i="1" s="1"/>
  <c r="H4" i="1"/>
  <c r="J4" i="1"/>
  <c r="L4" i="1"/>
  <c r="E5" i="1"/>
  <c r="F5" i="1" s="1"/>
  <c r="H5" i="1" s="1"/>
  <c r="H6" i="1" s="1"/>
  <c r="H7" i="1" s="1"/>
  <c r="H8" i="1" s="1"/>
  <c r="H9" i="1" s="1"/>
  <c r="H10" i="1" s="1"/>
  <c r="H11" i="1" s="1"/>
  <c r="H12" i="1" s="1"/>
  <c r="G5" i="1"/>
  <c r="G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L5" i="1"/>
  <c r="E6" i="1"/>
  <c r="F6" i="1"/>
  <c r="L6" i="1"/>
  <c r="E7" i="1"/>
  <c r="F7" i="1"/>
  <c r="L7" i="1"/>
  <c r="E8" i="1"/>
  <c r="F8" i="1" s="1"/>
  <c r="L8" i="1"/>
  <c r="L23" i="1" s="1"/>
  <c r="L25" i="1" s="1"/>
  <c r="E9" i="1"/>
  <c r="F9" i="1"/>
  <c r="L9" i="1"/>
  <c r="E10" i="1"/>
  <c r="F10" i="1" s="1"/>
  <c r="L10" i="1"/>
  <c r="E11" i="1"/>
  <c r="F11" i="1"/>
  <c r="L11" i="1"/>
  <c r="E12" i="1"/>
  <c r="F12" i="1"/>
  <c r="L12" i="1"/>
  <c r="E13" i="1"/>
  <c r="F13" i="1" s="1"/>
  <c r="L13" i="1"/>
  <c r="E14" i="1"/>
  <c r="F14" i="1"/>
  <c r="L14" i="1"/>
  <c r="E15" i="1"/>
  <c r="F15" i="1"/>
  <c r="L15" i="1"/>
  <c r="E16" i="1"/>
  <c r="F16" i="1" s="1"/>
  <c r="L16" i="1"/>
  <c r="E17" i="1"/>
  <c r="F17" i="1"/>
  <c r="L17" i="1"/>
  <c r="E18" i="1"/>
  <c r="F18" i="1" s="1"/>
  <c r="L18" i="1"/>
  <c r="E19" i="1"/>
  <c r="F19" i="1"/>
  <c r="L19" i="1"/>
  <c r="E20" i="1"/>
  <c r="F20" i="1"/>
  <c r="L20" i="1"/>
  <c r="E21" i="1"/>
  <c r="F21" i="1" s="1"/>
  <c r="L21" i="1"/>
  <c r="E22" i="1"/>
  <c r="F22" i="1"/>
  <c r="L22" i="1"/>
  <c r="E4" i="2"/>
  <c r="F4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L4" i="2"/>
  <c r="E5" i="2"/>
  <c r="F5" i="2"/>
  <c r="L5" i="2"/>
  <c r="E6" i="2"/>
  <c r="F6" i="2" s="1"/>
  <c r="L6" i="2"/>
  <c r="E7" i="2"/>
  <c r="F7" i="2" s="1"/>
  <c r="L7" i="2"/>
  <c r="L23" i="2" s="1"/>
  <c r="L25" i="2" s="1"/>
  <c r="E8" i="2"/>
  <c r="F8" i="2"/>
  <c r="L8" i="2"/>
  <c r="E9" i="2"/>
  <c r="F9" i="2" s="1"/>
  <c r="L9" i="2"/>
  <c r="E10" i="2"/>
  <c r="F10" i="2"/>
  <c r="L10" i="2"/>
  <c r="E11" i="2"/>
  <c r="F11" i="2"/>
  <c r="L11" i="2"/>
  <c r="E12" i="2"/>
  <c r="F12" i="2" s="1"/>
  <c r="L12" i="2"/>
  <c r="E13" i="2"/>
  <c r="F13" i="2"/>
  <c r="L13" i="2"/>
  <c r="E14" i="2"/>
  <c r="F14" i="2" s="1"/>
  <c r="L14" i="2"/>
  <c r="E15" i="2"/>
  <c r="F15" i="2" s="1"/>
  <c r="L15" i="2"/>
  <c r="E16" i="2"/>
  <c r="F16" i="2"/>
  <c r="L16" i="2"/>
  <c r="E17" i="2"/>
  <c r="F17" i="2" s="1"/>
  <c r="L17" i="2"/>
  <c r="E18" i="2"/>
  <c r="F18" i="2"/>
  <c r="L18" i="2"/>
  <c r="E19" i="2"/>
  <c r="F19" i="2"/>
  <c r="L19" i="2"/>
  <c r="E20" i="2"/>
  <c r="F20" i="2" s="1"/>
  <c r="L20" i="2"/>
  <c r="E21" i="2"/>
  <c r="F21" i="2"/>
  <c r="L21" i="2"/>
  <c r="E22" i="2"/>
  <c r="F22" i="2" s="1"/>
  <c r="L22" i="2"/>
  <c r="E4" i="3"/>
  <c r="F4" i="3"/>
  <c r="G4" i="3" s="1"/>
  <c r="I4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J4" i="3"/>
  <c r="L4" i="3"/>
  <c r="L23" i="3" s="1"/>
  <c r="L25" i="3" s="1"/>
  <c r="E5" i="3"/>
  <c r="F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L5" i="3"/>
  <c r="E6" i="3"/>
  <c r="F6" i="3" s="1"/>
  <c r="L6" i="3"/>
  <c r="E7" i="3"/>
  <c r="F7" i="3"/>
  <c r="L7" i="3"/>
  <c r="E8" i="3"/>
  <c r="F8" i="3" s="1"/>
  <c r="L8" i="3"/>
  <c r="E9" i="3"/>
  <c r="F9" i="3"/>
  <c r="L9" i="3"/>
  <c r="E10" i="3"/>
  <c r="F10" i="3"/>
  <c r="L10" i="3"/>
  <c r="E11" i="3"/>
  <c r="F11" i="3" s="1"/>
  <c r="L11" i="3"/>
  <c r="E12" i="3"/>
  <c r="F12" i="3"/>
  <c r="L12" i="3"/>
  <c r="E13" i="3"/>
  <c r="F13" i="3"/>
  <c r="L13" i="3"/>
  <c r="E14" i="3"/>
  <c r="F14" i="3" s="1"/>
  <c r="L14" i="3"/>
  <c r="E15" i="3"/>
  <c r="F15" i="3"/>
  <c r="L15" i="3"/>
  <c r="E16" i="3"/>
  <c r="F16" i="3" s="1"/>
  <c r="L16" i="3"/>
  <c r="E17" i="3"/>
  <c r="F17" i="3"/>
  <c r="L17" i="3"/>
  <c r="E18" i="3"/>
  <c r="F18" i="3"/>
  <c r="L18" i="3"/>
  <c r="E19" i="3"/>
  <c r="F19" i="3" s="1"/>
  <c r="L19" i="3"/>
  <c r="E20" i="3"/>
  <c r="F20" i="3"/>
  <c r="L20" i="3"/>
  <c r="E21" i="3"/>
  <c r="F21" i="3"/>
  <c r="L21" i="3"/>
  <c r="E22" i="3"/>
  <c r="F22" i="3" s="1"/>
  <c r="L22" i="3"/>
  <c r="G5" i="2" l="1"/>
  <c r="G4" i="2"/>
  <c r="I4" i="2" s="1"/>
  <c r="I6" i="1"/>
  <c r="G7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17" i="2"/>
  <c r="H18" i="2" s="1"/>
  <c r="H19" i="2" s="1"/>
  <c r="H20" i="2" s="1"/>
  <c r="H21" i="2" s="1"/>
  <c r="H22" i="2" s="1"/>
  <c r="G5" i="3"/>
  <c r="I5" i="1"/>
  <c r="I5" i="3" l="1"/>
  <c r="G6" i="3"/>
  <c r="I7" i="1"/>
  <c r="G8" i="1"/>
  <c r="I5" i="2"/>
  <c r="G6" i="2"/>
  <c r="I6" i="2" l="1"/>
  <c r="G7" i="2"/>
  <c r="I8" i="1"/>
  <c r="G9" i="1"/>
  <c r="I6" i="3"/>
  <c r="G7" i="3"/>
  <c r="G8" i="3" l="1"/>
  <c r="I7" i="3"/>
  <c r="G10" i="1"/>
  <c r="I9" i="1"/>
  <c r="I7" i="2"/>
  <c r="G8" i="2"/>
  <c r="G9" i="3" l="1"/>
  <c r="I8" i="3"/>
  <c r="G9" i="2"/>
  <c r="I8" i="2"/>
  <c r="G11" i="1"/>
  <c r="I10" i="1"/>
  <c r="G12" i="1" l="1"/>
  <c r="I11" i="1"/>
  <c r="G10" i="2"/>
  <c r="I9" i="2"/>
  <c r="G10" i="3"/>
  <c r="I9" i="3"/>
  <c r="I10" i="3" l="1"/>
  <c r="G11" i="3"/>
  <c r="G11" i="2"/>
  <c r="I10" i="2"/>
  <c r="G13" i="1"/>
  <c r="I12" i="1"/>
  <c r="G14" i="1" l="1"/>
  <c r="I13" i="1"/>
  <c r="G12" i="2"/>
  <c r="I11" i="2"/>
  <c r="G12" i="3"/>
  <c r="I11" i="3"/>
  <c r="I14" i="1" l="1"/>
  <c r="G15" i="1"/>
  <c r="I12" i="3"/>
  <c r="G13" i="3"/>
  <c r="G13" i="2"/>
  <c r="I12" i="2"/>
  <c r="I13" i="2" l="1"/>
  <c r="G14" i="2"/>
  <c r="G14" i="3"/>
  <c r="I13" i="3"/>
  <c r="I15" i="1"/>
  <c r="G16" i="1"/>
  <c r="I16" i="1" l="1"/>
  <c r="G17" i="1"/>
  <c r="I14" i="3"/>
  <c r="G15" i="3"/>
  <c r="I14" i="2"/>
  <c r="G15" i="2"/>
  <c r="G16" i="3" l="1"/>
  <c r="I15" i="3"/>
  <c r="I15" i="2"/>
  <c r="G16" i="2"/>
  <c r="G18" i="1"/>
  <c r="I17" i="1"/>
  <c r="G19" i="1" l="1"/>
  <c r="I18" i="1"/>
  <c r="G17" i="2"/>
  <c r="I16" i="2"/>
  <c r="G17" i="3"/>
  <c r="I16" i="3"/>
  <c r="I19" i="1" l="1"/>
  <c r="G20" i="1"/>
  <c r="I17" i="3"/>
  <c r="G18" i="3"/>
  <c r="G18" i="2"/>
  <c r="I17" i="2"/>
  <c r="G21" i="1" l="1"/>
  <c r="I20" i="1"/>
  <c r="G19" i="2"/>
  <c r="I18" i="2"/>
  <c r="I18" i="3"/>
  <c r="G19" i="3"/>
  <c r="I19" i="2" l="1"/>
  <c r="G20" i="2"/>
  <c r="G20" i="3"/>
  <c r="I19" i="3"/>
  <c r="G22" i="1"/>
  <c r="I22" i="1" s="1"/>
  <c r="I21" i="1"/>
  <c r="I20" i="3" l="1"/>
  <c r="G21" i="3"/>
  <c r="G21" i="2"/>
  <c r="I20" i="2"/>
  <c r="G22" i="2" l="1"/>
  <c r="I22" i="2" s="1"/>
  <c r="I21" i="2"/>
  <c r="I21" i="3"/>
  <c r="G22" i="3"/>
  <c r="I22" i="3" s="1"/>
</calcChain>
</file>

<file path=xl/sharedStrings.xml><?xml version="1.0" encoding="utf-8"?>
<sst xmlns="http://schemas.openxmlformats.org/spreadsheetml/2006/main" count="186" uniqueCount="39">
  <si>
    <t>Edison Middle School Attendance Calculation Sheet (6th Grade)</t>
  </si>
  <si>
    <t>Daily Schedule</t>
  </si>
  <si>
    <t>Period</t>
  </si>
  <si>
    <t>Description</t>
  </si>
  <si>
    <t>Start Period</t>
  </si>
  <si>
    <t>End Period</t>
  </si>
  <si>
    <t>Duration</t>
  </si>
  <si>
    <t>Duration in Minutes</t>
  </si>
  <si>
    <t>Running Instructional Minutes</t>
  </si>
  <si>
    <t>Running Noninstructional Minutes</t>
  </si>
  <si>
    <t>Total Minutes</t>
  </si>
  <si>
    <t>Total Hours in School</t>
  </si>
  <si>
    <t>Minutes in Attendance</t>
  </si>
  <si>
    <t>Advisory</t>
  </si>
  <si>
    <t>1P</t>
  </si>
  <si>
    <t>Passing</t>
  </si>
  <si>
    <t>N</t>
  </si>
  <si>
    <t>Regular</t>
  </si>
  <si>
    <t>2P</t>
  </si>
  <si>
    <t>3P</t>
  </si>
  <si>
    <t>4P</t>
  </si>
  <si>
    <t>5P</t>
  </si>
  <si>
    <t>Lunch</t>
  </si>
  <si>
    <t>6P</t>
  </si>
  <si>
    <t>7P</t>
  </si>
  <si>
    <t>8P</t>
  </si>
  <si>
    <t>9P</t>
  </si>
  <si>
    <t>Total Minutes in School That Count for Attendance Purposes</t>
  </si>
  <si>
    <t>Y</t>
  </si>
  <si>
    <t>Attendance for the Day</t>
  </si>
  <si>
    <t>Grades 6-8</t>
  </si>
  <si>
    <t>300+ minutes = full day</t>
  </si>
  <si>
    <t>150-299 minutes = half day</t>
  </si>
  <si>
    <t>Less than 150 minutes = absent full day</t>
  </si>
  <si>
    <t>Edison Middle School Attendance Calculation Sheet (7th Grade)</t>
  </si>
  <si>
    <t>Edison Middle School Attendance Calculation Sheet (8th Grade)</t>
  </si>
  <si>
    <r>
      <t xml:space="preserve">Put a </t>
    </r>
    <r>
      <rPr>
        <u/>
        <sz val="10"/>
        <rFont val="Times New Roman"/>
        <family val="1"/>
      </rPr>
      <t>Y</t>
    </r>
    <r>
      <rPr>
        <sz val="10"/>
        <rFont val="Times New Roman"/>
        <family val="1"/>
      </rPr>
      <t xml:space="preserve"> or </t>
    </r>
    <r>
      <rPr>
        <u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in each cell</t>
    </r>
  </si>
  <si>
    <r>
      <t xml:space="preserve">Student </t>
    </r>
    <r>
      <rPr>
        <b/>
        <sz val="10"/>
        <rFont val="Times New Roman"/>
        <family val="1"/>
      </rPr>
      <t>WAS NOT PRESENT</t>
    </r>
  </si>
  <si>
    <r>
      <t xml:space="preserve">Student </t>
    </r>
    <r>
      <rPr>
        <b/>
        <sz val="10"/>
        <rFont val="Times New Roman"/>
        <family val="1"/>
      </rPr>
      <t>WAS PRESENT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</si>
</sst>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8"/>
      <name val="Times New Roman"/>
      <family val="1"/>
    </font>
    <font>
      <sz val="10"/>
      <name val="Times New Roman"/>
      <family val="1"/>
    </font>
    <font>
      <b/>
      <sz val="14"/>
      <color indexed="13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18" fontId="2" fillId="0" borderId="6" xfId="0" applyNumberFormat="1" applyFont="1" applyBorder="1" applyAlignment="1" applyProtection="1">
      <alignment horizontal="center" vertical="center"/>
    </xf>
    <xf numFmtId="2" fontId="2" fillId="0" borderId="6" xfId="0" applyNumberFormat="1" applyFont="1" applyBorder="1" applyAlignment="1" applyProtection="1">
      <alignment horizontal="center" vertical="center"/>
    </xf>
    <xf numFmtId="1" fontId="2" fillId="0" borderId="6" xfId="0" applyNumberFormat="1" applyFont="1" applyBorder="1" applyAlignment="1" applyProtection="1">
      <alignment horizontal="center" vertical="center"/>
    </xf>
    <xf numFmtId="20" fontId="2" fillId="0" borderId="6" xfId="0" applyNumberFormat="1" applyFont="1" applyBorder="1" applyAlignment="1" applyProtection="1">
      <alignment horizontal="center" vertical="center"/>
    </xf>
    <xf numFmtId="20" fontId="2" fillId="0" borderId="6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</xf>
    <xf numFmtId="20" fontId="6" fillId="0" borderId="8" xfId="0" applyNumberFormat="1" applyFont="1" applyBorder="1" applyAlignment="1" applyProtection="1">
      <alignment horizontal="center" vertical="center" wrapText="1"/>
    </xf>
    <xf numFmtId="1" fontId="2" fillId="0" borderId="7" xfId="0" applyNumberFormat="1" applyFont="1" applyBorder="1" applyAlignment="1" applyProtection="1">
      <alignment horizontal="center" vertical="center"/>
    </xf>
    <xf numFmtId="20" fontId="2" fillId="0" borderId="7" xfId="0" applyNumberFormat="1" applyFont="1" applyBorder="1" applyAlignment="1" applyProtection="1">
      <alignment horizontal="center" vertical="center"/>
    </xf>
    <xf numFmtId="20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</xf>
    <xf numFmtId="18" fontId="2" fillId="0" borderId="0" xfId="0" applyNumberFormat="1" applyFont="1" applyBorder="1" applyAlignment="1" applyProtection="1">
      <alignment horizontal="center" vertical="center"/>
    </xf>
    <xf numFmtId="2" fontId="2" fillId="0" borderId="0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18" fontId="2" fillId="0" borderId="0" xfId="0" applyNumberFormat="1" applyFont="1" applyAlignment="1" applyProtection="1">
      <alignment horizontal="center" vertical="center"/>
    </xf>
    <xf numFmtId="2" fontId="2" fillId="0" borderId="0" xfId="0" applyNumberFormat="1" applyFont="1" applyAlignment="1" applyProtection="1">
      <alignment horizontal="center" vertical="center"/>
    </xf>
    <xf numFmtId="18" fontId="2" fillId="0" borderId="0" xfId="0" applyNumberFormat="1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7" fillId="0" borderId="11" xfId="0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center" vertical="center"/>
    </xf>
    <xf numFmtId="20" fontId="6" fillId="0" borderId="9" xfId="0" applyNumberFormat="1" applyFont="1" applyBorder="1" applyAlignment="1" applyProtection="1">
      <alignment horizontal="right" vertical="center" wrapText="1"/>
    </xf>
    <xf numFmtId="20" fontId="6" fillId="0" borderId="10" xfId="0" applyNumberFormat="1" applyFont="1" applyBorder="1" applyAlignment="1" applyProtection="1">
      <alignment horizontal="right" vertical="center" wrapText="1"/>
    </xf>
    <xf numFmtId="20" fontId="6" fillId="0" borderId="12" xfId="0" applyNumberFormat="1" applyFont="1" applyBorder="1" applyAlignment="1" applyProtection="1">
      <alignment horizontal="right" vertical="center" wrapText="1"/>
    </xf>
    <xf numFmtId="20" fontId="6" fillId="0" borderId="5" xfId="0" applyNumberFormat="1" applyFont="1" applyBorder="1" applyAlignment="1" applyProtection="1">
      <alignment horizontal="right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right" vertical="center"/>
    </xf>
    <xf numFmtId="0" fontId="7" fillId="0" borderId="10" xfId="0" applyFont="1" applyBorder="1" applyAlignment="1" applyProtection="1">
      <alignment horizontal="right" vertical="center"/>
    </xf>
    <xf numFmtId="0" fontId="7" fillId="0" borderId="12" xfId="0" applyFont="1" applyBorder="1" applyAlignment="1" applyProtection="1">
      <alignment horizontal="right" vertical="center"/>
    </xf>
    <xf numFmtId="0" fontId="7" fillId="0" borderId="5" xfId="0" applyFont="1" applyBorder="1" applyAlignment="1" applyProtection="1">
      <alignment horizontal="right" vertical="center"/>
    </xf>
    <xf numFmtId="0" fontId="0" fillId="0" borderId="1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</cellXfs>
  <cellStyles count="1">
    <cellStyle name="Normal" xfId="0" builtinId="0"/>
  </cellStyles>
  <dxfs count="17"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8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8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strike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13"/>
      </font>
      <fill>
        <patternFill>
          <bgColor indexed="16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sqref="A1:L1"/>
    </sheetView>
  </sheetViews>
  <sheetFormatPr defaultColWidth="9.109375" defaultRowHeight="13.2" x14ac:dyDescent="0.25"/>
  <cols>
    <col min="1" max="1" width="6" style="23" customWidth="1"/>
    <col min="2" max="2" width="10.5546875" style="2" customWidth="1"/>
    <col min="3" max="6" width="8.44140625" style="2" customWidth="1"/>
    <col min="7" max="7" width="11.6640625" style="2" customWidth="1"/>
    <col min="8" max="8" width="14" style="2" bestFit="1" customWidth="1"/>
    <col min="9" max="10" width="8.44140625" style="2" customWidth="1"/>
    <col min="11" max="11" width="9.6640625" style="2" customWidth="1"/>
    <col min="12" max="12" width="16" style="2" bestFit="1" customWidth="1"/>
    <col min="13" max="13" width="7.88671875" style="2" customWidth="1"/>
    <col min="14" max="14" width="10.6640625" style="2" customWidth="1"/>
    <col min="15" max="15" width="7.6640625" style="2" bestFit="1" customWidth="1"/>
    <col min="16" max="16" width="8.6640625" style="23" customWidth="1"/>
    <col min="17" max="17" width="7.44140625" style="23" bestFit="1" customWidth="1"/>
    <col min="18" max="16384" width="9.109375" style="2"/>
  </cols>
  <sheetData>
    <row r="1" spans="1:18" ht="24.9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1"/>
      <c r="N1" s="1"/>
      <c r="O1" s="1"/>
      <c r="P1" s="1"/>
      <c r="Q1" s="1"/>
    </row>
    <row r="2" spans="1:18" ht="17.399999999999999" x14ac:dyDescent="0.2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1"/>
      <c r="N2" s="1"/>
      <c r="O2" s="1"/>
      <c r="P2" s="1"/>
      <c r="Q2" s="1"/>
    </row>
    <row r="3" spans="1:18" s="5" customFormat="1" ht="39.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4" t="s">
        <v>10</v>
      </c>
      <c r="J3" s="4" t="s">
        <v>11</v>
      </c>
      <c r="K3" s="3" t="s">
        <v>36</v>
      </c>
      <c r="L3" s="3" t="s">
        <v>12</v>
      </c>
      <c r="M3" s="1"/>
      <c r="N3" s="1"/>
      <c r="O3" s="1"/>
      <c r="P3" s="1"/>
      <c r="Q3" s="1"/>
    </row>
    <row r="4" spans="1:18" ht="18" customHeight="1" x14ac:dyDescent="0.25">
      <c r="A4" s="6">
        <v>1</v>
      </c>
      <c r="B4" s="6" t="s">
        <v>13</v>
      </c>
      <c r="C4" s="7">
        <v>0.33333333333333331</v>
      </c>
      <c r="D4" s="7">
        <v>0.34722222222222227</v>
      </c>
      <c r="E4" s="8">
        <f t="shared" ref="E4:E22" si="0">SUM(D4-C4)/0.04166667</f>
        <v>0.33333330666667027</v>
      </c>
      <c r="F4" s="9">
        <f t="shared" ref="F4:F22" si="1">E4*60</f>
        <v>19.999998400000216</v>
      </c>
      <c r="G4" s="9">
        <f>SUM(F4)</f>
        <v>19.999998400000216</v>
      </c>
      <c r="H4" s="9">
        <f>SUM(0)</f>
        <v>0</v>
      </c>
      <c r="I4" s="9">
        <f t="shared" ref="I4:I22" si="2">SUM(G4:H4)</f>
        <v>19.999998400000216</v>
      </c>
      <c r="J4" s="10">
        <f>D4-C4</f>
        <v>1.3888888888888951E-2</v>
      </c>
      <c r="K4" s="11"/>
      <c r="L4" s="12" t="str">
        <f>IF(K4="Y",20, IF(K4="N",0, IF(K4="","")))</f>
        <v/>
      </c>
      <c r="P4" s="2"/>
      <c r="Q4" s="2"/>
    </row>
    <row r="5" spans="1:18" ht="18" customHeight="1" x14ac:dyDescent="0.25">
      <c r="A5" s="6" t="s">
        <v>14</v>
      </c>
      <c r="B5" s="6" t="s">
        <v>15</v>
      </c>
      <c r="C5" s="7">
        <v>0.34722222222222227</v>
      </c>
      <c r="D5" s="7">
        <v>0.34930555555555554</v>
      </c>
      <c r="E5" s="8">
        <f t="shared" si="0"/>
        <v>4.9999995999998804E-2</v>
      </c>
      <c r="F5" s="9">
        <f t="shared" si="1"/>
        <v>2.9999997599999282</v>
      </c>
      <c r="G5" s="9">
        <f>SUM(F4)</f>
        <v>19.999998400000216</v>
      </c>
      <c r="H5" s="9">
        <f>SUM(H4,F5)</f>
        <v>2.9999997599999282</v>
      </c>
      <c r="I5" s="9">
        <f t="shared" si="2"/>
        <v>22.999998160000143</v>
      </c>
      <c r="J5" s="10">
        <f t="shared" ref="J5:J22" si="3">SUM(J4+(D5-C5))</f>
        <v>1.5972222222222221E-2</v>
      </c>
      <c r="K5" s="10" t="s">
        <v>16</v>
      </c>
      <c r="L5" s="12">
        <f>IF(K5="Y",20, IF(K5="N",0, IF(K5="","")))</f>
        <v>0</v>
      </c>
      <c r="N5" s="1"/>
      <c r="O5" s="1"/>
      <c r="P5" s="1"/>
      <c r="Q5" s="1"/>
      <c r="R5" s="1"/>
    </row>
    <row r="6" spans="1:18" ht="18" customHeight="1" x14ac:dyDescent="0.25">
      <c r="A6" s="6">
        <v>2</v>
      </c>
      <c r="B6" s="6" t="s">
        <v>17</v>
      </c>
      <c r="C6" s="7">
        <v>0.34930555555555554</v>
      </c>
      <c r="D6" s="7">
        <v>0.37777777777777777</v>
      </c>
      <c r="E6" s="8">
        <f t="shared" si="0"/>
        <v>0.68333327866667126</v>
      </c>
      <c r="F6" s="9">
        <f t="shared" si="1"/>
        <v>40.999996720000276</v>
      </c>
      <c r="G6" s="9">
        <f>SUM(G5,F6)</f>
        <v>60.999995120000492</v>
      </c>
      <c r="H6" s="9">
        <f>SUM(H5)</f>
        <v>2.9999997599999282</v>
      </c>
      <c r="I6" s="9">
        <f t="shared" si="2"/>
        <v>63.999994880000422</v>
      </c>
      <c r="J6" s="10">
        <f t="shared" si="3"/>
        <v>4.4444444444444453E-2</v>
      </c>
      <c r="K6" s="11"/>
      <c r="L6" s="12" t="str">
        <f>IF(K6="Y",41, IF(K6="N",0, IF(K6="","")))</f>
        <v/>
      </c>
      <c r="M6" s="13"/>
      <c r="N6" s="1"/>
      <c r="O6" s="1"/>
      <c r="P6" s="1"/>
      <c r="Q6" s="1"/>
      <c r="R6" s="1"/>
    </row>
    <row r="7" spans="1:18" ht="18" customHeight="1" x14ac:dyDescent="0.25">
      <c r="A7" s="6" t="s">
        <v>18</v>
      </c>
      <c r="B7" s="6" t="s">
        <v>15</v>
      </c>
      <c r="C7" s="7">
        <v>0.37777777777777777</v>
      </c>
      <c r="D7" s="7">
        <v>0.37986111111111115</v>
      </c>
      <c r="E7" s="8">
        <f t="shared" si="0"/>
        <v>4.9999996000001469E-2</v>
      </c>
      <c r="F7" s="9">
        <f t="shared" si="1"/>
        <v>2.9999997600000881</v>
      </c>
      <c r="G7" s="9">
        <f>SUM(G6)</f>
        <v>60.999995120000492</v>
      </c>
      <c r="H7" s="9">
        <f>SUM(H6,F7)</f>
        <v>5.9999995200000162</v>
      </c>
      <c r="I7" s="9">
        <f t="shared" si="2"/>
        <v>66.999994640000509</v>
      </c>
      <c r="J7" s="10">
        <f t="shared" si="3"/>
        <v>4.6527777777777835E-2</v>
      </c>
      <c r="K7" s="10" t="s">
        <v>16</v>
      </c>
      <c r="L7" s="12">
        <f>IF(K7="Y",20, IF(K7="N",0, IF(K7="","")))</f>
        <v>0</v>
      </c>
      <c r="N7" s="1"/>
      <c r="O7" s="1"/>
      <c r="P7" s="1"/>
      <c r="Q7" s="1"/>
      <c r="R7" s="1"/>
    </row>
    <row r="8" spans="1:18" ht="18" customHeight="1" x14ac:dyDescent="0.25">
      <c r="A8" s="6">
        <v>3</v>
      </c>
      <c r="B8" s="6" t="s">
        <v>17</v>
      </c>
      <c r="C8" s="7">
        <v>0.37986111111111115</v>
      </c>
      <c r="D8" s="7">
        <v>0.40833333333333338</v>
      </c>
      <c r="E8" s="8">
        <f t="shared" si="0"/>
        <v>0.68333327866667126</v>
      </c>
      <c r="F8" s="9">
        <f t="shared" si="1"/>
        <v>40.999996720000276</v>
      </c>
      <c r="G8" s="9">
        <f>SUM(G7,F8)</f>
        <v>101.99999184000077</v>
      </c>
      <c r="H8" s="9">
        <f>SUM(H7)</f>
        <v>5.9999995200000162</v>
      </c>
      <c r="I8" s="9">
        <f t="shared" si="2"/>
        <v>107.99999136000079</v>
      </c>
      <c r="J8" s="10">
        <f t="shared" si="3"/>
        <v>7.5000000000000067E-2</v>
      </c>
      <c r="K8" s="11"/>
      <c r="L8" s="12" t="str">
        <f>IF(K8="Y",41, IF(K8="N",0, IF(K8="","")))</f>
        <v/>
      </c>
      <c r="N8" s="1"/>
      <c r="O8" s="1"/>
      <c r="P8" s="1"/>
      <c r="Q8" s="1"/>
      <c r="R8" s="1"/>
    </row>
    <row r="9" spans="1:18" ht="18" customHeight="1" x14ac:dyDescent="0.25">
      <c r="A9" s="6" t="s">
        <v>19</v>
      </c>
      <c r="B9" s="6" t="s">
        <v>15</v>
      </c>
      <c r="C9" s="7">
        <v>0.40833333333333338</v>
      </c>
      <c r="D9" s="7">
        <v>0.41041666666666665</v>
      </c>
      <c r="E9" s="8">
        <f t="shared" si="0"/>
        <v>4.9999995999998804E-2</v>
      </c>
      <c r="F9" s="9">
        <f t="shared" si="1"/>
        <v>2.9999997599999282</v>
      </c>
      <c r="G9" s="9">
        <f>SUM(G8)</f>
        <v>101.99999184000077</v>
      </c>
      <c r="H9" s="9">
        <f>SUM(H8,F9)</f>
        <v>8.999999279999944</v>
      </c>
      <c r="I9" s="9">
        <f t="shared" si="2"/>
        <v>110.99999112000071</v>
      </c>
      <c r="J9" s="10">
        <f t="shared" si="3"/>
        <v>7.7083333333333337E-2</v>
      </c>
      <c r="K9" s="10" t="s">
        <v>16</v>
      </c>
      <c r="L9" s="12">
        <f>IF(K9="Y",20, IF(K9="N",0, IF(K9="","")))</f>
        <v>0</v>
      </c>
      <c r="M9" s="1"/>
      <c r="N9" s="1"/>
      <c r="O9" s="1"/>
      <c r="P9" s="1"/>
      <c r="Q9" s="1"/>
      <c r="R9" s="1"/>
    </row>
    <row r="10" spans="1:18" ht="18" customHeight="1" x14ac:dyDescent="0.25">
      <c r="A10" s="6">
        <v>4</v>
      </c>
      <c r="B10" s="6" t="s">
        <v>17</v>
      </c>
      <c r="C10" s="7">
        <v>0.41041666666666665</v>
      </c>
      <c r="D10" s="7">
        <v>0.43888888888888888</v>
      </c>
      <c r="E10" s="8">
        <f t="shared" si="0"/>
        <v>0.68333327866667126</v>
      </c>
      <c r="F10" s="9">
        <f t="shared" si="1"/>
        <v>40.999996720000276</v>
      </c>
      <c r="G10" s="9">
        <f>SUM(G9,F10)</f>
        <v>142.99998856000104</v>
      </c>
      <c r="H10" s="9">
        <f>SUM(H9)</f>
        <v>8.999999279999944</v>
      </c>
      <c r="I10" s="9">
        <f t="shared" si="2"/>
        <v>151.99998784000098</v>
      </c>
      <c r="J10" s="10">
        <f t="shared" si="3"/>
        <v>0.10555555555555557</v>
      </c>
      <c r="K10" s="11"/>
      <c r="L10" s="12" t="str">
        <f>IF(K10="Y",41, IF(K10="N",0, IF(K10="","")))</f>
        <v/>
      </c>
      <c r="M10" s="1"/>
      <c r="N10" s="1"/>
      <c r="O10" s="1"/>
      <c r="P10" s="1"/>
      <c r="Q10" s="1"/>
      <c r="R10" s="1"/>
    </row>
    <row r="11" spans="1:18" ht="18" customHeight="1" x14ac:dyDescent="0.25">
      <c r="A11" s="6" t="s">
        <v>20</v>
      </c>
      <c r="B11" s="6" t="s">
        <v>15</v>
      </c>
      <c r="C11" s="7">
        <v>0.43888888888888888</v>
      </c>
      <c r="D11" s="7">
        <v>0.44097222222222227</v>
      </c>
      <c r="E11" s="8">
        <f t="shared" si="0"/>
        <v>4.9999996000001469E-2</v>
      </c>
      <c r="F11" s="9">
        <f t="shared" si="1"/>
        <v>2.9999997600000881</v>
      </c>
      <c r="G11" s="9">
        <f>SUM(G10)</f>
        <v>142.99998856000104</v>
      </c>
      <c r="H11" s="9">
        <f>SUM(H10,F11)</f>
        <v>11.999999040000032</v>
      </c>
      <c r="I11" s="9">
        <f t="shared" si="2"/>
        <v>154.99998760000108</v>
      </c>
      <c r="J11" s="10">
        <f t="shared" si="3"/>
        <v>0.10763888888888895</v>
      </c>
      <c r="K11" s="10" t="s">
        <v>16</v>
      </c>
      <c r="L11" s="12">
        <f>IF(K11="Y",20, IF(K11="N",0, IF(K11="","")))</f>
        <v>0</v>
      </c>
      <c r="M11" s="1"/>
      <c r="N11" s="1"/>
      <c r="O11" s="1"/>
      <c r="P11" s="1"/>
      <c r="Q11" s="1"/>
      <c r="R11" s="1"/>
    </row>
    <row r="12" spans="1:18" ht="18" customHeight="1" x14ac:dyDescent="0.25">
      <c r="A12" s="6">
        <v>5</v>
      </c>
      <c r="B12" s="6" t="s">
        <v>17</v>
      </c>
      <c r="C12" s="7">
        <v>0.44097222222222227</v>
      </c>
      <c r="D12" s="7">
        <v>0.4694444444444445</v>
      </c>
      <c r="E12" s="8">
        <f t="shared" si="0"/>
        <v>0.68333327866667126</v>
      </c>
      <c r="F12" s="9">
        <f t="shared" si="1"/>
        <v>40.999996720000276</v>
      </c>
      <c r="G12" s="9">
        <f>SUM(G11,F12)</f>
        <v>183.99998528000131</v>
      </c>
      <c r="H12" s="9">
        <f>SUM(H11)</f>
        <v>11.999999040000032</v>
      </c>
      <c r="I12" s="9">
        <f t="shared" si="2"/>
        <v>195.99998432000135</v>
      </c>
      <c r="J12" s="10">
        <f t="shared" si="3"/>
        <v>0.13611111111111118</v>
      </c>
      <c r="K12" s="11"/>
      <c r="L12" s="12" t="str">
        <f>IF(K12="Y",41, IF(K12="N",0, IF(K12="","")))</f>
        <v/>
      </c>
      <c r="M12" s="1"/>
      <c r="N12" s="1"/>
      <c r="O12" s="1"/>
      <c r="P12" s="1"/>
      <c r="Q12" s="1"/>
      <c r="R12" s="1"/>
    </row>
    <row r="13" spans="1:18" ht="18" customHeight="1" x14ac:dyDescent="0.25">
      <c r="A13" s="6" t="s">
        <v>21</v>
      </c>
      <c r="B13" s="6" t="s">
        <v>15</v>
      </c>
      <c r="C13" s="7">
        <v>0.4694444444444445</v>
      </c>
      <c r="D13" s="7">
        <v>0.47152777777777777</v>
      </c>
      <c r="E13" s="8">
        <f t="shared" si="0"/>
        <v>4.9999995999998804E-2</v>
      </c>
      <c r="F13" s="9">
        <f t="shared" si="1"/>
        <v>2.9999997599999282</v>
      </c>
      <c r="G13" s="9">
        <f>SUM(G12)</f>
        <v>183.99998528000131</v>
      </c>
      <c r="H13" s="9">
        <f>SUM(H12,F13)</f>
        <v>14.999998799999961</v>
      </c>
      <c r="I13" s="9">
        <f t="shared" si="2"/>
        <v>198.99998408000127</v>
      </c>
      <c r="J13" s="10">
        <f t="shared" si="3"/>
        <v>0.13819444444444445</v>
      </c>
      <c r="K13" s="10" t="s">
        <v>16</v>
      </c>
      <c r="L13" s="12">
        <f>IF(K13="Y",20, IF(K13="N",0, IF(K13="","")))</f>
        <v>0</v>
      </c>
      <c r="M13" s="1"/>
      <c r="N13" s="1"/>
      <c r="O13" s="1"/>
      <c r="P13" s="1"/>
      <c r="Q13" s="1"/>
      <c r="R13" s="1"/>
    </row>
    <row r="14" spans="1:18" ht="18" customHeight="1" x14ac:dyDescent="0.25">
      <c r="A14" s="6">
        <v>6</v>
      </c>
      <c r="B14" s="6" t="s">
        <v>22</v>
      </c>
      <c r="C14" s="7">
        <v>0.47152777777777777</v>
      </c>
      <c r="D14" s="7">
        <v>0.49236111111111108</v>
      </c>
      <c r="E14" s="8">
        <f t="shared" si="0"/>
        <v>0.49999996000000274</v>
      </c>
      <c r="F14" s="9">
        <f t="shared" si="1"/>
        <v>29.999997600000164</v>
      </c>
      <c r="G14" s="9">
        <f>G13</f>
        <v>183.99998528000131</v>
      </c>
      <c r="H14" s="9">
        <f>SUM(H13,F14)</f>
        <v>44.999996400000128</v>
      </c>
      <c r="I14" s="9">
        <f t="shared" si="2"/>
        <v>228.99998168000144</v>
      </c>
      <c r="J14" s="10">
        <f t="shared" si="3"/>
        <v>0.15902777777777777</v>
      </c>
      <c r="K14" s="10" t="s">
        <v>16</v>
      </c>
      <c r="L14" s="12">
        <f>IF(K14="Y",20, IF(K14="N",0, IF(K14="","")))</f>
        <v>0</v>
      </c>
      <c r="M14" s="1"/>
      <c r="N14" s="1"/>
      <c r="O14" s="1"/>
      <c r="P14" s="1"/>
      <c r="Q14" s="1"/>
      <c r="R14" s="1"/>
    </row>
    <row r="15" spans="1:18" ht="18" customHeight="1" x14ac:dyDescent="0.25">
      <c r="A15" s="6" t="s">
        <v>23</v>
      </c>
      <c r="B15" s="6" t="s">
        <v>15</v>
      </c>
      <c r="C15" s="7">
        <v>0.49236111111111108</v>
      </c>
      <c r="D15" s="7">
        <v>0.49444444444444446</v>
      </c>
      <c r="E15" s="8">
        <f t="shared" si="0"/>
        <v>4.9999996000001469E-2</v>
      </c>
      <c r="F15" s="9">
        <f t="shared" si="1"/>
        <v>2.9999997600000881</v>
      </c>
      <c r="G15" s="9">
        <f>SUM(G14)</f>
        <v>183.99998528000131</v>
      </c>
      <c r="H15" s="9">
        <f>SUM(H14,F15)</f>
        <v>47.999996160000215</v>
      </c>
      <c r="I15" s="9">
        <f t="shared" si="2"/>
        <v>231.99998144000153</v>
      </c>
      <c r="J15" s="10">
        <f t="shared" si="3"/>
        <v>0.16111111111111115</v>
      </c>
      <c r="K15" s="10" t="s">
        <v>16</v>
      </c>
      <c r="L15" s="12">
        <f>IF(K15="Y",20, IF(K15="N",0, IF(K15="","")))</f>
        <v>0</v>
      </c>
      <c r="M15" s="1"/>
      <c r="N15" s="1"/>
      <c r="O15" s="1"/>
      <c r="P15" s="1"/>
      <c r="Q15" s="1"/>
      <c r="R15" s="1"/>
    </row>
    <row r="16" spans="1:18" ht="18" customHeight="1" x14ac:dyDescent="0.25">
      <c r="A16" s="6">
        <v>7</v>
      </c>
      <c r="B16" s="6" t="s">
        <v>17</v>
      </c>
      <c r="C16" s="7">
        <v>0.49444444444444446</v>
      </c>
      <c r="D16" s="7">
        <v>0.5229166666666667</v>
      </c>
      <c r="E16" s="8">
        <f t="shared" si="0"/>
        <v>0.68333327866667126</v>
      </c>
      <c r="F16" s="9">
        <f t="shared" si="1"/>
        <v>40.999996720000276</v>
      </c>
      <c r="G16" s="9">
        <f>SUM(G15,F16)</f>
        <v>224.99998200000158</v>
      </c>
      <c r="H16" s="9">
        <f>SUM(H15)</f>
        <v>47.999996160000215</v>
      </c>
      <c r="I16" s="9">
        <f t="shared" si="2"/>
        <v>272.99997816000177</v>
      </c>
      <c r="J16" s="10">
        <f t="shared" si="3"/>
        <v>0.18958333333333338</v>
      </c>
      <c r="K16" s="11"/>
      <c r="L16" s="12" t="str">
        <f>IF(K16="Y",41, IF(K16="N",0, IF(K16="","")))</f>
        <v/>
      </c>
      <c r="M16" s="1"/>
      <c r="N16" s="1"/>
      <c r="O16" s="1"/>
      <c r="P16" s="1"/>
      <c r="Q16" s="1"/>
      <c r="R16" s="1"/>
    </row>
    <row r="17" spans="1:17" ht="18" customHeight="1" x14ac:dyDescent="0.25">
      <c r="A17" s="6" t="s">
        <v>24</v>
      </c>
      <c r="B17" s="6" t="s">
        <v>15</v>
      </c>
      <c r="C17" s="7">
        <v>0.5229166666666667</v>
      </c>
      <c r="D17" s="7">
        <v>0.52500000000000002</v>
      </c>
      <c r="E17" s="8">
        <f t="shared" si="0"/>
        <v>4.9999996000000137E-2</v>
      </c>
      <c r="F17" s="9">
        <f t="shared" si="1"/>
        <v>2.9999997600000081</v>
      </c>
      <c r="G17" s="9">
        <f>SUM(G16)</f>
        <v>224.99998200000158</v>
      </c>
      <c r="H17" s="9">
        <f>SUM(H16,F17)</f>
        <v>50.999995920000224</v>
      </c>
      <c r="I17" s="9">
        <f t="shared" si="2"/>
        <v>275.99997792000181</v>
      </c>
      <c r="J17" s="10">
        <f t="shared" si="3"/>
        <v>0.19166666666666671</v>
      </c>
      <c r="K17" s="10" t="s">
        <v>16</v>
      </c>
      <c r="L17" s="12">
        <f>IF(K17="Y",20, IF(K17="N",0, IF(K17="","")))</f>
        <v>0</v>
      </c>
      <c r="P17" s="2"/>
      <c r="Q17" s="2"/>
    </row>
    <row r="18" spans="1:17" ht="18" customHeight="1" x14ac:dyDescent="0.25">
      <c r="A18" s="6">
        <v>8</v>
      </c>
      <c r="B18" s="6" t="s">
        <v>17</v>
      </c>
      <c r="C18" s="7">
        <v>0.52500000000000002</v>
      </c>
      <c r="D18" s="7">
        <v>0.55347222222222225</v>
      </c>
      <c r="E18" s="8">
        <f t="shared" si="0"/>
        <v>0.68333327866667126</v>
      </c>
      <c r="F18" s="9">
        <f t="shared" si="1"/>
        <v>40.999996720000276</v>
      </c>
      <c r="G18" s="9">
        <f>SUM(G17,F18)</f>
        <v>265.99997872000188</v>
      </c>
      <c r="H18" s="9">
        <f>SUM(H17)</f>
        <v>50.999995920000224</v>
      </c>
      <c r="I18" s="9">
        <f t="shared" si="2"/>
        <v>316.99997464000211</v>
      </c>
      <c r="J18" s="10">
        <f t="shared" si="3"/>
        <v>0.22013888888888894</v>
      </c>
      <c r="K18" s="11"/>
      <c r="L18" s="12" t="str">
        <f>IF(K18="Y",41, IF(K18="N",0, IF(K18="","")))</f>
        <v/>
      </c>
      <c r="P18" s="2"/>
      <c r="Q18" s="2"/>
    </row>
    <row r="19" spans="1:17" ht="18" customHeight="1" x14ac:dyDescent="0.25">
      <c r="A19" s="6" t="s">
        <v>25</v>
      </c>
      <c r="B19" s="6" t="s">
        <v>15</v>
      </c>
      <c r="C19" s="7">
        <v>0.55347222222222225</v>
      </c>
      <c r="D19" s="7">
        <v>0.55555555555555558</v>
      </c>
      <c r="E19" s="8">
        <f t="shared" si="0"/>
        <v>4.9999996000000137E-2</v>
      </c>
      <c r="F19" s="9">
        <f t="shared" si="1"/>
        <v>2.9999997600000081</v>
      </c>
      <c r="G19" s="9">
        <f>SUM(G18)</f>
        <v>265.99997872000188</v>
      </c>
      <c r="H19" s="9">
        <f>SUM(H18,F19)</f>
        <v>53.999995680000232</v>
      </c>
      <c r="I19" s="9">
        <f t="shared" si="2"/>
        <v>319.99997440000209</v>
      </c>
      <c r="J19" s="10">
        <f t="shared" si="3"/>
        <v>0.22222222222222227</v>
      </c>
      <c r="K19" s="10" t="s">
        <v>16</v>
      </c>
      <c r="L19" s="12">
        <f>IF(K19="Y",20, IF(K19="N",0, IF(K19="","")))</f>
        <v>0</v>
      </c>
      <c r="P19" s="2"/>
      <c r="Q19" s="2"/>
    </row>
    <row r="20" spans="1:17" ht="18" customHeight="1" x14ac:dyDescent="0.25">
      <c r="A20" s="6">
        <v>9</v>
      </c>
      <c r="B20" s="6" t="s">
        <v>17</v>
      </c>
      <c r="C20" s="7">
        <v>0.55555555555555558</v>
      </c>
      <c r="D20" s="7">
        <v>0.58402777777777781</v>
      </c>
      <c r="E20" s="8">
        <f t="shared" si="0"/>
        <v>0.68333327866667126</v>
      </c>
      <c r="F20" s="9">
        <f t="shared" si="1"/>
        <v>40.999996720000276</v>
      </c>
      <c r="G20" s="9">
        <f>SUM(G19,F20)</f>
        <v>306.99997544000217</v>
      </c>
      <c r="H20" s="9">
        <f>SUM(H19)</f>
        <v>53.999995680000232</v>
      </c>
      <c r="I20" s="9">
        <f t="shared" si="2"/>
        <v>360.99997112000239</v>
      </c>
      <c r="J20" s="10">
        <f t="shared" si="3"/>
        <v>0.2506944444444445</v>
      </c>
      <c r="K20" s="11"/>
      <c r="L20" s="12" t="str">
        <f>IF(K20="Y",41, IF(K20="N",0, IF(K20="","")))</f>
        <v/>
      </c>
      <c r="P20" s="2"/>
      <c r="Q20" s="2"/>
    </row>
    <row r="21" spans="1:17" ht="18" customHeight="1" x14ac:dyDescent="0.25">
      <c r="A21" s="6" t="s">
        <v>26</v>
      </c>
      <c r="B21" s="6" t="s">
        <v>15</v>
      </c>
      <c r="C21" s="7">
        <v>0.58402777777777781</v>
      </c>
      <c r="D21" s="7">
        <v>0.58611111111111114</v>
      </c>
      <c r="E21" s="8">
        <f t="shared" si="0"/>
        <v>4.9999996000000137E-2</v>
      </c>
      <c r="F21" s="9">
        <f t="shared" si="1"/>
        <v>2.9999997600000081</v>
      </c>
      <c r="G21" s="9">
        <f>SUM(G20)</f>
        <v>306.99997544000217</v>
      </c>
      <c r="H21" s="9">
        <f>SUM(H20,F21)</f>
        <v>56.999995440000241</v>
      </c>
      <c r="I21" s="9">
        <f t="shared" si="2"/>
        <v>363.99997088000242</v>
      </c>
      <c r="J21" s="10">
        <f t="shared" si="3"/>
        <v>0.25277777777777782</v>
      </c>
      <c r="K21" s="10" t="s">
        <v>16</v>
      </c>
      <c r="L21" s="12">
        <f>IF(K21="Y",20, IF(K21="N",0, IF(K21="","")))</f>
        <v>0</v>
      </c>
      <c r="P21" s="2"/>
      <c r="Q21" s="2"/>
    </row>
    <row r="22" spans="1:17" ht="18" customHeight="1" x14ac:dyDescent="0.25">
      <c r="A22" s="6">
        <v>10</v>
      </c>
      <c r="B22" s="6" t="s">
        <v>17</v>
      </c>
      <c r="C22" s="7">
        <v>0.58611111111111114</v>
      </c>
      <c r="D22" s="7">
        <v>0.61458333333333337</v>
      </c>
      <c r="E22" s="8">
        <f t="shared" si="0"/>
        <v>0.68333327866667126</v>
      </c>
      <c r="F22" s="9">
        <f t="shared" si="1"/>
        <v>40.999996720000276</v>
      </c>
      <c r="G22" s="9">
        <f>SUM(G21,F22)</f>
        <v>347.99997216000247</v>
      </c>
      <c r="H22" s="14">
        <f>SUM(H21)</f>
        <v>56.999995440000241</v>
      </c>
      <c r="I22" s="14">
        <f t="shared" si="2"/>
        <v>404.99996760000272</v>
      </c>
      <c r="J22" s="15">
        <f t="shared" si="3"/>
        <v>0.28125000000000006</v>
      </c>
      <c r="K22" s="16"/>
      <c r="L22" s="12" t="str">
        <f>IF(K22="Y",41, IF(K22="N",0, IF(K22="","")))</f>
        <v/>
      </c>
      <c r="P22" s="2"/>
      <c r="Q22" s="2"/>
    </row>
    <row r="23" spans="1:17" ht="18" customHeight="1" x14ac:dyDescent="0.25">
      <c r="A23" s="17"/>
      <c r="B23" s="17"/>
      <c r="C23" s="18"/>
      <c r="D23" s="18"/>
      <c r="E23" s="19"/>
      <c r="F23" s="20"/>
      <c r="G23" s="20"/>
      <c r="H23" s="30" t="s">
        <v>27</v>
      </c>
      <c r="I23" s="31"/>
      <c r="J23" s="31"/>
      <c r="K23" s="31"/>
      <c r="L23" s="28">
        <f>SUM(L4:L22)</f>
        <v>0</v>
      </c>
      <c r="P23" s="2"/>
      <c r="Q23" s="2"/>
    </row>
    <row r="24" spans="1:17" ht="18" customHeight="1" x14ac:dyDescent="0.25">
      <c r="A24" s="21" t="s">
        <v>16</v>
      </c>
      <c r="B24" s="22" t="s">
        <v>37</v>
      </c>
      <c r="C24" s="18"/>
      <c r="D24" s="18"/>
      <c r="E24" s="19"/>
      <c r="F24" s="20"/>
      <c r="H24" s="32"/>
      <c r="I24" s="33"/>
      <c r="J24" s="33"/>
      <c r="K24" s="33"/>
      <c r="L24" s="29"/>
      <c r="P24" s="2"/>
      <c r="Q24" s="2"/>
    </row>
    <row r="25" spans="1:17" ht="18" customHeight="1" x14ac:dyDescent="0.25">
      <c r="A25" s="21" t="s">
        <v>28</v>
      </c>
      <c r="B25" s="22" t="s">
        <v>38</v>
      </c>
      <c r="C25" s="18"/>
      <c r="D25" s="18"/>
      <c r="E25" s="19"/>
      <c r="F25" s="20"/>
      <c r="G25" s="20"/>
      <c r="H25" s="37" t="s">
        <v>29</v>
      </c>
      <c r="I25" s="38"/>
      <c r="J25" s="38"/>
      <c r="K25" s="38"/>
      <c r="L25" s="41" t="str">
        <f>IF(L23&gt;299,"Present Full Day",IF(L23&gt;149,"Present Half Day",IF(L23&lt;150,"Absent Full Day")))</f>
        <v>Absent Full Day</v>
      </c>
      <c r="P25" s="2"/>
      <c r="Q25" s="2"/>
    </row>
    <row r="26" spans="1:17" ht="12.75" customHeight="1" x14ac:dyDescent="0.25">
      <c r="B26" s="51" t="s">
        <v>30</v>
      </c>
      <c r="C26" s="52"/>
      <c r="D26" s="52"/>
      <c r="E26" s="53"/>
      <c r="H26" s="39"/>
      <c r="I26" s="40"/>
      <c r="J26" s="40"/>
      <c r="K26" s="40"/>
      <c r="L26" s="42"/>
    </row>
    <row r="27" spans="1:17" ht="12.75" customHeight="1" x14ac:dyDescent="0.25">
      <c r="A27" s="24"/>
      <c r="B27" s="54" t="s">
        <v>31</v>
      </c>
      <c r="C27" s="55"/>
      <c r="D27" s="55"/>
      <c r="E27" s="56"/>
      <c r="F27" s="25"/>
      <c r="G27" s="23"/>
      <c r="H27" s="23"/>
      <c r="L27" s="26"/>
    </row>
    <row r="28" spans="1:17" ht="12.75" customHeight="1" x14ac:dyDescent="0.25">
      <c r="A28" s="2"/>
      <c r="B28" s="48" t="s">
        <v>32</v>
      </c>
      <c r="C28" s="49"/>
      <c r="D28" s="49"/>
      <c r="E28" s="50"/>
      <c r="H28" s="26"/>
      <c r="L28" s="23"/>
      <c r="M28" s="23"/>
      <c r="P28" s="2"/>
      <c r="Q28" s="2"/>
    </row>
    <row r="29" spans="1:17" ht="12.75" customHeight="1" x14ac:dyDescent="0.25">
      <c r="A29" s="2"/>
      <c r="B29" s="45" t="s">
        <v>33</v>
      </c>
      <c r="C29" s="46"/>
      <c r="D29" s="46"/>
      <c r="E29" s="47"/>
      <c r="F29" s="27"/>
      <c r="H29" s="26"/>
      <c r="L29" s="23"/>
      <c r="M29" s="23"/>
      <c r="P29" s="2"/>
      <c r="Q29" s="2"/>
    </row>
    <row r="30" spans="1:17" x14ac:dyDescent="0.25">
      <c r="A30" s="2"/>
      <c r="F30" s="27"/>
      <c r="G30" s="27"/>
      <c r="H30" s="26"/>
      <c r="L30" s="23"/>
      <c r="M30" s="23"/>
      <c r="P30" s="2"/>
      <c r="Q30" s="2"/>
    </row>
    <row r="31" spans="1:17" x14ac:dyDescent="0.25">
      <c r="A31" s="2"/>
      <c r="F31" s="27"/>
      <c r="G31" s="27"/>
      <c r="H31" s="26"/>
      <c r="L31" s="23"/>
      <c r="M31" s="23"/>
      <c r="N31" s="27"/>
      <c r="P31" s="2"/>
      <c r="Q31" s="2"/>
    </row>
  </sheetData>
  <sheetProtection sheet="1" objects="1" scenarios="1"/>
  <mergeCells count="10">
    <mergeCell ref="B29:E29"/>
    <mergeCell ref="B28:E28"/>
    <mergeCell ref="B26:E26"/>
    <mergeCell ref="B27:E27"/>
    <mergeCell ref="L23:L24"/>
    <mergeCell ref="H23:K24"/>
    <mergeCell ref="A1:L1"/>
    <mergeCell ref="H25:K26"/>
    <mergeCell ref="L25:L26"/>
    <mergeCell ref="A2:L2"/>
  </mergeCells>
  <phoneticPr fontId="0" type="noConversion"/>
  <conditionalFormatting sqref="L25:L26">
    <cfRule type="cellIs" dxfId="16" priority="1" stopIfTrue="1" operator="equal">
      <formula>"Present Full Day"</formula>
    </cfRule>
    <cfRule type="cellIs" dxfId="15" priority="2" stopIfTrue="1" operator="equal">
      <formula>"Present Half Day"</formula>
    </cfRule>
    <cfRule type="cellIs" dxfId="14" priority="3" stopIfTrue="1" operator="equal">
      <formula>"Absent Full Day"</formula>
    </cfRule>
  </conditionalFormatting>
  <conditionalFormatting sqref="K4:K22">
    <cfRule type="cellIs" dxfId="13" priority="4" stopIfTrue="1" operator="equal">
      <formula>"Y"</formula>
    </cfRule>
    <cfRule type="cellIs" dxfId="12" priority="5" stopIfTrue="1" operator="equal">
      <formula>"N"</formula>
    </cfRule>
  </conditionalFormatting>
  <dataValidations count="3">
    <dataValidation type="time" allowBlank="1" showInputMessage="1" showErrorMessage="1" errorTitle="Time In" error="You must enter a time between 8:00 AM and 3:00 PM" promptTitle="Time In" prompt="Enter a time with AM or PM" sqref="A27">
      <formula1>0.333333333333333</formula1>
      <formula2>0.625</formula2>
    </dataValidation>
    <dataValidation type="list" allowBlank="1" showInputMessage="1" showErrorMessage="1" errorTitle="Attendance" error="You can only place a Y or N in this cell." promptTitle="Attendance" prompt="Place a Y in the cell if the student was present for one or more minutes during this period.  Place an N if student was not present at all during this period._x000a__x000a_Y = student was present_x000a_N = student was not present" sqref="K4 K6 K8 K10 K12 K16 K18 K20 K22">
      <formula1>$A$23:$A$25</formula1>
    </dataValidation>
    <dataValidation type="list" showDropDown="1" showInputMessage="1" showErrorMessage="1" errorTitle="Attendance" error="Attendance cannot be claimed for passing periods or lunch.  Therefore, only N can be placed in this cell." promptTitle="Attendance" prompt="Attendance cannot be claimed for passing periods or lunch.  Therefore, only N can be placed in this cell." sqref="K5 K7 K9 K11 K13:K15 K17 K19 K21">
      <formula1>$A$24</formula1>
    </dataValidation>
  </dataValidations>
  <printOptions horizontalCentered="1"/>
  <pageMargins left="0.25" right="0" top="0.5" bottom="0.75" header="0.5" footer="0.5"/>
  <pageSetup orientation="landscape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sqref="A1:L1"/>
    </sheetView>
  </sheetViews>
  <sheetFormatPr defaultColWidth="9.109375" defaultRowHeight="13.2" x14ac:dyDescent="0.25"/>
  <cols>
    <col min="1" max="1" width="6" style="23" customWidth="1"/>
    <col min="2" max="2" width="10.5546875" style="2" customWidth="1"/>
    <col min="3" max="6" width="8.44140625" style="2" customWidth="1"/>
    <col min="7" max="7" width="11.6640625" style="2" customWidth="1"/>
    <col min="8" max="8" width="14" style="2" bestFit="1" customWidth="1"/>
    <col min="9" max="10" width="8.44140625" style="2" customWidth="1"/>
    <col min="11" max="11" width="9.6640625" style="2" customWidth="1"/>
    <col min="12" max="12" width="16" style="2" bestFit="1" customWidth="1"/>
    <col min="13" max="13" width="7.88671875" style="2" customWidth="1"/>
    <col min="14" max="14" width="10.6640625" style="2" customWidth="1"/>
    <col min="15" max="15" width="7.6640625" style="2" bestFit="1" customWidth="1"/>
    <col min="16" max="16" width="8.6640625" style="23" customWidth="1"/>
    <col min="17" max="17" width="7.44140625" style="23" bestFit="1" customWidth="1"/>
    <col min="18" max="16384" width="9.109375" style="2"/>
  </cols>
  <sheetData>
    <row r="1" spans="1:18" ht="24.9" customHeight="1" x14ac:dyDescent="0.25">
      <c r="A1" s="34" t="s">
        <v>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1"/>
      <c r="N1" s="1"/>
      <c r="O1" s="1"/>
      <c r="P1" s="1"/>
      <c r="Q1" s="1"/>
    </row>
    <row r="2" spans="1:18" ht="17.399999999999999" x14ac:dyDescent="0.2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1"/>
      <c r="N2" s="1"/>
      <c r="O2" s="1"/>
      <c r="P2" s="1"/>
      <c r="Q2" s="1"/>
    </row>
    <row r="3" spans="1:18" s="5" customFormat="1" ht="39.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4" t="s">
        <v>10</v>
      </c>
      <c r="J3" s="4" t="s">
        <v>11</v>
      </c>
      <c r="K3" s="3" t="s">
        <v>36</v>
      </c>
      <c r="L3" s="3" t="s">
        <v>12</v>
      </c>
      <c r="M3" s="1"/>
      <c r="N3" s="1"/>
      <c r="O3" s="1"/>
      <c r="P3" s="1"/>
      <c r="Q3" s="1"/>
    </row>
    <row r="4" spans="1:18" ht="18" customHeight="1" x14ac:dyDescent="0.25">
      <c r="A4" s="6">
        <v>1</v>
      </c>
      <c r="B4" s="6" t="s">
        <v>13</v>
      </c>
      <c r="C4" s="7">
        <v>0.33333333333333331</v>
      </c>
      <c r="D4" s="7">
        <v>0.34722222222222227</v>
      </c>
      <c r="E4" s="8">
        <f t="shared" ref="E4:E22" si="0">SUM(D4-C4)/0.04166667</f>
        <v>0.33333330666667027</v>
      </c>
      <c r="F4" s="9">
        <f t="shared" ref="F4:F22" si="1">E4*60</f>
        <v>19.999998400000216</v>
      </c>
      <c r="G4" s="9">
        <f>SUM(F4)</f>
        <v>19.999998400000216</v>
      </c>
      <c r="H4" s="9">
        <f>SUM(0)</f>
        <v>0</v>
      </c>
      <c r="I4" s="9">
        <f t="shared" ref="I4:I22" si="2">SUM(G4:H4)</f>
        <v>19.999998400000216</v>
      </c>
      <c r="J4" s="10">
        <f>D4-C4</f>
        <v>1.3888888888888951E-2</v>
      </c>
      <c r="K4" s="11"/>
      <c r="L4" s="12" t="str">
        <f>IF(K4="Y",20, IF(K4="N",0, IF(K4="","")))</f>
        <v/>
      </c>
      <c r="P4" s="2"/>
      <c r="Q4" s="2"/>
    </row>
    <row r="5" spans="1:18" ht="18" customHeight="1" x14ac:dyDescent="0.25">
      <c r="A5" s="6" t="s">
        <v>14</v>
      </c>
      <c r="B5" s="6" t="s">
        <v>15</v>
      </c>
      <c r="C5" s="7">
        <v>0.34722222222222227</v>
      </c>
      <c r="D5" s="7">
        <v>0.34930555555555554</v>
      </c>
      <c r="E5" s="8">
        <f t="shared" si="0"/>
        <v>4.9999995999998804E-2</v>
      </c>
      <c r="F5" s="9">
        <f t="shared" si="1"/>
        <v>2.9999997599999282</v>
      </c>
      <c r="G5" s="9">
        <f>SUM(F4)</f>
        <v>19.999998400000216</v>
      </c>
      <c r="H5" s="9">
        <f>SUM(H4,F5)</f>
        <v>2.9999997599999282</v>
      </c>
      <c r="I5" s="9">
        <f t="shared" si="2"/>
        <v>22.999998160000143</v>
      </c>
      <c r="J5" s="10">
        <f t="shared" ref="J5:J22" si="3">SUM(J4+(D5-C5))</f>
        <v>1.5972222222222221E-2</v>
      </c>
      <c r="K5" s="10" t="s">
        <v>16</v>
      </c>
      <c r="L5" s="12">
        <f>IF(K5="Y",20, IF(K5="N",0, IF(K5="","")))</f>
        <v>0</v>
      </c>
      <c r="N5" s="1"/>
      <c r="O5" s="1"/>
      <c r="P5" s="1"/>
      <c r="Q5" s="1"/>
      <c r="R5" s="1"/>
    </row>
    <row r="6" spans="1:18" ht="18" customHeight="1" x14ac:dyDescent="0.25">
      <c r="A6" s="6">
        <v>2</v>
      </c>
      <c r="B6" s="6" t="s">
        <v>17</v>
      </c>
      <c r="C6" s="7">
        <v>0.34930555555555554</v>
      </c>
      <c r="D6" s="7">
        <v>0.37777777777777777</v>
      </c>
      <c r="E6" s="8">
        <f t="shared" si="0"/>
        <v>0.68333327866667126</v>
      </c>
      <c r="F6" s="9">
        <f t="shared" si="1"/>
        <v>40.999996720000276</v>
      </c>
      <c r="G6" s="9">
        <f>SUM(G5,F6)</f>
        <v>60.999995120000492</v>
      </c>
      <c r="H6" s="9">
        <f>SUM(H5)</f>
        <v>2.9999997599999282</v>
      </c>
      <c r="I6" s="9">
        <f t="shared" si="2"/>
        <v>63.999994880000422</v>
      </c>
      <c r="J6" s="10">
        <f t="shared" si="3"/>
        <v>4.4444444444444453E-2</v>
      </c>
      <c r="K6" s="11"/>
      <c r="L6" s="12" t="str">
        <f>IF(K6="Y",41, IF(K6="N",0, IF(K6="","")))</f>
        <v/>
      </c>
      <c r="M6" s="13"/>
      <c r="N6" s="1"/>
      <c r="O6" s="1"/>
      <c r="P6" s="1"/>
      <c r="Q6" s="1"/>
      <c r="R6" s="1"/>
    </row>
    <row r="7" spans="1:18" ht="18" customHeight="1" x14ac:dyDescent="0.25">
      <c r="A7" s="6" t="s">
        <v>18</v>
      </c>
      <c r="B7" s="6" t="s">
        <v>15</v>
      </c>
      <c r="C7" s="7">
        <v>0.37777777777777777</v>
      </c>
      <c r="D7" s="7">
        <v>0.37986111111111115</v>
      </c>
      <c r="E7" s="8">
        <f t="shared" si="0"/>
        <v>4.9999996000001469E-2</v>
      </c>
      <c r="F7" s="9">
        <f t="shared" si="1"/>
        <v>2.9999997600000881</v>
      </c>
      <c r="G7" s="9">
        <f>SUM(G6)</f>
        <v>60.999995120000492</v>
      </c>
      <c r="H7" s="9">
        <f>SUM(H6,F7)</f>
        <v>5.9999995200000162</v>
      </c>
      <c r="I7" s="9">
        <f t="shared" si="2"/>
        <v>66.999994640000509</v>
      </c>
      <c r="J7" s="10">
        <f t="shared" si="3"/>
        <v>4.6527777777777835E-2</v>
      </c>
      <c r="K7" s="10" t="s">
        <v>16</v>
      </c>
      <c r="L7" s="12">
        <f>IF(K7="Y",20, IF(K7="N",0, IF(K7="","")))</f>
        <v>0</v>
      </c>
      <c r="N7" s="1"/>
      <c r="O7" s="1"/>
      <c r="P7" s="1"/>
      <c r="Q7" s="1"/>
      <c r="R7" s="1"/>
    </row>
    <row r="8" spans="1:18" ht="18" customHeight="1" x14ac:dyDescent="0.25">
      <c r="A8" s="6">
        <v>3</v>
      </c>
      <c r="B8" s="6" t="s">
        <v>17</v>
      </c>
      <c r="C8" s="7">
        <v>0.37986111111111115</v>
      </c>
      <c r="D8" s="7">
        <v>0.40833333333333338</v>
      </c>
      <c r="E8" s="8">
        <f t="shared" si="0"/>
        <v>0.68333327866667126</v>
      </c>
      <c r="F8" s="9">
        <f t="shared" si="1"/>
        <v>40.999996720000276</v>
      </c>
      <c r="G8" s="9">
        <f>SUM(G7,F8)</f>
        <v>101.99999184000077</v>
      </c>
      <c r="H8" s="9">
        <f>SUM(H7)</f>
        <v>5.9999995200000162</v>
      </c>
      <c r="I8" s="9">
        <f t="shared" si="2"/>
        <v>107.99999136000079</v>
      </c>
      <c r="J8" s="10">
        <f t="shared" si="3"/>
        <v>7.5000000000000067E-2</v>
      </c>
      <c r="K8" s="11"/>
      <c r="L8" s="12" t="str">
        <f>IF(K8="Y",41, IF(K8="N",0, IF(K8="","")))</f>
        <v/>
      </c>
      <c r="N8" s="1"/>
      <c r="O8" s="1"/>
      <c r="P8" s="1"/>
      <c r="Q8" s="1"/>
      <c r="R8" s="1"/>
    </row>
    <row r="9" spans="1:18" ht="18" customHeight="1" x14ac:dyDescent="0.25">
      <c r="A9" s="6" t="s">
        <v>19</v>
      </c>
      <c r="B9" s="6" t="s">
        <v>15</v>
      </c>
      <c r="C9" s="7">
        <v>0.40833333333333338</v>
      </c>
      <c r="D9" s="7">
        <v>0.41041666666666665</v>
      </c>
      <c r="E9" s="8">
        <f t="shared" si="0"/>
        <v>4.9999995999998804E-2</v>
      </c>
      <c r="F9" s="9">
        <f t="shared" si="1"/>
        <v>2.9999997599999282</v>
      </c>
      <c r="G9" s="9">
        <f>SUM(G8)</f>
        <v>101.99999184000077</v>
      </c>
      <c r="H9" s="9">
        <f>SUM(H8,F9)</f>
        <v>8.999999279999944</v>
      </c>
      <c r="I9" s="9">
        <f t="shared" si="2"/>
        <v>110.99999112000071</v>
      </c>
      <c r="J9" s="10">
        <f t="shared" si="3"/>
        <v>7.7083333333333337E-2</v>
      </c>
      <c r="K9" s="10" t="s">
        <v>16</v>
      </c>
      <c r="L9" s="12">
        <f>IF(K9="Y",20, IF(K9="N",0, IF(K9="","")))</f>
        <v>0</v>
      </c>
      <c r="M9" s="1"/>
      <c r="N9" s="1"/>
      <c r="O9" s="1"/>
      <c r="P9" s="1"/>
      <c r="Q9" s="1"/>
      <c r="R9" s="1"/>
    </row>
    <row r="10" spans="1:18" ht="18" customHeight="1" x14ac:dyDescent="0.25">
      <c r="A10" s="6">
        <v>4</v>
      </c>
      <c r="B10" s="6" t="s">
        <v>17</v>
      </c>
      <c r="C10" s="7">
        <v>0.41041666666666665</v>
      </c>
      <c r="D10" s="7">
        <v>0.43888888888888888</v>
      </c>
      <c r="E10" s="8">
        <f t="shared" si="0"/>
        <v>0.68333327866667126</v>
      </c>
      <c r="F10" s="9">
        <f t="shared" si="1"/>
        <v>40.999996720000276</v>
      </c>
      <c r="G10" s="9">
        <f>SUM(G9,F10)</f>
        <v>142.99998856000104</v>
      </c>
      <c r="H10" s="9">
        <f>SUM(H9)</f>
        <v>8.999999279999944</v>
      </c>
      <c r="I10" s="9">
        <f t="shared" si="2"/>
        <v>151.99998784000098</v>
      </c>
      <c r="J10" s="10">
        <f t="shared" si="3"/>
        <v>0.10555555555555557</v>
      </c>
      <c r="K10" s="11"/>
      <c r="L10" s="12" t="str">
        <f>IF(K10="Y",41, IF(K10="N",0, IF(K10="","")))</f>
        <v/>
      </c>
      <c r="M10" s="1"/>
      <c r="N10" s="1"/>
      <c r="O10" s="1"/>
      <c r="P10" s="1"/>
      <c r="Q10" s="1"/>
      <c r="R10" s="1"/>
    </row>
    <row r="11" spans="1:18" ht="18" customHeight="1" x14ac:dyDescent="0.25">
      <c r="A11" s="6" t="s">
        <v>20</v>
      </c>
      <c r="B11" s="6" t="s">
        <v>15</v>
      </c>
      <c r="C11" s="7">
        <v>0.43888888888888888</v>
      </c>
      <c r="D11" s="7">
        <v>0.44097222222222227</v>
      </c>
      <c r="E11" s="8">
        <f t="shared" si="0"/>
        <v>4.9999996000001469E-2</v>
      </c>
      <c r="F11" s="9">
        <f t="shared" si="1"/>
        <v>2.9999997600000881</v>
      </c>
      <c r="G11" s="9">
        <f>SUM(G10)</f>
        <v>142.99998856000104</v>
      </c>
      <c r="H11" s="9">
        <f>SUM(H10,F11)</f>
        <v>11.999999040000032</v>
      </c>
      <c r="I11" s="9">
        <f t="shared" si="2"/>
        <v>154.99998760000108</v>
      </c>
      <c r="J11" s="10">
        <f t="shared" si="3"/>
        <v>0.10763888888888895</v>
      </c>
      <c r="K11" s="10" t="s">
        <v>16</v>
      </c>
      <c r="L11" s="12">
        <f>IF(K11="Y",20, IF(K11="N",0, IF(K11="","")))</f>
        <v>0</v>
      </c>
      <c r="M11" s="1"/>
      <c r="N11" s="1"/>
      <c r="O11" s="1"/>
      <c r="P11" s="1"/>
      <c r="Q11" s="1"/>
      <c r="R11" s="1"/>
    </row>
    <row r="12" spans="1:18" ht="18" customHeight="1" x14ac:dyDescent="0.25">
      <c r="A12" s="6">
        <v>5</v>
      </c>
      <c r="B12" s="6" t="s">
        <v>17</v>
      </c>
      <c r="C12" s="7">
        <v>0.44097222222222227</v>
      </c>
      <c r="D12" s="7">
        <v>0.4694444444444445</v>
      </c>
      <c r="E12" s="8">
        <f t="shared" si="0"/>
        <v>0.68333327866667126</v>
      </c>
      <c r="F12" s="9">
        <f t="shared" si="1"/>
        <v>40.999996720000276</v>
      </c>
      <c r="G12" s="9">
        <f>SUM(G11,F12)</f>
        <v>183.99998528000131</v>
      </c>
      <c r="H12" s="9">
        <f>SUM(H11)</f>
        <v>11.999999040000032</v>
      </c>
      <c r="I12" s="9">
        <f t="shared" si="2"/>
        <v>195.99998432000135</v>
      </c>
      <c r="J12" s="10">
        <f t="shared" si="3"/>
        <v>0.13611111111111118</v>
      </c>
      <c r="K12" s="11"/>
      <c r="L12" s="12" t="str">
        <f>IF(K12="Y",41, IF(K12="N",0, IF(K12="","")))</f>
        <v/>
      </c>
      <c r="M12" s="1"/>
      <c r="N12" s="1"/>
      <c r="O12" s="1"/>
      <c r="P12" s="1"/>
      <c r="Q12" s="1"/>
      <c r="R12" s="1"/>
    </row>
    <row r="13" spans="1:18" ht="18" customHeight="1" x14ac:dyDescent="0.25">
      <c r="A13" s="6" t="s">
        <v>21</v>
      </c>
      <c r="B13" s="6" t="s">
        <v>15</v>
      </c>
      <c r="C13" s="7">
        <v>0.4694444444444445</v>
      </c>
      <c r="D13" s="7">
        <v>0.47152777777777777</v>
      </c>
      <c r="E13" s="8">
        <f t="shared" si="0"/>
        <v>4.9999995999998804E-2</v>
      </c>
      <c r="F13" s="9">
        <f t="shared" si="1"/>
        <v>2.9999997599999282</v>
      </c>
      <c r="G13" s="9">
        <f>SUM(G12)</f>
        <v>183.99998528000131</v>
      </c>
      <c r="H13" s="9">
        <f>SUM(H12,F13)</f>
        <v>14.999998799999961</v>
      </c>
      <c r="I13" s="9">
        <f t="shared" si="2"/>
        <v>198.99998408000127</v>
      </c>
      <c r="J13" s="10">
        <f t="shared" si="3"/>
        <v>0.13819444444444445</v>
      </c>
      <c r="K13" s="10" t="s">
        <v>16</v>
      </c>
      <c r="L13" s="12">
        <f>IF(K13="Y",20, IF(K13="N",0, IF(K13="","")))</f>
        <v>0</v>
      </c>
      <c r="M13" s="1"/>
      <c r="N13" s="1"/>
      <c r="O13" s="1"/>
      <c r="P13" s="1"/>
      <c r="Q13" s="1"/>
      <c r="R13" s="1"/>
    </row>
    <row r="14" spans="1:18" ht="18" customHeight="1" x14ac:dyDescent="0.25">
      <c r="A14" s="6">
        <v>6</v>
      </c>
      <c r="B14" s="6" t="s">
        <v>17</v>
      </c>
      <c r="C14" s="7">
        <v>0.47152777777777777</v>
      </c>
      <c r="D14" s="7">
        <v>0.5</v>
      </c>
      <c r="E14" s="8">
        <f t="shared" si="0"/>
        <v>0.68333327866667126</v>
      </c>
      <c r="F14" s="9">
        <f t="shared" si="1"/>
        <v>40.999996720000276</v>
      </c>
      <c r="G14" s="9">
        <f>SUM(G13,F14)</f>
        <v>224.99998200000158</v>
      </c>
      <c r="H14" s="9">
        <f>SUM(H13)</f>
        <v>14.999998799999961</v>
      </c>
      <c r="I14" s="9">
        <f t="shared" si="2"/>
        <v>239.99998080000154</v>
      </c>
      <c r="J14" s="10">
        <f t="shared" si="3"/>
        <v>0.16666666666666669</v>
      </c>
      <c r="K14" s="11"/>
      <c r="L14" s="12" t="str">
        <f>IF(K14="Y",41, IF(K14="N",0, IF(K14="","")))</f>
        <v/>
      </c>
      <c r="M14" s="1"/>
      <c r="N14" s="1"/>
      <c r="O14" s="1"/>
      <c r="P14" s="1"/>
      <c r="Q14" s="1"/>
      <c r="R14" s="1"/>
    </row>
    <row r="15" spans="1:18" ht="18" customHeight="1" x14ac:dyDescent="0.25">
      <c r="A15" s="6" t="s">
        <v>23</v>
      </c>
      <c r="B15" s="6" t="s">
        <v>15</v>
      </c>
      <c r="C15" s="7">
        <v>0.5</v>
      </c>
      <c r="D15" s="7">
        <v>0.50208333333333333</v>
      </c>
      <c r="E15" s="8">
        <f t="shared" si="0"/>
        <v>4.9999996000000137E-2</v>
      </c>
      <c r="F15" s="9">
        <f t="shared" si="1"/>
        <v>2.9999997600000081</v>
      </c>
      <c r="G15" s="9">
        <f>SUM(G14)</f>
        <v>224.99998200000158</v>
      </c>
      <c r="H15" s="9">
        <f>SUM(H14,F15)</f>
        <v>17.99999855999997</v>
      </c>
      <c r="I15" s="9">
        <f t="shared" si="2"/>
        <v>242.99998056000155</v>
      </c>
      <c r="J15" s="10">
        <f t="shared" si="3"/>
        <v>0.16875000000000001</v>
      </c>
      <c r="K15" s="10" t="s">
        <v>16</v>
      </c>
      <c r="L15" s="12">
        <f>IF(K15="Y",20, IF(K15="N",0, IF(K15="","")))</f>
        <v>0</v>
      </c>
      <c r="M15" s="1"/>
      <c r="N15" s="1"/>
      <c r="O15" s="1"/>
      <c r="P15" s="1"/>
      <c r="Q15" s="1"/>
      <c r="R15" s="1"/>
    </row>
    <row r="16" spans="1:18" ht="18" customHeight="1" x14ac:dyDescent="0.25">
      <c r="A16" s="6">
        <v>7</v>
      </c>
      <c r="B16" s="6" t="s">
        <v>22</v>
      </c>
      <c r="C16" s="7">
        <v>0.50208333333333333</v>
      </c>
      <c r="D16" s="7">
        <v>0.5229166666666667</v>
      </c>
      <c r="E16" s="8">
        <f t="shared" si="0"/>
        <v>0.49999996000000407</v>
      </c>
      <c r="F16" s="9">
        <f t="shared" si="1"/>
        <v>29.999997600000246</v>
      </c>
      <c r="G16" s="9">
        <f>G15</f>
        <v>224.99998200000158</v>
      </c>
      <c r="H16" s="9">
        <f>SUM(H15,F16)</f>
        <v>47.999996160000215</v>
      </c>
      <c r="I16" s="9">
        <f t="shared" si="2"/>
        <v>272.99997816000177</v>
      </c>
      <c r="J16" s="10">
        <f t="shared" si="3"/>
        <v>0.18958333333333338</v>
      </c>
      <c r="K16" s="10" t="s">
        <v>16</v>
      </c>
      <c r="L16" s="12">
        <f>IF(K16="Y",30, IF(K16="N",0, IF(K16="","")))</f>
        <v>0</v>
      </c>
      <c r="M16" s="1"/>
      <c r="N16" s="1"/>
      <c r="O16" s="1"/>
      <c r="P16" s="1"/>
      <c r="Q16" s="1"/>
      <c r="R16" s="1"/>
    </row>
    <row r="17" spans="1:17" ht="18" customHeight="1" x14ac:dyDescent="0.25">
      <c r="A17" s="6" t="s">
        <v>24</v>
      </c>
      <c r="B17" s="6" t="s">
        <v>15</v>
      </c>
      <c r="C17" s="7">
        <v>0.5229166666666667</v>
      </c>
      <c r="D17" s="7">
        <v>0.52500000000000002</v>
      </c>
      <c r="E17" s="8">
        <f t="shared" si="0"/>
        <v>4.9999996000000137E-2</v>
      </c>
      <c r="F17" s="9">
        <f t="shared" si="1"/>
        <v>2.9999997600000081</v>
      </c>
      <c r="G17" s="9">
        <f>SUM(G16)</f>
        <v>224.99998200000158</v>
      </c>
      <c r="H17" s="9">
        <f>SUM(H16,F17)</f>
        <v>50.999995920000224</v>
      </c>
      <c r="I17" s="9">
        <f t="shared" si="2"/>
        <v>275.99997792000181</v>
      </c>
      <c r="J17" s="10">
        <f t="shared" si="3"/>
        <v>0.19166666666666671</v>
      </c>
      <c r="K17" s="10" t="s">
        <v>16</v>
      </c>
      <c r="L17" s="12">
        <f>IF(K17="Y",20, IF(K17="N",0, IF(K17="","")))</f>
        <v>0</v>
      </c>
      <c r="P17" s="2"/>
      <c r="Q17" s="2"/>
    </row>
    <row r="18" spans="1:17" ht="18" customHeight="1" x14ac:dyDescent="0.25">
      <c r="A18" s="6">
        <v>8</v>
      </c>
      <c r="B18" s="6" t="s">
        <v>17</v>
      </c>
      <c r="C18" s="7">
        <v>0.52500000000000002</v>
      </c>
      <c r="D18" s="7">
        <v>0.55347222222222225</v>
      </c>
      <c r="E18" s="8">
        <f t="shared" si="0"/>
        <v>0.68333327866667126</v>
      </c>
      <c r="F18" s="9">
        <f t="shared" si="1"/>
        <v>40.999996720000276</v>
      </c>
      <c r="G18" s="9">
        <f>SUM(G17,F18)</f>
        <v>265.99997872000188</v>
      </c>
      <c r="H18" s="9">
        <f>SUM(H17)</f>
        <v>50.999995920000224</v>
      </c>
      <c r="I18" s="9">
        <f t="shared" si="2"/>
        <v>316.99997464000211</v>
      </c>
      <c r="J18" s="10">
        <f t="shared" si="3"/>
        <v>0.22013888888888894</v>
      </c>
      <c r="K18" s="11"/>
      <c r="L18" s="12" t="str">
        <f>IF(K18="Y",41, IF(K18="N",0, IF(K18="","")))</f>
        <v/>
      </c>
      <c r="P18" s="2"/>
      <c r="Q18" s="2"/>
    </row>
    <row r="19" spans="1:17" ht="18" customHeight="1" x14ac:dyDescent="0.25">
      <c r="A19" s="6" t="s">
        <v>25</v>
      </c>
      <c r="B19" s="6" t="s">
        <v>15</v>
      </c>
      <c r="C19" s="7">
        <v>0.55347222222222225</v>
      </c>
      <c r="D19" s="7">
        <v>0.55555555555555558</v>
      </c>
      <c r="E19" s="8">
        <f t="shared" si="0"/>
        <v>4.9999996000000137E-2</v>
      </c>
      <c r="F19" s="9">
        <f t="shared" si="1"/>
        <v>2.9999997600000081</v>
      </c>
      <c r="G19" s="9">
        <f>SUM(G18)</f>
        <v>265.99997872000188</v>
      </c>
      <c r="H19" s="9">
        <f>SUM(H18,F19)</f>
        <v>53.999995680000232</v>
      </c>
      <c r="I19" s="9">
        <f t="shared" si="2"/>
        <v>319.99997440000209</v>
      </c>
      <c r="J19" s="10">
        <f t="shared" si="3"/>
        <v>0.22222222222222227</v>
      </c>
      <c r="K19" s="10" t="s">
        <v>16</v>
      </c>
      <c r="L19" s="12">
        <f>IF(K19="Y",20, IF(K19="N",0, IF(K19="","")))</f>
        <v>0</v>
      </c>
      <c r="P19" s="2"/>
      <c r="Q19" s="2"/>
    </row>
    <row r="20" spans="1:17" ht="18" customHeight="1" x14ac:dyDescent="0.25">
      <c r="A20" s="6">
        <v>9</v>
      </c>
      <c r="B20" s="6" t="s">
        <v>17</v>
      </c>
      <c r="C20" s="7">
        <v>0.55555555555555558</v>
      </c>
      <c r="D20" s="7">
        <v>0.58402777777777781</v>
      </c>
      <c r="E20" s="8">
        <f t="shared" si="0"/>
        <v>0.68333327866667126</v>
      </c>
      <c r="F20" s="9">
        <f t="shared" si="1"/>
        <v>40.999996720000276</v>
      </c>
      <c r="G20" s="9">
        <f>SUM(G19,F20)</f>
        <v>306.99997544000217</v>
      </c>
      <c r="H20" s="9">
        <f>SUM(H19)</f>
        <v>53.999995680000232</v>
      </c>
      <c r="I20" s="9">
        <f t="shared" si="2"/>
        <v>360.99997112000239</v>
      </c>
      <c r="J20" s="10">
        <f t="shared" si="3"/>
        <v>0.2506944444444445</v>
      </c>
      <c r="K20" s="11"/>
      <c r="L20" s="12" t="str">
        <f>IF(K20="Y",41, IF(K20="N",0, IF(K20="","")))</f>
        <v/>
      </c>
      <c r="P20" s="2"/>
      <c r="Q20" s="2"/>
    </row>
    <row r="21" spans="1:17" ht="18" customHeight="1" x14ac:dyDescent="0.25">
      <c r="A21" s="6" t="s">
        <v>26</v>
      </c>
      <c r="B21" s="6" t="s">
        <v>15</v>
      </c>
      <c r="C21" s="7">
        <v>0.58402777777777781</v>
      </c>
      <c r="D21" s="7">
        <v>0.58611111111111114</v>
      </c>
      <c r="E21" s="8">
        <f t="shared" si="0"/>
        <v>4.9999996000000137E-2</v>
      </c>
      <c r="F21" s="9">
        <f t="shared" si="1"/>
        <v>2.9999997600000081</v>
      </c>
      <c r="G21" s="9">
        <f>SUM(G20)</f>
        <v>306.99997544000217</v>
      </c>
      <c r="H21" s="9">
        <f>SUM(H20,F21)</f>
        <v>56.999995440000241</v>
      </c>
      <c r="I21" s="9">
        <f t="shared" si="2"/>
        <v>363.99997088000242</v>
      </c>
      <c r="J21" s="10">
        <f t="shared" si="3"/>
        <v>0.25277777777777782</v>
      </c>
      <c r="K21" s="10" t="s">
        <v>16</v>
      </c>
      <c r="L21" s="12">
        <f>IF(K21="Y",20, IF(K21="N",0, IF(K21="","")))</f>
        <v>0</v>
      </c>
      <c r="P21" s="2"/>
      <c r="Q21" s="2"/>
    </row>
    <row r="22" spans="1:17" ht="18" customHeight="1" x14ac:dyDescent="0.25">
      <c r="A22" s="6">
        <v>10</v>
      </c>
      <c r="B22" s="6" t="s">
        <v>17</v>
      </c>
      <c r="C22" s="7">
        <v>0.58611111111111114</v>
      </c>
      <c r="D22" s="7">
        <v>0.61458333333333337</v>
      </c>
      <c r="E22" s="8">
        <f t="shared" si="0"/>
        <v>0.68333327866667126</v>
      </c>
      <c r="F22" s="9">
        <f t="shared" si="1"/>
        <v>40.999996720000276</v>
      </c>
      <c r="G22" s="9">
        <f>SUM(G21,F22)</f>
        <v>347.99997216000247</v>
      </c>
      <c r="H22" s="14">
        <f>SUM(H21)</f>
        <v>56.999995440000241</v>
      </c>
      <c r="I22" s="14">
        <f t="shared" si="2"/>
        <v>404.99996760000272</v>
      </c>
      <c r="J22" s="15">
        <f t="shared" si="3"/>
        <v>0.28125000000000006</v>
      </c>
      <c r="K22" s="16"/>
      <c r="L22" s="12" t="str">
        <f>IF(K22="Y",41, IF(K22="N",0, IF(K22="","")))</f>
        <v/>
      </c>
      <c r="P22" s="2"/>
      <c r="Q22" s="2"/>
    </row>
    <row r="23" spans="1:17" ht="18" customHeight="1" x14ac:dyDescent="0.25">
      <c r="A23" s="17"/>
      <c r="B23" s="17"/>
      <c r="C23" s="18"/>
      <c r="D23" s="18"/>
      <c r="E23" s="19"/>
      <c r="F23" s="20"/>
      <c r="G23" s="20"/>
      <c r="H23" s="30" t="s">
        <v>27</v>
      </c>
      <c r="I23" s="31"/>
      <c r="J23" s="31"/>
      <c r="K23" s="31"/>
      <c r="L23" s="28">
        <f>SUM(L4:L22)</f>
        <v>0</v>
      </c>
      <c r="P23" s="2"/>
      <c r="Q23" s="2"/>
    </row>
    <row r="24" spans="1:17" ht="18" customHeight="1" x14ac:dyDescent="0.25">
      <c r="A24" s="21" t="s">
        <v>16</v>
      </c>
      <c r="B24" s="22" t="s">
        <v>37</v>
      </c>
      <c r="C24" s="18"/>
      <c r="D24" s="18"/>
      <c r="E24" s="19"/>
      <c r="F24" s="20"/>
      <c r="H24" s="32"/>
      <c r="I24" s="33"/>
      <c r="J24" s="33"/>
      <c r="K24" s="33"/>
      <c r="L24" s="29"/>
      <c r="P24" s="2"/>
      <c r="Q24" s="2"/>
    </row>
    <row r="25" spans="1:17" ht="18" customHeight="1" x14ac:dyDescent="0.25">
      <c r="A25" s="21" t="s">
        <v>28</v>
      </c>
      <c r="B25" s="22" t="s">
        <v>38</v>
      </c>
      <c r="C25" s="18"/>
      <c r="D25" s="18"/>
      <c r="E25" s="19"/>
      <c r="F25" s="20"/>
      <c r="G25" s="20"/>
      <c r="H25" s="37" t="s">
        <v>29</v>
      </c>
      <c r="I25" s="38"/>
      <c r="J25" s="38"/>
      <c r="K25" s="38"/>
      <c r="L25" s="41" t="str">
        <f>IF(L23&gt;299,"Present Full Day",IF(L23&gt;149,"Present Half Day",IF(L23&lt;150,"Absent Full Day")))</f>
        <v>Absent Full Day</v>
      </c>
      <c r="P25" s="2"/>
      <c r="Q25" s="2"/>
    </row>
    <row r="26" spans="1:17" ht="18" customHeight="1" x14ac:dyDescent="0.25">
      <c r="B26" s="51" t="s">
        <v>30</v>
      </c>
      <c r="C26" s="52"/>
      <c r="D26" s="52"/>
      <c r="E26" s="53"/>
      <c r="H26" s="39"/>
      <c r="I26" s="40"/>
      <c r="J26" s="40"/>
      <c r="K26" s="40"/>
      <c r="L26" s="42"/>
    </row>
    <row r="27" spans="1:17" ht="12.75" customHeight="1" x14ac:dyDescent="0.25">
      <c r="A27" s="24"/>
      <c r="B27" s="54" t="s">
        <v>31</v>
      </c>
      <c r="C27" s="55"/>
      <c r="D27" s="55"/>
      <c r="E27" s="56"/>
      <c r="F27" s="25"/>
      <c r="G27" s="23"/>
      <c r="H27" s="23"/>
      <c r="L27" s="26"/>
    </row>
    <row r="28" spans="1:17" ht="12.75" customHeight="1" x14ac:dyDescent="0.25">
      <c r="A28" s="2"/>
      <c r="B28" s="48" t="s">
        <v>32</v>
      </c>
      <c r="C28" s="49"/>
      <c r="D28" s="49"/>
      <c r="E28" s="50"/>
      <c r="H28" s="26"/>
      <c r="L28" s="23"/>
      <c r="M28" s="23"/>
      <c r="P28" s="2"/>
      <c r="Q28" s="2"/>
    </row>
    <row r="29" spans="1:17" ht="12.75" customHeight="1" x14ac:dyDescent="0.25">
      <c r="A29" s="2"/>
      <c r="B29" s="45" t="s">
        <v>33</v>
      </c>
      <c r="C29" s="46"/>
      <c r="D29" s="46"/>
      <c r="E29" s="47"/>
      <c r="F29" s="27"/>
      <c r="H29" s="26"/>
      <c r="L29" s="23"/>
      <c r="M29" s="23"/>
      <c r="P29" s="2"/>
      <c r="Q29" s="2"/>
    </row>
    <row r="30" spans="1:17" x14ac:dyDescent="0.25">
      <c r="A30" s="2"/>
      <c r="F30" s="27"/>
      <c r="G30" s="27"/>
      <c r="H30" s="26"/>
      <c r="L30" s="23"/>
      <c r="M30" s="23"/>
      <c r="P30" s="2"/>
      <c r="Q30" s="2"/>
    </row>
    <row r="31" spans="1:17" x14ac:dyDescent="0.25">
      <c r="A31" s="2"/>
      <c r="F31" s="27"/>
      <c r="G31" s="27"/>
      <c r="H31" s="26"/>
      <c r="L31" s="23"/>
      <c r="M31" s="23"/>
      <c r="N31" s="27"/>
      <c r="P31" s="2"/>
      <c r="Q31" s="2"/>
    </row>
  </sheetData>
  <sheetProtection sheet="1" objects="1" scenarios="1"/>
  <mergeCells count="10">
    <mergeCell ref="B27:E27"/>
    <mergeCell ref="B28:E28"/>
    <mergeCell ref="B29:E29"/>
    <mergeCell ref="B26:E26"/>
    <mergeCell ref="L23:L24"/>
    <mergeCell ref="H23:K24"/>
    <mergeCell ref="A1:L1"/>
    <mergeCell ref="H25:K26"/>
    <mergeCell ref="L25:L26"/>
    <mergeCell ref="A2:L2"/>
  </mergeCells>
  <phoneticPr fontId="0" type="noConversion"/>
  <conditionalFormatting sqref="L25:L26">
    <cfRule type="cellIs" dxfId="11" priority="1" stopIfTrue="1" operator="equal">
      <formula>"Present Full Day"</formula>
    </cfRule>
    <cfRule type="cellIs" dxfId="10" priority="2" stopIfTrue="1" operator="equal">
      <formula>"Present Half Day"</formula>
    </cfRule>
    <cfRule type="cellIs" dxfId="9" priority="3" stopIfTrue="1" operator="equal">
      <formula>"Absent Full Day"</formula>
    </cfRule>
  </conditionalFormatting>
  <conditionalFormatting sqref="K4 K6 K8 K10 K12 K14 K22 K18 K20">
    <cfRule type="cellIs" dxfId="8" priority="4" stopIfTrue="1" operator="equal">
      <formula>"Y"</formula>
    </cfRule>
    <cfRule type="cellIs" dxfId="7" priority="5" stopIfTrue="1" operator="equal">
      <formula>"N"</formula>
    </cfRule>
  </conditionalFormatting>
  <conditionalFormatting sqref="K5 K7 K9 K11 K13 K19 K21 K15:K17">
    <cfRule type="cellIs" dxfId="6" priority="6" stopIfTrue="1" operator="equal">
      <formula>"N"</formula>
    </cfRule>
    <cfRule type="cellIs" dxfId="5" priority="7" stopIfTrue="1" operator="equal">
      <formula>"Y"</formula>
    </cfRule>
  </conditionalFormatting>
  <dataValidations count="3">
    <dataValidation type="time" allowBlank="1" showInputMessage="1" showErrorMessage="1" errorTitle="Time In" error="You must enter a time between 8:00 AM and 3:00 PM" promptTitle="Time In" prompt="Enter a time with AM or PM" sqref="A27">
      <formula1>0.333333333333333</formula1>
      <formula2>0.625</formula2>
    </dataValidation>
    <dataValidation type="list" allowBlank="1" showInputMessage="1" showErrorMessage="1" errorTitle="Attendance" error="You can only place a Y or N in this cell." promptTitle="Attendance" prompt="Place a Y in the cell if the student was present for one or more minutes during this period.  Place an N if student was not present at all during this period._x000a__x000a_Y = student was present_x000a_N = student was not present" sqref="K4 K6 K8 K10 K12 K14 K22 K18 K20">
      <formula1>$A$23:$A$25</formula1>
    </dataValidation>
    <dataValidation type="list" showDropDown="1" showInputMessage="1" showErrorMessage="1" errorTitle="Attendance" error="Attendance cannot be claimed for passing periods or lunch.  Therefore, only N can be placed in this cell." promptTitle="Attendance" prompt="Attendance cannot be claimed for passing periods or lunch.  Therefore, only N can be placed in this cell." sqref="K5 K7 K9 K11 K13 K19 K21 K15:K17">
      <formula1>$A$24</formula1>
    </dataValidation>
  </dataValidations>
  <printOptions horizontalCentered="1"/>
  <pageMargins left="0.25" right="0" top="0.5" bottom="0.75" header="0.5" footer="0.5"/>
  <pageSetup orientation="landscape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sqref="A1:L1"/>
    </sheetView>
  </sheetViews>
  <sheetFormatPr defaultColWidth="9.109375" defaultRowHeight="13.2" x14ac:dyDescent="0.25"/>
  <cols>
    <col min="1" max="1" width="6" style="23" customWidth="1"/>
    <col min="2" max="2" width="10.5546875" style="2" customWidth="1"/>
    <col min="3" max="6" width="8.44140625" style="2" customWidth="1"/>
    <col min="7" max="7" width="11.6640625" style="2" customWidth="1"/>
    <col min="8" max="8" width="14" style="2" bestFit="1" customWidth="1"/>
    <col min="9" max="10" width="8.44140625" style="2" customWidth="1"/>
    <col min="11" max="11" width="9.6640625" style="2" customWidth="1"/>
    <col min="12" max="12" width="16" style="2" bestFit="1" customWidth="1"/>
    <col min="13" max="13" width="7.88671875" style="2" customWidth="1"/>
    <col min="14" max="14" width="10.6640625" style="2" customWidth="1"/>
    <col min="15" max="15" width="7.6640625" style="2" bestFit="1" customWidth="1"/>
    <col min="16" max="16" width="8.6640625" style="23" customWidth="1"/>
    <col min="17" max="17" width="7.44140625" style="23" bestFit="1" customWidth="1"/>
    <col min="18" max="16384" width="9.109375" style="2"/>
  </cols>
  <sheetData>
    <row r="1" spans="1:18" ht="24.9" customHeight="1" x14ac:dyDescent="0.25">
      <c r="A1" s="34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1"/>
      <c r="N1" s="1"/>
      <c r="O1" s="1"/>
      <c r="P1" s="1"/>
      <c r="Q1" s="1"/>
    </row>
    <row r="2" spans="1:18" ht="17.399999999999999" x14ac:dyDescent="0.25">
      <c r="A2" s="43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1"/>
      <c r="N2" s="1"/>
      <c r="O2" s="1"/>
      <c r="P2" s="1"/>
      <c r="Q2" s="1"/>
    </row>
    <row r="3" spans="1:18" s="5" customFormat="1" ht="39.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4" t="s">
        <v>10</v>
      </c>
      <c r="J3" s="4" t="s">
        <v>11</v>
      </c>
      <c r="K3" s="3" t="s">
        <v>36</v>
      </c>
      <c r="L3" s="3" t="s">
        <v>12</v>
      </c>
      <c r="M3" s="1"/>
      <c r="N3" s="1"/>
      <c r="O3" s="1"/>
      <c r="P3" s="1"/>
      <c r="Q3" s="1"/>
    </row>
    <row r="4" spans="1:18" ht="18" customHeight="1" x14ac:dyDescent="0.25">
      <c r="A4" s="6">
        <v>1</v>
      </c>
      <c r="B4" s="6" t="s">
        <v>13</v>
      </c>
      <c r="C4" s="7">
        <v>0.33333333333333331</v>
      </c>
      <c r="D4" s="7">
        <v>0.34722222222222227</v>
      </c>
      <c r="E4" s="8">
        <f t="shared" ref="E4:E22" si="0">SUM(D4-C4)/0.04166667</f>
        <v>0.33333330666667027</v>
      </c>
      <c r="F4" s="9">
        <f t="shared" ref="F4:F22" si="1">E4*60</f>
        <v>19.999998400000216</v>
      </c>
      <c r="G4" s="9">
        <f>SUM(F4)</f>
        <v>19.999998400000216</v>
      </c>
      <c r="H4" s="9">
        <f>SUM(0)</f>
        <v>0</v>
      </c>
      <c r="I4" s="9">
        <f t="shared" ref="I4:I22" si="2">SUM(G4:H4)</f>
        <v>19.999998400000216</v>
      </c>
      <c r="J4" s="10">
        <f>D4-C4</f>
        <v>1.3888888888888951E-2</v>
      </c>
      <c r="K4" s="10"/>
      <c r="L4" s="12" t="str">
        <f>IF(K4="Y",20, IF(K4="N",0, IF(K4="","")))</f>
        <v/>
      </c>
      <c r="P4" s="2"/>
      <c r="Q4" s="2"/>
    </row>
    <row r="5" spans="1:18" ht="18" customHeight="1" x14ac:dyDescent="0.25">
      <c r="A5" s="6" t="s">
        <v>14</v>
      </c>
      <c r="B5" s="6" t="s">
        <v>15</v>
      </c>
      <c r="C5" s="7">
        <v>0.34722222222222227</v>
      </c>
      <c r="D5" s="7">
        <v>0.34930555555555554</v>
      </c>
      <c r="E5" s="8">
        <f t="shared" si="0"/>
        <v>4.9999995999998804E-2</v>
      </c>
      <c r="F5" s="9">
        <f t="shared" si="1"/>
        <v>2.9999997599999282</v>
      </c>
      <c r="G5" s="9">
        <f>SUM(F4)</f>
        <v>19.999998400000216</v>
      </c>
      <c r="H5" s="9">
        <f>SUM(H4,F5)</f>
        <v>2.9999997599999282</v>
      </c>
      <c r="I5" s="9">
        <f t="shared" si="2"/>
        <v>22.999998160000143</v>
      </c>
      <c r="J5" s="10">
        <f t="shared" ref="J5:J22" si="3">SUM(J4+(D5-C5))</f>
        <v>1.5972222222222221E-2</v>
      </c>
      <c r="K5" s="10" t="s">
        <v>16</v>
      </c>
      <c r="L5" s="12">
        <f>IF(K5="Y",20, IF(K5="N",0, IF(K5="","")))</f>
        <v>0</v>
      </c>
      <c r="N5" s="1"/>
      <c r="O5" s="1"/>
      <c r="P5" s="1"/>
      <c r="Q5" s="1"/>
      <c r="R5" s="1"/>
    </row>
    <row r="6" spans="1:18" ht="18" customHeight="1" x14ac:dyDescent="0.25">
      <c r="A6" s="6">
        <v>2</v>
      </c>
      <c r="B6" s="6" t="s">
        <v>17</v>
      </c>
      <c r="C6" s="7">
        <v>0.34930555555555554</v>
      </c>
      <c r="D6" s="7">
        <v>0.37777777777777777</v>
      </c>
      <c r="E6" s="8">
        <f t="shared" si="0"/>
        <v>0.68333327866667126</v>
      </c>
      <c r="F6" s="9">
        <f t="shared" si="1"/>
        <v>40.999996720000276</v>
      </c>
      <c r="G6" s="9">
        <f>SUM(G5,F6)</f>
        <v>60.999995120000492</v>
      </c>
      <c r="H6" s="9">
        <f>SUM(H5)</f>
        <v>2.9999997599999282</v>
      </c>
      <c r="I6" s="9">
        <f t="shared" si="2"/>
        <v>63.999994880000422</v>
      </c>
      <c r="J6" s="10">
        <f t="shared" si="3"/>
        <v>4.4444444444444453E-2</v>
      </c>
      <c r="K6" s="10"/>
      <c r="L6" s="12" t="str">
        <f>IF(K6="Y",41, IF(K6="N",0, IF(K6="","")))</f>
        <v/>
      </c>
      <c r="M6" s="13"/>
      <c r="N6" s="1"/>
      <c r="O6" s="1"/>
      <c r="P6" s="1"/>
      <c r="Q6" s="1"/>
      <c r="R6" s="1"/>
    </row>
    <row r="7" spans="1:18" ht="18" customHeight="1" x14ac:dyDescent="0.25">
      <c r="A7" s="6" t="s">
        <v>18</v>
      </c>
      <c r="B7" s="6" t="s">
        <v>15</v>
      </c>
      <c r="C7" s="7">
        <v>0.37777777777777777</v>
      </c>
      <c r="D7" s="7">
        <v>0.37986111111111115</v>
      </c>
      <c r="E7" s="8">
        <f t="shared" si="0"/>
        <v>4.9999996000001469E-2</v>
      </c>
      <c r="F7" s="9">
        <f t="shared" si="1"/>
        <v>2.9999997600000881</v>
      </c>
      <c r="G7" s="9">
        <f>SUM(G6)</f>
        <v>60.999995120000492</v>
      </c>
      <c r="H7" s="9">
        <f>SUM(H6,F7)</f>
        <v>5.9999995200000162</v>
      </c>
      <c r="I7" s="9">
        <f t="shared" si="2"/>
        <v>66.999994640000509</v>
      </c>
      <c r="J7" s="10">
        <f t="shared" si="3"/>
        <v>4.6527777777777835E-2</v>
      </c>
      <c r="K7" s="10" t="s">
        <v>16</v>
      </c>
      <c r="L7" s="12">
        <f>IF(K7="Y",20, IF(K7="N",0, IF(K7="","")))</f>
        <v>0</v>
      </c>
      <c r="N7" s="1"/>
      <c r="O7" s="1"/>
      <c r="P7" s="1"/>
      <c r="Q7" s="1"/>
      <c r="R7" s="1"/>
    </row>
    <row r="8" spans="1:18" ht="18" customHeight="1" x14ac:dyDescent="0.25">
      <c r="A8" s="6">
        <v>3</v>
      </c>
      <c r="B8" s="6" t="s">
        <v>17</v>
      </c>
      <c r="C8" s="7">
        <v>0.37986111111111115</v>
      </c>
      <c r="D8" s="7">
        <v>0.40833333333333338</v>
      </c>
      <c r="E8" s="8">
        <f t="shared" si="0"/>
        <v>0.68333327866667126</v>
      </c>
      <c r="F8" s="9">
        <f t="shared" si="1"/>
        <v>40.999996720000276</v>
      </c>
      <c r="G8" s="9">
        <f>SUM(G7,F8)</f>
        <v>101.99999184000077</v>
      </c>
      <c r="H8" s="9">
        <f>SUM(H7)</f>
        <v>5.9999995200000162</v>
      </c>
      <c r="I8" s="9">
        <f t="shared" si="2"/>
        <v>107.99999136000079</v>
      </c>
      <c r="J8" s="10">
        <f t="shared" si="3"/>
        <v>7.5000000000000067E-2</v>
      </c>
      <c r="K8" s="10"/>
      <c r="L8" s="12" t="str">
        <f>IF(K8="Y",41, IF(K8="N",0, IF(K8="","")))</f>
        <v/>
      </c>
      <c r="N8" s="1"/>
      <c r="O8" s="1"/>
      <c r="P8" s="1"/>
      <c r="Q8" s="1"/>
      <c r="R8" s="1"/>
    </row>
    <row r="9" spans="1:18" ht="18" customHeight="1" x14ac:dyDescent="0.25">
      <c r="A9" s="6" t="s">
        <v>19</v>
      </c>
      <c r="B9" s="6" t="s">
        <v>15</v>
      </c>
      <c r="C9" s="7">
        <v>0.40833333333333338</v>
      </c>
      <c r="D9" s="7">
        <v>0.41041666666666665</v>
      </c>
      <c r="E9" s="8">
        <f t="shared" si="0"/>
        <v>4.9999995999998804E-2</v>
      </c>
      <c r="F9" s="9">
        <f t="shared" si="1"/>
        <v>2.9999997599999282</v>
      </c>
      <c r="G9" s="9">
        <f>SUM(G8)</f>
        <v>101.99999184000077</v>
      </c>
      <c r="H9" s="9">
        <f>SUM(H8,F9)</f>
        <v>8.999999279999944</v>
      </c>
      <c r="I9" s="9">
        <f t="shared" si="2"/>
        <v>110.99999112000071</v>
      </c>
      <c r="J9" s="10">
        <f t="shared" si="3"/>
        <v>7.7083333333333337E-2</v>
      </c>
      <c r="K9" s="10" t="s">
        <v>16</v>
      </c>
      <c r="L9" s="12">
        <f>IF(K9="Y",20, IF(K9="N",0, IF(K9="","")))</f>
        <v>0</v>
      </c>
      <c r="M9" s="1"/>
      <c r="N9" s="1"/>
      <c r="O9" s="1"/>
      <c r="P9" s="1"/>
      <c r="Q9" s="1"/>
      <c r="R9" s="1"/>
    </row>
    <row r="10" spans="1:18" ht="18" customHeight="1" x14ac:dyDescent="0.25">
      <c r="A10" s="6">
        <v>4</v>
      </c>
      <c r="B10" s="6" t="s">
        <v>17</v>
      </c>
      <c r="C10" s="7">
        <v>0.41041666666666665</v>
      </c>
      <c r="D10" s="7">
        <v>0.43888888888888888</v>
      </c>
      <c r="E10" s="8">
        <f t="shared" si="0"/>
        <v>0.68333327866667126</v>
      </c>
      <c r="F10" s="9">
        <f t="shared" si="1"/>
        <v>40.999996720000276</v>
      </c>
      <c r="G10" s="9">
        <f>SUM(G9,F10)</f>
        <v>142.99998856000104</v>
      </c>
      <c r="H10" s="9">
        <f>SUM(H9)</f>
        <v>8.999999279999944</v>
      </c>
      <c r="I10" s="9">
        <f t="shared" si="2"/>
        <v>151.99998784000098</v>
      </c>
      <c r="J10" s="10">
        <f t="shared" si="3"/>
        <v>0.10555555555555557</v>
      </c>
      <c r="K10" s="10"/>
      <c r="L10" s="12" t="str">
        <f>IF(K10="Y",41, IF(K10="N",0, IF(K10="","")))</f>
        <v/>
      </c>
      <c r="M10" s="1"/>
      <c r="N10" s="1"/>
      <c r="O10" s="1"/>
      <c r="P10" s="1"/>
      <c r="Q10" s="1"/>
      <c r="R10" s="1"/>
    </row>
    <row r="11" spans="1:18" ht="18" customHeight="1" x14ac:dyDescent="0.25">
      <c r="A11" s="6" t="s">
        <v>20</v>
      </c>
      <c r="B11" s="6" t="s">
        <v>15</v>
      </c>
      <c r="C11" s="7">
        <v>0.43888888888888888</v>
      </c>
      <c r="D11" s="7">
        <v>0.44097222222222227</v>
      </c>
      <c r="E11" s="8">
        <f t="shared" si="0"/>
        <v>4.9999996000001469E-2</v>
      </c>
      <c r="F11" s="9">
        <f t="shared" si="1"/>
        <v>2.9999997600000881</v>
      </c>
      <c r="G11" s="9">
        <f>SUM(G10)</f>
        <v>142.99998856000104</v>
      </c>
      <c r="H11" s="9">
        <f>SUM(H10,F11)</f>
        <v>11.999999040000032</v>
      </c>
      <c r="I11" s="9">
        <f t="shared" si="2"/>
        <v>154.99998760000108</v>
      </c>
      <c r="J11" s="10">
        <f t="shared" si="3"/>
        <v>0.10763888888888895</v>
      </c>
      <c r="K11" s="10" t="s">
        <v>16</v>
      </c>
      <c r="L11" s="12">
        <f>IF(K11="Y",20, IF(K11="N",0, IF(K11="","")))</f>
        <v>0</v>
      </c>
      <c r="M11" s="1"/>
      <c r="N11" s="1"/>
      <c r="O11" s="1"/>
      <c r="P11" s="1"/>
      <c r="Q11" s="1"/>
      <c r="R11" s="1"/>
    </row>
    <row r="12" spans="1:18" ht="18" customHeight="1" x14ac:dyDescent="0.25">
      <c r="A12" s="6">
        <v>5</v>
      </c>
      <c r="B12" s="6" t="s">
        <v>17</v>
      </c>
      <c r="C12" s="7">
        <v>0.44097222222222227</v>
      </c>
      <c r="D12" s="7">
        <v>0.4694444444444445</v>
      </c>
      <c r="E12" s="8">
        <f t="shared" si="0"/>
        <v>0.68333327866667126</v>
      </c>
      <c r="F12" s="9">
        <f t="shared" si="1"/>
        <v>40.999996720000276</v>
      </c>
      <c r="G12" s="9">
        <f>SUM(G11,F12)</f>
        <v>183.99998528000131</v>
      </c>
      <c r="H12" s="9">
        <f>SUM(H11)</f>
        <v>11.999999040000032</v>
      </c>
      <c r="I12" s="9">
        <f t="shared" si="2"/>
        <v>195.99998432000135</v>
      </c>
      <c r="J12" s="10">
        <f t="shared" si="3"/>
        <v>0.13611111111111118</v>
      </c>
      <c r="K12" s="10"/>
      <c r="L12" s="12" t="str">
        <f>IF(K12="Y",41, IF(K12="N",0, IF(K12="","")))</f>
        <v/>
      </c>
      <c r="M12" s="1"/>
      <c r="N12" s="1"/>
      <c r="O12" s="1"/>
      <c r="P12" s="1"/>
      <c r="Q12" s="1"/>
      <c r="R12" s="1"/>
    </row>
    <row r="13" spans="1:18" ht="18" customHeight="1" x14ac:dyDescent="0.25">
      <c r="A13" s="6" t="s">
        <v>21</v>
      </c>
      <c r="B13" s="6" t="s">
        <v>15</v>
      </c>
      <c r="C13" s="7">
        <v>0.4694444444444445</v>
      </c>
      <c r="D13" s="7">
        <v>0.47152777777777777</v>
      </c>
      <c r="E13" s="8">
        <f t="shared" si="0"/>
        <v>4.9999995999998804E-2</v>
      </c>
      <c r="F13" s="9">
        <f t="shared" si="1"/>
        <v>2.9999997599999282</v>
      </c>
      <c r="G13" s="9">
        <f>SUM(G12)</f>
        <v>183.99998528000131</v>
      </c>
      <c r="H13" s="9">
        <f>SUM(H12,F13)</f>
        <v>14.999998799999961</v>
      </c>
      <c r="I13" s="9">
        <f t="shared" si="2"/>
        <v>198.99998408000127</v>
      </c>
      <c r="J13" s="10">
        <f t="shared" si="3"/>
        <v>0.13819444444444445</v>
      </c>
      <c r="K13" s="10" t="s">
        <v>16</v>
      </c>
      <c r="L13" s="12">
        <f>IF(K13="Y",20, IF(K13="N",0, IF(K13="","")))</f>
        <v>0</v>
      </c>
      <c r="M13" s="1"/>
      <c r="N13" s="1"/>
      <c r="O13" s="1"/>
      <c r="P13" s="1"/>
      <c r="Q13" s="1"/>
      <c r="R13" s="1"/>
    </row>
    <row r="14" spans="1:18" ht="18" customHeight="1" x14ac:dyDescent="0.25">
      <c r="A14" s="6">
        <v>6</v>
      </c>
      <c r="B14" s="6" t="s">
        <v>17</v>
      </c>
      <c r="C14" s="7">
        <v>0.47152777777777777</v>
      </c>
      <c r="D14" s="7">
        <v>0.5</v>
      </c>
      <c r="E14" s="8">
        <f t="shared" si="0"/>
        <v>0.68333327866667126</v>
      </c>
      <c r="F14" s="9">
        <f t="shared" si="1"/>
        <v>40.999996720000276</v>
      </c>
      <c r="G14" s="9">
        <f>SUM(G13,F14)</f>
        <v>224.99998200000158</v>
      </c>
      <c r="H14" s="9">
        <f>SUM(H13)</f>
        <v>14.999998799999961</v>
      </c>
      <c r="I14" s="9">
        <f t="shared" si="2"/>
        <v>239.99998080000154</v>
      </c>
      <c r="J14" s="10">
        <f t="shared" si="3"/>
        <v>0.16666666666666669</v>
      </c>
      <c r="K14" s="10"/>
      <c r="L14" s="12" t="str">
        <f>IF(K14="Y",41, IF(K14="N",0, IF(K14="","")))</f>
        <v/>
      </c>
      <c r="M14" s="1"/>
      <c r="N14" s="1"/>
      <c r="O14" s="1"/>
      <c r="P14" s="1"/>
      <c r="Q14" s="1"/>
      <c r="R14" s="1"/>
    </row>
    <row r="15" spans="1:18" ht="18" customHeight="1" x14ac:dyDescent="0.25">
      <c r="A15" s="6" t="s">
        <v>23</v>
      </c>
      <c r="B15" s="6" t="s">
        <v>15</v>
      </c>
      <c r="C15" s="7">
        <v>0.5</v>
      </c>
      <c r="D15" s="7">
        <v>0.50208333333333333</v>
      </c>
      <c r="E15" s="8">
        <f t="shared" si="0"/>
        <v>4.9999996000000137E-2</v>
      </c>
      <c r="F15" s="9">
        <f t="shared" si="1"/>
        <v>2.9999997600000081</v>
      </c>
      <c r="G15" s="9">
        <f>SUM(G14)</f>
        <v>224.99998200000158</v>
      </c>
      <c r="H15" s="9">
        <f>SUM(H14,F15)</f>
        <v>17.99999855999997</v>
      </c>
      <c r="I15" s="9">
        <f t="shared" si="2"/>
        <v>242.99998056000155</v>
      </c>
      <c r="J15" s="10">
        <f t="shared" si="3"/>
        <v>0.16875000000000001</v>
      </c>
      <c r="K15" s="10" t="s">
        <v>16</v>
      </c>
      <c r="L15" s="12">
        <f>IF(K15="Y",20, IF(K15="N",0, IF(K15="","")))</f>
        <v>0</v>
      </c>
      <c r="M15" s="1"/>
      <c r="N15" s="1"/>
      <c r="O15" s="1"/>
      <c r="P15" s="1"/>
      <c r="Q15" s="1"/>
      <c r="R15" s="1"/>
    </row>
    <row r="16" spans="1:18" ht="18" customHeight="1" x14ac:dyDescent="0.25">
      <c r="A16" s="6">
        <v>7</v>
      </c>
      <c r="B16" s="6" t="s">
        <v>17</v>
      </c>
      <c r="C16" s="7">
        <v>0.50208333333333333</v>
      </c>
      <c r="D16" s="7">
        <v>0.53055555555555556</v>
      </c>
      <c r="E16" s="8">
        <f t="shared" si="0"/>
        <v>0.68333327866667126</v>
      </c>
      <c r="F16" s="9">
        <f t="shared" si="1"/>
        <v>40.999996720000276</v>
      </c>
      <c r="G16" s="9">
        <f>SUM(G15,F16)</f>
        <v>265.99997872000188</v>
      </c>
      <c r="H16" s="9">
        <f>SUM(H15)</f>
        <v>17.99999855999997</v>
      </c>
      <c r="I16" s="9">
        <f t="shared" si="2"/>
        <v>283.99997728000187</v>
      </c>
      <c r="J16" s="10">
        <f t="shared" si="3"/>
        <v>0.19722222222222224</v>
      </c>
      <c r="K16" s="10"/>
      <c r="L16" s="12" t="str">
        <f>IF(K16="Y",41, IF(K16="N",0, IF(K16="","")))</f>
        <v/>
      </c>
      <c r="M16" s="1"/>
      <c r="N16" s="1"/>
      <c r="O16" s="1"/>
      <c r="P16" s="1"/>
      <c r="Q16" s="1"/>
      <c r="R16" s="1"/>
    </row>
    <row r="17" spans="1:17" ht="18" customHeight="1" x14ac:dyDescent="0.25">
      <c r="A17" s="6" t="s">
        <v>24</v>
      </c>
      <c r="B17" s="6" t="s">
        <v>15</v>
      </c>
      <c r="C17" s="7">
        <v>0.53055555555555556</v>
      </c>
      <c r="D17" s="7">
        <v>0.53263888888888888</v>
      </c>
      <c r="E17" s="8">
        <f t="shared" si="0"/>
        <v>4.9999996000000137E-2</v>
      </c>
      <c r="F17" s="9">
        <f t="shared" si="1"/>
        <v>2.9999997600000081</v>
      </c>
      <c r="G17" s="9">
        <f>SUM(G16)</f>
        <v>265.99997872000188</v>
      </c>
      <c r="H17" s="9">
        <f>SUM(H16,F17)</f>
        <v>20.999998319999978</v>
      </c>
      <c r="I17" s="9">
        <f t="shared" si="2"/>
        <v>286.99997704000185</v>
      </c>
      <c r="J17" s="10">
        <f t="shared" si="3"/>
        <v>0.19930555555555557</v>
      </c>
      <c r="K17" s="10" t="s">
        <v>16</v>
      </c>
      <c r="L17" s="12">
        <f>IF(K17="Y",20, IF(K17="N",0, IF(K17="","")))</f>
        <v>0</v>
      </c>
      <c r="P17" s="2"/>
      <c r="Q17" s="2"/>
    </row>
    <row r="18" spans="1:17" ht="18" customHeight="1" x14ac:dyDescent="0.25">
      <c r="A18" s="6">
        <v>8</v>
      </c>
      <c r="B18" s="6" t="s">
        <v>22</v>
      </c>
      <c r="C18" s="7">
        <v>0.53263888888888888</v>
      </c>
      <c r="D18" s="7">
        <v>0.55347222222222225</v>
      </c>
      <c r="E18" s="8">
        <f t="shared" si="0"/>
        <v>0.49999996000000407</v>
      </c>
      <c r="F18" s="9">
        <f t="shared" si="1"/>
        <v>29.999997600000246</v>
      </c>
      <c r="G18" s="9">
        <f>G17</f>
        <v>265.99997872000188</v>
      </c>
      <c r="H18" s="9">
        <f>SUM(H17,F18)</f>
        <v>50.999995920000224</v>
      </c>
      <c r="I18" s="9">
        <f t="shared" si="2"/>
        <v>316.99997464000211</v>
      </c>
      <c r="J18" s="10">
        <f t="shared" si="3"/>
        <v>0.22013888888888894</v>
      </c>
      <c r="K18" s="10" t="s">
        <v>16</v>
      </c>
      <c r="L18" s="12">
        <f>IF(K18="Y",30, IF(K18="N",0, IF(K18="","")))</f>
        <v>0</v>
      </c>
      <c r="P18" s="2"/>
      <c r="Q18" s="2"/>
    </row>
    <row r="19" spans="1:17" ht="18" customHeight="1" x14ac:dyDescent="0.25">
      <c r="A19" s="6" t="s">
        <v>25</v>
      </c>
      <c r="B19" s="6" t="s">
        <v>15</v>
      </c>
      <c r="C19" s="7">
        <v>0.55347222222222225</v>
      </c>
      <c r="D19" s="7">
        <v>0.55555555555555558</v>
      </c>
      <c r="E19" s="8">
        <f t="shared" si="0"/>
        <v>4.9999996000000137E-2</v>
      </c>
      <c r="F19" s="9">
        <f t="shared" si="1"/>
        <v>2.9999997600000081</v>
      </c>
      <c r="G19" s="9">
        <f>SUM(G18)</f>
        <v>265.99997872000188</v>
      </c>
      <c r="H19" s="9">
        <f>SUM(H18,F19)</f>
        <v>53.999995680000232</v>
      </c>
      <c r="I19" s="9">
        <f t="shared" si="2"/>
        <v>319.99997440000209</v>
      </c>
      <c r="J19" s="10">
        <f t="shared" si="3"/>
        <v>0.22222222222222227</v>
      </c>
      <c r="K19" s="10" t="s">
        <v>16</v>
      </c>
      <c r="L19" s="12">
        <f>IF(K19="Y",20, IF(K19="N",0, IF(K19="","")))</f>
        <v>0</v>
      </c>
      <c r="P19" s="2"/>
      <c r="Q19" s="2"/>
    </row>
    <row r="20" spans="1:17" ht="18" customHeight="1" x14ac:dyDescent="0.25">
      <c r="A20" s="6">
        <v>9</v>
      </c>
      <c r="B20" s="6" t="s">
        <v>17</v>
      </c>
      <c r="C20" s="7">
        <v>0.55555555555555558</v>
      </c>
      <c r="D20" s="7">
        <v>0.58402777777777781</v>
      </c>
      <c r="E20" s="8">
        <f t="shared" si="0"/>
        <v>0.68333327866667126</v>
      </c>
      <c r="F20" s="9">
        <f t="shared" si="1"/>
        <v>40.999996720000276</v>
      </c>
      <c r="G20" s="9">
        <f>SUM(G19,F20)</f>
        <v>306.99997544000217</v>
      </c>
      <c r="H20" s="9">
        <f>SUM(H19)</f>
        <v>53.999995680000232</v>
      </c>
      <c r="I20" s="9">
        <f t="shared" si="2"/>
        <v>360.99997112000239</v>
      </c>
      <c r="J20" s="10">
        <f t="shared" si="3"/>
        <v>0.2506944444444445</v>
      </c>
      <c r="K20" s="10"/>
      <c r="L20" s="12" t="str">
        <f>IF(K20="Y",41, IF(K20="N",0, IF(K20="","")))</f>
        <v/>
      </c>
      <c r="P20" s="2"/>
      <c r="Q20" s="2"/>
    </row>
    <row r="21" spans="1:17" ht="18" customHeight="1" x14ac:dyDescent="0.25">
      <c r="A21" s="6" t="s">
        <v>26</v>
      </c>
      <c r="B21" s="6" t="s">
        <v>15</v>
      </c>
      <c r="C21" s="7">
        <v>0.58402777777777781</v>
      </c>
      <c r="D21" s="7">
        <v>0.58611111111111114</v>
      </c>
      <c r="E21" s="8">
        <f t="shared" si="0"/>
        <v>4.9999996000000137E-2</v>
      </c>
      <c r="F21" s="9">
        <f t="shared" si="1"/>
        <v>2.9999997600000081</v>
      </c>
      <c r="G21" s="9">
        <f>SUM(G20)</f>
        <v>306.99997544000217</v>
      </c>
      <c r="H21" s="9">
        <f>SUM(H20,F21)</f>
        <v>56.999995440000241</v>
      </c>
      <c r="I21" s="9">
        <f t="shared" si="2"/>
        <v>363.99997088000242</v>
      </c>
      <c r="J21" s="10">
        <f t="shared" si="3"/>
        <v>0.25277777777777782</v>
      </c>
      <c r="K21" s="10" t="s">
        <v>16</v>
      </c>
      <c r="L21" s="12">
        <f>IF(K21="Y",20, IF(K21="N",0, IF(K21="","")))</f>
        <v>0</v>
      </c>
      <c r="P21" s="2"/>
      <c r="Q21" s="2"/>
    </row>
    <row r="22" spans="1:17" ht="18" customHeight="1" x14ac:dyDescent="0.25">
      <c r="A22" s="6">
        <v>10</v>
      </c>
      <c r="B22" s="6" t="s">
        <v>17</v>
      </c>
      <c r="C22" s="7">
        <v>0.58611111111111114</v>
      </c>
      <c r="D22" s="7">
        <v>0.61458333333333337</v>
      </c>
      <c r="E22" s="8">
        <f t="shared" si="0"/>
        <v>0.68333327866667126</v>
      </c>
      <c r="F22" s="9">
        <f t="shared" si="1"/>
        <v>40.999996720000276</v>
      </c>
      <c r="G22" s="9">
        <f>SUM(G21,F22)</f>
        <v>347.99997216000247</v>
      </c>
      <c r="H22" s="14">
        <f>SUM(H21)</f>
        <v>56.999995440000241</v>
      </c>
      <c r="I22" s="14">
        <f t="shared" si="2"/>
        <v>404.99996760000272</v>
      </c>
      <c r="J22" s="15">
        <f t="shared" si="3"/>
        <v>0.28125000000000006</v>
      </c>
      <c r="K22" s="15"/>
      <c r="L22" s="12" t="str">
        <f>IF(K22="Y",41, IF(K22="N",0, IF(K22="","")))</f>
        <v/>
      </c>
      <c r="P22" s="2"/>
      <c r="Q22" s="2"/>
    </row>
    <row r="23" spans="1:17" ht="18" customHeight="1" x14ac:dyDescent="0.25">
      <c r="A23" s="17"/>
      <c r="B23" s="17"/>
      <c r="C23" s="18"/>
      <c r="D23" s="18"/>
      <c r="E23" s="19"/>
      <c r="F23" s="20"/>
      <c r="G23" s="20"/>
      <c r="H23" s="30" t="s">
        <v>27</v>
      </c>
      <c r="I23" s="31"/>
      <c r="J23" s="31"/>
      <c r="K23" s="31"/>
      <c r="L23" s="28">
        <f>SUM(L4:L22)</f>
        <v>0</v>
      </c>
      <c r="P23" s="2"/>
      <c r="Q23" s="2"/>
    </row>
    <row r="24" spans="1:17" ht="18" customHeight="1" x14ac:dyDescent="0.25">
      <c r="A24" s="21" t="s">
        <v>16</v>
      </c>
      <c r="B24" s="22" t="s">
        <v>37</v>
      </c>
      <c r="C24" s="18"/>
      <c r="D24" s="18"/>
      <c r="E24" s="19"/>
      <c r="F24" s="20"/>
      <c r="H24" s="32"/>
      <c r="I24" s="33"/>
      <c r="J24" s="33"/>
      <c r="K24" s="33"/>
      <c r="L24" s="29"/>
      <c r="P24" s="2"/>
      <c r="Q24" s="2"/>
    </row>
    <row r="25" spans="1:17" ht="18" customHeight="1" x14ac:dyDescent="0.25">
      <c r="A25" s="21" t="s">
        <v>28</v>
      </c>
      <c r="B25" s="22" t="s">
        <v>38</v>
      </c>
      <c r="C25" s="18"/>
      <c r="D25" s="18"/>
      <c r="E25" s="19"/>
      <c r="F25" s="20"/>
      <c r="G25" s="20"/>
      <c r="H25" s="37" t="s">
        <v>29</v>
      </c>
      <c r="I25" s="38"/>
      <c r="J25" s="38"/>
      <c r="K25" s="38"/>
      <c r="L25" s="41" t="str">
        <f>IF(L23&gt;299,"Present Full Day",IF(L23&gt;149,"Present Half Day",IF(L23&lt;150,"Absent Full Day")))</f>
        <v>Absent Full Day</v>
      </c>
      <c r="P25" s="2"/>
      <c r="Q25" s="2"/>
    </row>
    <row r="26" spans="1:17" ht="18" customHeight="1" x14ac:dyDescent="0.25">
      <c r="B26" s="51" t="s">
        <v>30</v>
      </c>
      <c r="C26" s="52"/>
      <c r="D26" s="52"/>
      <c r="E26" s="53"/>
      <c r="H26" s="39"/>
      <c r="I26" s="40"/>
      <c r="J26" s="40"/>
      <c r="K26" s="40"/>
      <c r="L26" s="42"/>
    </row>
    <row r="27" spans="1:17" ht="12.75" customHeight="1" x14ac:dyDescent="0.25">
      <c r="A27" s="24"/>
      <c r="B27" s="54" t="s">
        <v>31</v>
      </c>
      <c r="C27" s="55"/>
      <c r="D27" s="55"/>
      <c r="E27" s="56"/>
      <c r="F27" s="25"/>
      <c r="G27" s="23"/>
      <c r="H27" s="23"/>
      <c r="L27" s="26"/>
    </row>
    <row r="28" spans="1:17" x14ac:dyDescent="0.25">
      <c r="A28" s="2"/>
      <c r="B28" s="48" t="s">
        <v>32</v>
      </c>
      <c r="C28" s="49"/>
      <c r="D28" s="49"/>
      <c r="E28" s="50"/>
      <c r="H28" s="26"/>
      <c r="L28" s="23"/>
      <c r="M28" s="23"/>
      <c r="P28" s="2"/>
      <c r="Q28" s="2"/>
    </row>
    <row r="29" spans="1:17" x14ac:dyDescent="0.25">
      <c r="A29" s="2"/>
      <c r="B29" s="45" t="s">
        <v>33</v>
      </c>
      <c r="C29" s="46"/>
      <c r="D29" s="46"/>
      <c r="E29" s="47"/>
      <c r="F29" s="27"/>
      <c r="H29" s="26"/>
      <c r="L29" s="23"/>
      <c r="M29" s="23"/>
      <c r="P29" s="2"/>
      <c r="Q29" s="2"/>
    </row>
    <row r="30" spans="1:17" x14ac:dyDescent="0.25">
      <c r="A30" s="2"/>
      <c r="F30" s="27"/>
      <c r="G30" s="27"/>
      <c r="H30" s="26"/>
      <c r="L30" s="23"/>
      <c r="M30" s="23"/>
      <c r="P30" s="2"/>
      <c r="Q30" s="2"/>
    </row>
    <row r="31" spans="1:17" x14ac:dyDescent="0.25">
      <c r="A31" s="2"/>
      <c r="F31" s="27"/>
      <c r="G31" s="27"/>
      <c r="H31" s="26"/>
      <c r="L31" s="23"/>
      <c r="M31" s="23"/>
      <c r="N31" s="27"/>
      <c r="P31" s="2"/>
      <c r="Q31" s="2"/>
    </row>
  </sheetData>
  <sheetProtection sheet="1" objects="1" scenarios="1"/>
  <mergeCells count="10">
    <mergeCell ref="B29:E29"/>
    <mergeCell ref="B28:E28"/>
    <mergeCell ref="B27:E27"/>
    <mergeCell ref="L23:L24"/>
    <mergeCell ref="H23:K24"/>
    <mergeCell ref="A1:L1"/>
    <mergeCell ref="H25:K26"/>
    <mergeCell ref="L25:L26"/>
    <mergeCell ref="A2:L2"/>
    <mergeCell ref="B26:E26"/>
  </mergeCells>
  <phoneticPr fontId="0" type="noConversion"/>
  <conditionalFormatting sqref="L25:L26">
    <cfRule type="cellIs" dxfId="4" priority="1" stopIfTrue="1" operator="equal">
      <formula>"Present Full Day"</formula>
    </cfRule>
    <cfRule type="cellIs" dxfId="3" priority="2" stopIfTrue="1" operator="equal">
      <formula>"Present Half Day"</formula>
    </cfRule>
    <cfRule type="cellIs" dxfId="2" priority="3" stopIfTrue="1" operator="equal">
      <formula>"Absent Full Day"</formula>
    </cfRule>
  </conditionalFormatting>
  <conditionalFormatting sqref="K4:K22">
    <cfRule type="cellIs" dxfId="1" priority="4" stopIfTrue="1" operator="equal">
      <formula>"N"</formula>
    </cfRule>
    <cfRule type="cellIs" dxfId="0" priority="5" stopIfTrue="1" operator="equal">
      <formula>"Y"</formula>
    </cfRule>
  </conditionalFormatting>
  <dataValidations count="3">
    <dataValidation type="time" allowBlank="1" showInputMessage="1" showErrorMessage="1" errorTitle="Time In" error="You must enter a time between 8:00 AM and 3:00 PM" promptTitle="Time In" prompt="Enter a time with AM or PM" sqref="A27">
      <formula1>0.333333333333333</formula1>
      <formula2>0.625</formula2>
    </dataValidation>
    <dataValidation type="list" allowBlank="1" showInputMessage="1" showErrorMessage="1" errorTitle="Attendance" error="You can only place a Y or N in this cell." promptTitle="Attendance" prompt="Place a Y in the cell if the student was present for one or more minutes during this period.  Place an N if student was not present at all during this period._x000a__x000a_Y = student was present_x000a_N = student was not present" sqref="K4 K6 K8 K10 K12 K14 K22 K20 K16">
      <formula1>$A$23:$A$25</formula1>
    </dataValidation>
    <dataValidation type="list" showDropDown="1" showInputMessage="1" showErrorMessage="1" errorTitle="Attendance" error="Attendance cannot be claimed for passing periods or lunch.  Therefore, only N can be placed in this cell." promptTitle="Attendance" prompt="Attendance cannot be claimed for passing periods or lunch.  Therefore, only N can be placed in this cell." sqref="K5 K7 K9 K11 K13 K21 K15 K17:K19">
      <formula1>$A$24</formula1>
    </dataValidation>
  </dataValidations>
  <printOptions horizontalCentered="1"/>
  <pageMargins left="0.25" right="0" top="0.5" bottom="0.75" header="0.5" footer="0.5"/>
  <pageSetup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ED6thGrade</vt:lpstr>
      <vt:lpstr>ED7thGrade</vt:lpstr>
      <vt:lpstr>ED8thGrade</vt:lpstr>
    </vt:vector>
  </TitlesOfParts>
  <Company>The White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White</dc:creator>
  <cp:lastModifiedBy>Aniket Gupta</cp:lastModifiedBy>
  <dcterms:created xsi:type="dcterms:W3CDTF">2000-12-03T12:13:45Z</dcterms:created>
  <dcterms:modified xsi:type="dcterms:W3CDTF">2024-02-03T22:17:19Z</dcterms:modified>
</cp:coreProperties>
</file>