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F67AA3A-5D76-4EFB-B14E-CBF5D4E638C4}" xr6:coauthVersionLast="47" xr6:coauthVersionMax="47" xr10:uidLastSave="{00000000-0000-0000-0000-000000000000}"/>
  <bookViews>
    <workbookView xWindow="3348" yWindow="3348" windowWidth="17280" windowHeight="8880" tabRatio="73" firstSheet="2" activeTab="2"/>
  </bookViews>
  <sheets>
    <sheet name="GRADES1" sheetId="2" r:id="rId1"/>
    <sheet name="EXAM_GR" sheetId="3" r:id="rId2"/>
    <sheet name="GRADES16" sheetId="1" r:id="rId3"/>
  </sheets>
  <definedNames>
    <definedName name="\d">GRADES16!$B$40</definedName>
    <definedName name="__123Graph_A" hidden="1">GRADES16!$D$6:$D$10</definedName>
    <definedName name="__123Graph_AEXAM_GR" hidden="1">GRADES16!$BZ$20:$BZ$48</definedName>
    <definedName name="__123Graph_AGRADES1" hidden="1">GRADES16!$D$6:$D$10</definedName>
    <definedName name="__123Graph_LBL_A" hidden="1">GRADES16!$D$6:$D$10</definedName>
    <definedName name="__123Graph_LBL_AGRADES1" hidden="1">GRADES16!$D$6:$D$10</definedName>
    <definedName name="__123Graph_X" hidden="1">GRADES16!$A$6:$A$10</definedName>
    <definedName name="__123Graph_XEXAM_GR" hidden="1">GRADES16!$BW$20:$BW$48</definedName>
    <definedName name="__123Graph_XGRADES1" hidden="1">GRADES16!$A$6:$A$10</definedName>
    <definedName name="_Dist_Bin" hidden="1">GRADES16!$BW$6:$BW$47</definedName>
    <definedName name="_Dist_Values" hidden="1">GRADES16!$BO$5:$BO$65</definedName>
    <definedName name="_Fill" hidden="1">GRADES16!$BV$6:$BV$84</definedName>
    <definedName name="_Key1" hidden="1">GRADES16!#REF!</definedName>
    <definedName name="_Key2" hidden="1">GRADES16!$L$5</definedName>
    <definedName name="_Order1" hidden="1">0</definedName>
    <definedName name="_Order2" hidden="1">255</definedName>
    <definedName name="_Regression_Int" localSheetId="2" hidden="1">1</definedName>
    <definedName name="_Sort" hidden="1">GRADES16!$L$5:$BU$101</definedName>
    <definedName name="GRAPH">GRADES16!$A$5:$I$25</definedName>
    <definedName name="_xlnm.Print_Area" localSheetId="2">GRADES16!$L$2:$BH$50</definedName>
    <definedName name="Print_Area_MI" localSheetId="2">GRADES16!$A$5:$I$25</definedName>
    <definedName name="_xlnm.Print_Titles" localSheetId="2">GRADES16!$1:$4</definedName>
    <definedName name="Print_Titles_MI" localSheetId="2">GRADES16!$1:$4</definedName>
    <definedName name="STUDENTS">GRADES16!$L$5:$BU$53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" i="1" l="1"/>
  <c r="BV7" i="1" s="1"/>
  <c r="BW6" i="1"/>
  <c r="R95" i="1"/>
  <c r="Q95" i="1"/>
  <c r="P95" i="1"/>
  <c r="H8" i="1"/>
  <c r="R4" i="1"/>
  <c r="P4" i="1"/>
  <c r="N12" i="1" s="1"/>
  <c r="K12" i="1" s="1"/>
  <c r="Q4" i="1"/>
  <c r="R12" i="1"/>
  <c r="P12" i="1"/>
  <c r="Q12" i="1"/>
  <c r="Q90" i="1" s="1"/>
  <c r="Q93" i="1" s="1"/>
  <c r="J39" i="1"/>
  <c r="O39" i="1" s="1"/>
  <c r="J37" i="1"/>
  <c r="J12" i="1"/>
  <c r="R14" i="1"/>
  <c r="P14" i="1"/>
  <c r="Q14" i="1"/>
  <c r="J40" i="1"/>
  <c r="O40" i="1" s="1"/>
  <c r="J38" i="1"/>
  <c r="J14" i="1"/>
  <c r="O14" i="1" s="1"/>
  <c r="R33" i="1"/>
  <c r="P33" i="1"/>
  <c r="N33" i="1" s="1"/>
  <c r="K33" i="1" s="1"/>
  <c r="Q33" i="1"/>
  <c r="J41" i="1"/>
  <c r="O41" i="1" s="1"/>
  <c r="J33" i="1"/>
  <c r="R28" i="1"/>
  <c r="P28" i="1"/>
  <c r="Q28" i="1"/>
  <c r="N28" i="1"/>
  <c r="J42" i="1"/>
  <c r="J28" i="1"/>
  <c r="O28" i="1" s="1"/>
  <c r="R43" i="1"/>
  <c r="N43" i="1" s="1"/>
  <c r="K43" i="1" s="1"/>
  <c r="P43" i="1"/>
  <c r="Q43" i="1"/>
  <c r="J43" i="1"/>
  <c r="O43" i="1" s="1"/>
  <c r="R31" i="1"/>
  <c r="N31" i="1" s="1"/>
  <c r="P31" i="1"/>
  <c r="Q31" i="1"/>
  <c r="J44" i="1"/>
  <c r="J31" i="1"/>
  <c r="J45" i="1"/>
  <c r="R29" i="1"/>
  <c r="N29" i="1" s="1"/>
  <c r="P29" i="1"/>
  <c r="Q29" i="1"/>
  <c r="J46" i="1"/>
  <c r="J29" i="1"/>
  <c r="R17" i="1"/>
  <c r="N17" i="1" s="1"/>
  <c r="P17" i="1"/>
  <c r="Q17" i="1"/>
  <c r="J47" i="1"/>
  <c r="J17" i="1"/>
  <c r="R27" i="1"/>
  <c r="N27" i="1" s="1"/>
  <c r="K27" i="1" s="1"/>
  <c r="P27" i="1"/>
  <c r="Q27" i="1"/>
  <c r="J48" i="1"/>
  <c r="J27" i="1"/>
  <c r="R39" i="1"/>
  <c r="P39" i="1"/>
  <c r="N39" i="1" s="1"/>
  <c r="K39" i="1" s="1"/>
  <c r="Q39" i="1"/>
  <c r="J49" i="1"/>
  <c r="R25" i="1"/>
  <c r="P25" i="1"/>
  <c r="Q25" i="1"/>
  <c r="N25" i="1"/>
  <c r="K25" i="1" s="1"/>
  <c r="J50" i="1"/>
  <c r="J25" i="1"/>
  <c r="O25" i="1" s="1"/>
  <c r="R37" i="1"/>
  <c r="N37" i="1" s="1"/>
  <c r="K37" i="1" s="1"/>
  <c r="P37" i="1"/>
  <c r="Q37" i="1"/>
  <c r="J30" i="1"/>
  <c r="O37" i="1"/>
  <c r="R38" i="1"/>
  <c r="N38" i="1" s="1"/>
  <c r="K38" i="1" s="1"/>
  <c r="P38" i="1"/>
  <c r="Q38" i="1"/>
  <c r="J32" i="1"/>
  <c r="O38" i="1"/>
  <c r="R41" i="1"/>
  <c r="N41" i="1" s="1"/>
  <c r="K41" i="1" s="1"/>
  <c r="P41" i="1"/>
  <c r="Q41" i="1"/>
  <c r="J34" i="1"/>
  <c r="R24" i="1"/>
  <c r="N24" i="1" s="1"/>
  <c r="P24" i="1"/>
  <c r="Q24" i="1"/>
  <c r="J35" i="1"/>
  <c r="J24" i="1"/>
  <c r="R20" i="1"/>
  <c r="P20" i="1"/>
  <c r="Q20" i="1"/>
  <c r="N20" i="1"/>
  <c r="J36" i="1"/>
  <c r="O36" i="1" s="1"/>
  <c r="J20" i="1"/>
  <c r="O20" i="1" s="1"/>
  <c r="R16" i="1"/>
  <c r="P16" i="1"/>
  <c r="Q16" i="1"/>
  <c r="J16" i="1"/>
  <c r="R35" i="1"/>
  <c r="P35" i="1"/>
  <c r="Q35" i="1"/>
  <c r="O35" i="1"/>
  <c r="R13" i="1"/>
  <c r="P13" i="1"/>
  <c r="Q13" i="1"/>
  <c r="N13" i="1"/>
  <c r="J21" i="1"/>
  <c r="J13" i="1"/>
  <c r="O13" i="1" s="1"/>
  <c r="R36" i="1"/>
  <c r="P36" i="1"/>
  <c r="Q36" i="1"/>
  <c r="J7" i="1"/>
  <c r="O7" i="1" s="1"/>
  <c r="J54" i="1"/>
  <c r="J53" i="1"/>
  <c r="J51" i="1"/>
  <c r="J19" i="1"/>
  <c r="J15" i="1"/>
  <c r="R22" i="1"/>
  <c r="N22" i="1" s="1"/>
  <c r="K22" i="1" s="1"/>
  <c r="Q22" i="1"/>
  <c r="P22" i="1"/>
  <c r="J26" i="1"/>
  <c r="J22" i="1"/>
  <c r="O22" i="1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6" i="1"/>
  <c r="J8" i="1"/>
  <c r="J9" i="1"/>
  <c r="J10" i="1"/>
  <c r="J11" i="1"/>
  <c r="J18" i="1"/>
  <c r="J23" i="1"/>
  <c r="J52" i="1"/>
  <c r="J55" i="1"/>
  <c r="J56" i="1"/>
  <c r="J57" i="1"/>
  <c r="J58" i="1"/>
  <c r="J59" i="1"/>
  <c r="J5" i="1"/>
  <c r="R46" i="1"/>
  <c r="Q46" i="1"/>
  <c r="R6" i="1"/>
  <c r="N6" i="1" s="1"/>
  <c r="K6" i="1" s="1"/>
  <c r="Q6" i="1"/>
  <c r="R21" i="1"/>
  <c r="N21" i="1" s="1"/>
  <c r="Q21" i="1"/>
  <c r="R47" i="1"/>
  <c r="Q47" i="1"/>
  <c r="R8" i="1"/>
  <c r="Q8" i="1"/>
  <c r="R44" i="1"/>
  <c r="N44" i="1" s="1"/>
  <c r="K44" i="1" s="1"/>
  <c r="Q44" i="1"/>
  <c r="R15" i="1"/>
  <c r="N15" i="1" s="1"/>
  <c r="Q15" i="1"/>
  <c r="R42" i="1"/>
  <c r="Q42" i="1"/>
  <c r="R10" i="1"/>
  <c r="Q10" i="1"/>
  <c r="R26" i="1"/>
  <c r="N26" i="1" s="1"/>
  <c r="Q26" i="1"/>
  <c r="R19" i="1"/>
  <c r="N19" i="1" s="1"/>
  <c r="Q19" i="1"/>
  <c r="R40" i="1"/>
  <c r="Q40" i="1"/>
  <c r="R32" i="1"/>
  <c r="Q32" i="1"/>
  <c r="R18" i="1"/>
  <c r="N18" i="1" s="1"/>
  <c r="Q18" i="1"/>
  <c r="R9" i="1"/>
  <c r="N9" i="1" s="1"/>
  <c r="K9" i="1" s="1"/>
  <c r="Q9" i="1"/>
  <c r="R5" i="1"/>
  <c r="Q5" i="1"/>
  <c r="R45" i="1"/>
  <c r="Q45" i="1"/>
  <c r="R30" i="1"/>
  <c r="Q30" i="1"/>
  <c r="R7" i="1"/>
  <c r="Q7" i="1"/>
  <c r="R11" i="1"/>
  <c r="Q11" i="1"/>
  <c r="R34" i="1"/>
  <c r="Q34" i="1"/>
  <c r="R23" i="1"/>
  <c r="N23" i="1" s="1"/>
  <c r="Q23" i="1"/>
  <c r="BP42" i="1"/>
  <c r="BU42" i="1" s="1"/>
  <c r="BP45" i="1"/>
  <c r="BU45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9" i="1"/>
  <c r="D42" i="1"/>
  <c r="D43" i="1"/>
  <c r="D44" i="1"/>
  <c r="D45" i="1"/>
  <c r="D46" i="1"/>
  <c r="S90" i="1"/>
  <c r="U90" i="1"/>
  <c r="V90" i="1"/>
  <c r="V93" i="1" s="1"/>
  <c r="W90" i="1"/>
  <c r="X90" i="1"/>
  <c r="X93" i="1" s="1"/>
  <c r="Y90" i="1"/>
  <c r="Y93" i="1" s="1"/>
  <c r="Z90" i="1"/>
  <c r="AA90" i="1"/>
  <c r="AB90" i="1"/>
  <c r="AC90" i="1"/>
  <c r="AD90" i="1"/>
  <c r="AD93" i="1" s="1"/>
  <c r="AE90" i="1"/>
  <c r="AF90" i="1"/>
  <c r="AF93" i="1" s="1"/>
  <c r="AG90" i="1"/>
  <c r="AG93" i="1" s="1"/>
  <c r="AH90" i="1"/>
  <c r="AY90" i="1"/>
  <c r="AZ90" i="1"/>
  <c r="BA90" i="1"/>
  <c r="BB90" i="1"/>
  <c r="BB93" i="1" s="1"/>
  <c r="BC90" i="1"/>
  <c r="BD90" i="1"/>
  <c r="BD93" i="1" s="1"/>
  <c r="BE90" i="1"/>
  <c r="BE93" i="1" s="1"/>
  <c r="BF90" i="1"/>
  <c r="BG90" i="1"/>
  <c r="BH90" i="1"/>
  <c r="BI90" i="1"/>
  <c r="BJ90" i="1"/>
  <c r="BJ93" i="1" s="1"/>
  <c r="BK90" i="1"/>
  <c r="BL90" i="1"/>
  <c r="BL93" i="1" s="1"/>
  <c r="BM90" i="1"/>
  <c r="BM93" i="1" s="1"/>
  <c r="BN90" i="1"/>
  <c r="S93" i="1"/>
  <c r="U93" i="1"/>
  <c r="W93" i="1"/>
  <c r="Z93" i="1"/>
  <c r="AA93" i="1"/>
  <c r="AB93" i="1"/>
  <c r="AC93" i="1"/>
  <c r="AE93" i="1"/>
  <c r="AH93" i="1"/>
  <c r="AY93" i="1"/>
  <c r="AZ93" i="1"/>
  <c r="BA93" i="1"/>
  <c r="BC93" i="1"/>
  <c r="BF93" i="1"/>
  <c r="BG93" i="1"/>
  <c r="BH93" i="1"/>
  <c r="BI93" i="1"/>
  <c r="BK93" i="1"/>
  <c r="BN93" i="1"/>
  <c r="P46" i="1"/>
  <c r="N46" i="1" s="1"/>
  <c r="K46" i="1" s="1"/>
  <c r="O46" i="1"/>
  <c r="P7" i="1"/>
  <c r="N7" i="1"/>
  <c r="K7" i="1" s="1"/>
  <c r="P26" i="1"/>
  <c r="P18" i="1"/>
  <c r="P40" i="1"/>
  <c r="N40" i="1"/>
  <c r="P8" i="1"/>
  <c r="N8" i="1"/>
  <c r="K8" i="1" s="1"/>
  <c r="P6" i="1"/>
  <c r="P11" i="1"/>
  <c r="N11" i="1" s="1"/>
  <c r="P21" i="1"/>
  <c r="P10" i="1"/>
  <c r="N10" i="1" s="1"/>
  <c r="K10" i="1" s="1"/>
  <c r="P9" i="1"/>
  <c r="P5" i="1"/>
  <c r="N5" i="1" s="1"/>
  <c r="P42" i="1"/>
  <c r="N42" i="1" s="1"/>
  <c r="P47" i="1"/>
  <c r="P30" i="1"/>
  <c r="N30" i="1"/>
  <c r="O30" i="1" s="1"/>
  <c r="P32" i="1"/>
  <c r="N32" i="1"/>
  <c r="K32" i="1" s="1"/>
  <c r="P44" i="1"/>
  <c r="P45" i="1"/>
  <c r="N45" i="1" s="1"/>
  <c r="K45" i="1" s="1"/>
  <c r="P15" i="1"/>
  <c r="P19" i="1"/>
  <c r="P34" i="1"/>
  <c r="N34" i="1" s="1"/>
  <c r="K34" i="1" s="1"/>
  <c r="K13" i="1"/>
  <c r="O47" i="1"/>
  <c r="O44" i="1"/>
  <c r="P23" i="1"/>
  <c r="K20" i="1"/>
  <c r="O10" i="1"/>
  <c r="K28" i="1"/>
  <c r="K40" i="1"/>
  <c r="O32" i="1"/>
  <c r="K48" i="1"/>
  <c r="K49" i="1"/>
  <c r="K50" i="1"/>
  <c r="O45" i="1"/>
  <c r="K51" i="1"/>
  <c r="K52" i="1"/>
  <c r="K53" i="1"/>
  <c r="K54" i="1"/>
  <c r="K55" i="1"/>
  <c r="O34" i="1"/>
  <c r="K56" i="1"/>
  <c r="P90" i="1"/>
  <c r="P93" i="1" s="1"/>
  <c r="T90" i="1"/>
  <c r="T93" i="1"/>
  <c r="K26" i="1" l="1"/>
  <c r="O26" i="1"/>
  <c r="O6" i="1"/>
  <c r="O12" i="1"/>
  <c r="O17" i="1"/>
  <c r="K17" i="1"/>
  <c r="O31" i="1"/>
  <c r="K31" i="1"/>
  <c r="O23" i="1"/>
  <c r="K23" i="1"/>
  <c r="K11" i="1"/>
  <c r="O11" i="1"/>
  <c r="O29" i="1"/>
  <c r="K29" i="1"/>
  <c r="K42" i="1"/>
  <c r="O42" i="1"/>
  <c r="K5" i="1"/>
  <c r="O5" i="1"/>
  <c r="O24" i="1"/>
  <c r="K24" i="1"/>
  <c r="O33" i="1"/>
  <c r="O18" i="1"/>
  <c r="K18" i="1"/>
  <c r="O19" i="1"/>
  <c r="K19" i="1"/>
  <c r="O15" i="1"/>
  <c r="K15" i="1"/>
  <c r="K21" i="1"/>
  <c r="O21" i="1"/>
  <c r="O9" i="1"/>
  <c r="O27" i="1"/>
  <c r="BW7" i="1"/>
  <c r="BV8" i="1"/>
  <c r="O8" i="1"/>
  <c r="D47" i="1"/>
  <c r="BZ6" i="1"/>
  <c r="BY6" i="1" s="1"/>
  <c r="K30" i="1"/>
  <c r="N47" i="1"/>
  <c r="K47" i="1" s="1"/>
  <c r="R90" i="1"/>
  <c r="R93" i="1" s="1"/>
  <c r="BP47" i="1"/>
  <c r="BU47" i="1" s="1"/>
  <c r="N95" i="1"/>
  <c r="O95" i="1" s="1"/>
  <c r="N36" i="1"/>
  <c r="K36" i="1" s="1"/>
  <c r="N35" i="1"/>
  <c r="K35" i="1" s="1"/>
  <c r="N16" i="1"/>
  <c r="K16" i="1" s="1"/>
  <c r="N14" i="1"/>
  <c r="K14" i="1" s="1"/>
  <c r="BP95" i="1"/>
  <c r="BU95" i="1" s="1"/>
  <c r="E44" i="1" l="1"/>
  <c r="E45" i="1"/>
  <c r="E43" i="1"/>
  <c r="E46" i="1"/>
  <c r="O90" i="1"/>
  <c r="O93" i="1" s="1"/>
  <c r="E42" i="1"/>
  <c r="N90" i="1"/>
  <c r="N93" i="1" s="1"/>
  <c r="D12" i="1" s="1"/>
  <c r="O16" i="1"/>
  <c r="BW8" i="1"/>
  <c r="BV9" i="1"/>
  <c r="C10" i="1"/>
  <c r="C6" i="1"/>
  <c r="C7" i="1"/>
  <c r="C8" i="1"/>
  <c r="C9" i="1"/>
  <c r="BZ7" i="1"/>
  <c r="BY7" i="1" s="1"/>
  <c r="C11" i="1" l="1"/>
  <c r="D6" i="1" s="1"/>
  <c r="D7" i="1"/>
  <c r="D10" i="1"/>
  <c r="BZ8" i="1"/>
  <c r="BY8" i="1" s="1"/>
  <c r="D9" i="1"/>
  <c r="E10" i="1" s="1"/>
  <c r="D8" i="1"/>
  <c r="BW9" i="1"/>
  <c r="BV10" i="1"/>
  <c r="D11" i="1" l="1"/>
  <c r="E7" i="1"/>
  <c r="E11" i="1" s="1"/>
  <c r="BZ9" i="1"/>
  <c r="BY9" i="1" s="1"/>
  <c r="BW10" i="1"/>
  <c r="BV11" i="1"/>
  <c r="BW11" i="1" l="1"/>
  <c r="BV12" i="1"/>
  <c r="BZ10" i="1"/>
  <c r="BY10" i="1" s="1"/>
  <c r="BW12" i="1" l="1"/>
  <c r="BV13" i="1"/>
  <c r="BZ11" i="1"/>
  <c r="BY11" i="1" s="1"/>
  <c r="BW13" i="1" l="1"/>
  <c r="BV14" i="1"/>
  <c r="BZ12" i="1"/>
  <c r="BY12" i="1" s="1"/>
  <c r="BW14" i="1" l="1"/>
  <c r="BV15" i="1"/>
  <c r="BZ13" i="1"/>
  <c r="BY13" i="1" s="1"/>
  <c r="BW15" i="1" l="1"/>
  <c r="BV16" i="1"/>
  <c r="BZ14" i="1"/>
  <c r="BY14" i="1" s="1"/>
  <c r="BW16" i="1" l="1"/>
  <c r="BZ16" i="1" s="1"/>
  <c r="BY16" i="1" s="1"/>
  <c r="BV17" i="1"/>
  <c r="BZ15" i="1"/>
  <c r="BY15" i="1" s="1"/>
  <c r="BW17" i="1" l="1"/>
  <c r="BZ17" i="1" s="1"/>
  <c r="BY17" i="1" s="1"/>
  <c r="BV18" i="1"/>
  <c r="BW18" i="1" l="1"/>
  <c r="BZ18" i="1" s="1"/>
  <c r="BY18" i="1" s="1"/>
  <c r="BV19" i="1"/>
  <c r="BW19" i="1" l="1"/>
  <c r="BZ19" i="1" s="1"/>
  <c r="BY19" i="1" s="1"/>
  <c r="BV20" i="1"/>
  <c r="BW20" i="1" l="1"/>
  <c r="BZ20" i="1" s="1"/>
  <c r="BY20" i="1" s="1"/>
  <c r="BV21" i="1"/>
  <c r="BW21" i="1" l="1"/>
  <c r="BZ21" i="1" s="1"/>
  <c r="BY21" i="1" s="1"/>
  <c r="BV22" i="1"/>
  <c r="BW22" i="1" l="1"/>
  <c r="BZ22" i="1" s="1"/>
  <c r="BY22" i="1" s="1"/>
  <c r="BV23" i="1"/>
  <c r="BW23" i="1" l="1"/>
  <c r="BZ23" i="1" s="1"/>
  <c r="BY23" i="1" s="1"/>
  <c r="BV24" i="1"/>
  <c r="BW24" i="1" l="1"/>
  <c r="BZ24" i="1" s="1"/>
  <c r="BY24" i="1" s="1"/>
  <c r="BV25" i="1"/>
  <c r="BW25" i="1" l="1"/>
  <c r="BZ25" i="1" s="1"/>
  <c r="BY25" i="1" s="1"/>
  <c r="BV26" i="1"/>
  <c r="BW26" i="1" l="1"/>
  <c r="BZ26" i="1" s="1"/>
  <c r="BY26" i="1" s="1"/>
  <c r="BV27" i="1"/>
  <c r="BW27" i="1" l="1"/>
  <c r="BZ27" i="1" s="1"/>
  <c r="BY27" i="1" s="1"/>
  <c r="BV28" i="1"/>
  <c r="BW28" i="1" l="1"/>
  <c r="BZ28" i="1" s="1"/>
  <c r="BY28" i="1" s="1"/>
  <c r="BV29" i="1"/>
  <c r="BW29" i="1" l="1"/>
  <c r="BZ29" i="1" s="1"/>
  <c r="BY29" i="1" s="1"/>
  <c r="BV30" i="1"/>
  <c r="BW30" i="1" l="1"/>
  <c r="BZ30" i="1" s="1"/>
  <c r="BY30" i="1" s="1"/>
  <c r="BV31" i="1"/>
  <c r="BV32" i="1" l="1"/>
  <c r="BW31" i="1"/>
  <c r="BZ31" i="1" s="1"/>
  <c r="BY31" i="1" s="1"/>
  <c r="BW32" i="1" l="1"/>
  <c r="BZ32" i="1" s="1"/>
  <c r="BY32" i="1" s="1"/>
  <c r="BV33" i="1"/>
  <c r="BW33" i="1" l="1"/>
  <c r="BZ33" i="1" s="1"/>
  <c r="BY33" i="1" s="1"/>
  <c r="BV34" i="1"/>
  <c r="BV35" i="1" l="1"/>
  <c r="BW34" i="1"/>
  <c r="BZ34" i="1" s="1"/>
  <c r="BY34" i="1" s="1"/>
  <c r="BV36" i="1" l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W35" i="1"/>
  <c r="BZ35" i="1" s="1"/>
  <c r="BY35" i="1" l="1"/>
  <c r="BP15" i="1"/>
  <c r="BU15" i="1" s="1"/>
  <c r="BP9" i="1"/>
  <c r="BU9" i="1" s="1"/>
  <c r="BP28" i="1"/>
  <c r="BU28" i="1" s="1"/>
  <c r="BP7" i="1"/>
  <c r="BU7" i="1" s="1"/>
  <c r="BP24" i="1"/>
  <c r="BU24" i="1" s="1"/>
  <c r="BP43" i="1"/>
  <c r="BU43" i="1" s="1"/>
  <c r="BP11" i="1"/>
  <c r="BU11" i="1" s="1"/>
  <c r="BP19" i="1"/>
  <c r="BU19" i="1" s="1"/>
  <c r="BP26" i="1"/>
  <c r="BU26" i="1" s="1"/>
  <c r="BP12" i="1"/>
  <c r="BU12" i="1" s="1"/>
  <c r="BP23" i="1"/>
  <c r="BU23" i="1" s="1"/>
  <c r="BP6" i="1"/>
  <c r="BU6" i="1" s="1"/>
  <c r="BP36" i="1"/>
  <c r="BU36" i="1" s="1"/>
  <c r="BP17" i="1"/>
  <c r="BU17" i="1" s="1"/>
  <c r="BP35" i="1"/>
  <c r="BU35" i="1" s="1"/>
  <c r="BP31" i="1"/>
  <c r="BU31" i="1" s="1"/>
  <c r="BP21" i="1"/>
  <c r="BU21" i="1" s="1"/>
  <c r="BP44" i="1"/>
  <c r="BU44" i="1" s="1"/>
  <c r="BP37" i="1"/>
  <c r="BU37" i="1" s="1"/>
  <c r="BP34" i="1"/>
  <c r="BU34" i="1" s="1"/>
  <c r="BP10" i="1"/>
  <c r="BU10" i="1" s="1"/>
  <c r="BP39" i="1"/>
  <c r="BU39" i="1" s="1"/>
  <c r="BP32" i="1"/>
  <c r="BU32" i="1" s="1"/>
  <c r="BP16" i="1"/>
  <c r="BU16" i="1" s="1"/>
  <c r="BP18" i="1"/>
  <c r="BU18" i="1" s="1"/>
  <c r="BP20" i="1"/>
  <c r="BU20" i="1" s="1"/>
  <c r="BP30" i="1"/>
  <c r="BU30" i="1" s="1"/>
  <c r="BP38" i="1"/>
  <c r="BU38" i="1" s="1"/>
  <c r="BP33" i="1"/>
  <c r="BU33" i="1" s="1"/>
  <c r="BP14" i="1"/>
  <c r="BU14" i="1" s="1"/>
  <c r="BP27" i="1"/>
  <c r="BU27" i="1" s="1"/>
  <c r="BP40" i="1"/>
  <c r="BU40" i="1" s="1"/>
  <c r="BP29" i="1"/>
  <c r="BU29" i="1" s="1"/>
  <c r="BP5" i="1"/>
  <c r="BU5" i="1" s="1"/>
  <c r="BP22" i="1"/>
  <c r="BU22" i="1" s="1"/>
  <c r="BP25" i="1"/>
  <c r="BU25" i="1" s="1"/>
  <c r="BP41" i="1"/>
  <c r="BU41" i="1" s="1"/>
  <c r="BP13" i="1"/>
  <c r="BU13" i="1" s="1"/>
  <c r="BP46" i="1"/>
  <c r="BU46" i="1" s="1"/>
  <c r="BP8" i="1"/>
  <c r="BU8" i="1" s="1"/>
</calcChain>
</file>

<file path=xl/sharedStrings.xml><?xml version="1.0" encoding="utf-8"?>
<sst xmlns="http://schemas.openxmlformats.org/spreadsheetml/2006/main" count="182" uniqueCount="99">
  <si>
    <t>Hour</t>
  </si>
  <si>
    <t>Avg</t>
  </si>
  <si>
    <t>Grd</t>
  </si>
  <si>
    <t>EX</t>
  </si>
  <si>
    <t>PR</t>
  </si>
  <si>
    <t>HW</t>
  </si>
  <si>
    <t>EX1</t>
  </si>
  <si>
    <t>EX2</t>
  </si>
  <si>
    <t>EX3</t>
  </si>
  <si>
    <t>EX4</t>
  </si>
  <si>
    <t>1,2</t>
  </si>
  <si>
    <t>Exam</t>
  </si>
  <si>
    <t>Grade</t>
  </si>
  <si>
    <t>Total</t>
  </si>
  <si>
    <t>%</t>
  </si>
  <si>
    <t>Points</t>
  </si>
  <si>
    <t>WP</t>
  </si>
  <si>
    <t>Res</t>
  </si>
  <si>
    <t>WPaper</t>
  </si>
  <si>
    <t>Essay</t>
  </si>
  <si>
    <t>Num</t>
  </si>
  <si>
    <t>Percent</t>
  </si>
  <si>
    <t>Work</t>
  </si>
  <si>
    <t>Weight</t>
  </si>
  <si>
    <t>A</t>
  </si>
  <si>
    <t>Pass</t>
  </si>
  <si>
    <t>Exams</t>
  </si>
  <si>
    <t>B</t>
  </si>
  <si>
    <t>Projects</t>
  </si>
  <si>
    <t>C</t>
  </si>
  <si>
    <t>Homework</t>
  </si>
  <si>
    <t>D</t>
  </si>
  <si>
    <t>Not Pass</t>
  </si>
  <si>
    <t>F</t>
  </si>
  <si>
    <t xml:space="preserve">Average points earned </t>
  </si>
  <si>
    <t>Questions</t>
  </si>
  <si>
    <t>11</t>
  </si>
  <si>
    <t>12</t>
  </si>
  <si>
    <t>P10</t>
  </si>
  <si>
    <t>See syllabus for minimum requirements to earn an "A" or a  "C" in this course.</t>
  </si>
  <si>
    <t>5x6x</t>
  </si>
  <si>
    <t>8,9</t>
  </si>
  <si>
    <t>Q2</t>
  </si>
  <si>
    <t>Q3</t>
  </si>
  <si>
    <t>Q4</t>
  </si>
  <si>
    <t>Q5</t>
  </si>
  <si>
    <t>Q7</t>
  </si>
  <si>
    <t>Q11</t>
  </si>
  <si>
    <t>Q12</t>
  </si>
  <si>
    <t>Q8</t>
  </si>
  <si>
    <t>Q9</t>
  </si>
  <si>
    <t>To earn a "C" you must earn a GPA of 1.7 or higher; complete all assignments and all exams;</t>
  </si>
  <si>
    <t>earn a "C" or higher on at least one exam; and miss six or fewer class hours.</t>
  </si>
  <si>
    <t>G Num</t>
  </si>
  <si>
    <t>9381</t>
  </si>
  <si>
    <t>2294</t>
  </si>
  <si>
    <t>3895</t>
  </si>
  <si>
    <t>1282</t>
  </si>
  <si>
    <t>7281</t>
  </si>
  <si>
    <t>7291</t>
  </si>
  <si>
    <t>5767</t>
  </si>
  <si>
    <t>0862</t>
  </si>
  <si>
    <t>0397</t>
  </si>
  <si>
    <t>8922</t>
  </si>
  <si>
    <t>3330</t>
  </si>
  <si>
    <t>0291</t>
  </si>
  <si>
    <t>5666</t>
  </si>
  <si>
    <t>1717</t>
  </si>
  <si>
    <t>7374</t>
  </si>
  <si>
    <t>5085</t>
  </si>
  <si>
    <t>1459</t>
  </si>
  <si>
    <t>6305</t>
  </si>
  <si>
    <t>8426</t>
  </si>
  <si>
    <t>0080</t>
  </si>
  <si>
    <t>7380</t>
  </si>
  <si>
    <t>3040</t>
  </si>
  <si>
    <t>8548</t>
  </si>
  <si>
    <t>4298</t>
  </si>
  <si>
    <t>0506</t>
  </si>
  <si>
    <t>8770</t>
  </si>
  <si>
    <t>4045</t>
  </si>
  <si>
    <t>1583</t>
  </si>
  <si>
    <t>1763</t>
  </si>
  <si>
    <t>6002</t>
  </si>
  <si>
    <t>5013</t>
  </si>
  <si>
    <t>5402</t>
  </si>
  <si>
    <t>3610</t>
  </si>
  <si>
    <t>6566</t>
  </si>
  <si>
    <t>0096</t>
  </si>
  <si>
    <t>3564</t>
  </si>
  <si>
    <t>1916</t>
  </si>
  <si>
    <t>4692</t>
  </si>
  <si>
    <t>2627</t>
  </si>
  <si>
    <t>6378</t>
  </si>
  <si>
    <t>5252</t>
  </si>
  <si>
    <t>5009</t>
  </si>
  <si>
    <t>5934</t>
  </si>
  <si>
    <t>N</t>
  </si>
  <si>
    <t>Accounting 100  Spring 2004 Sixteen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</si>
</sst>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_);\(#,##0.0\)"/>
    <numFmt numFmtId="165" formatCode=";;;"/>
    <numFmt numFmtId="166" formatCode="mm/dd_)"/>
    <numFmt numFmtId="167" formatCode="0.0_)"/>
    <numFmt numFmtId="168" formatCode="0.0"/>
  </numFmts>
  <fonts count="6" x14ac:knownFonts="1">
    <font>
      <sz val="12"/>
      <name val="Helv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46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46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1" fontId="2" fillId="0" borderId="0" xfId="0" applyNumberFormat="1" applyFont="1" applyProtection="1"/>
    <xf numFmtId="168" fontId="2" fillId="0" borderId="0" xfId="0" applyNumberFormat="1" applyFont="1"/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 applyProtection="1">
      <alignment horizontal="right"/>
    </xf>
    <xf numFmtId="0" fontId="2" fillId="0" borderId="0" xfId="0" applyFont="1" applyAlignment="1">
      <alignment horizontal="right"/>
    </xf>
    <xf numFmtId="0" fontId="3" fillId="0" borderId="4" xfId="0" applyFont="1" applyBorder="1" applyAlignment="1" applyProtection="1">
      <alignment horizontal="left"/>
    </xf>
    <xf numFmtId="0" fontId="3" fillId="0" borderId="5" xfId="0" applyFont="1" applyBorder="1" applyAlignment="1" applyProtection="1">
      <alignment horizontal="right"/>
    </xf>
    <xf numFmtId="0" fontId="3" fillId="0" borderId="4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0" fontId="3" fillId="0" borderId="0" xfId="0" applyFont="1" applyAlignment="1" applyProtection="1">
      <alignment horizontal="right"/>
    </xf>
    <xf numFmtId="9" fontId="3" fillId="0" borderId="0" xfId="0" applyNumberFormat="1" applyFont="1" applyAlignment="1" applyProtection="1">
      <alignment horizontal="right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 applyProtection="1">
      <alignment horizontal="left"/>
    </xf>
    <xf numFmtId="0" fontId="2" fillId="0" borderId="5" xfId="0" applyFont="1" applyBorder="1" applyAlignment="1">
      <alignment horizontal="right"/>
    </xf>
    <xf numFmtId="9" fontId="2" fillId="0" borderId="5" xfId="0" applyNumberFormat="1" applyFont="1" applyBorder="1" applyAlignment="1" applyProtection="1">
      <alignment horizontal="right"/>
    </xf>
    <xf numFmtId="0" fontId="4" fillId="0" borderId="4" xfId="0" applyFont="1" applyBorder="1" applyAlignment="1" applyProtection="1">
      <alignment horizontal="right"/>
      <protection locked="0"/>
    </xf>
    <xf numFmtId="0" fontId="4" fillId="0" borderId="6" xfId="0" applyFont="1" applyBorder="1" applyProtection="1">
      <protection locked="0"/>
    </xf>
    <xf numFmtId="0" fontId="4" fillId="0" borderId="5" xfId="0" applyFont="1" applyBorder="1" applyAlignment="1" applyProtection="1">
      <alignment horizontal="right"/>
      <protection locked="0"/>
    </xf>
    <xf numFmtId="0" fontId="4" fillId="0" borderId="7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8" xfId="0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right"/>
      <protection locked="0"/>
    </xf>
    <xf numFmtId="0" fontId="4" fillId="0" borderId="2" xfId="0" applyFont="1" applyBorder="1" applyAlignment="1" applyProtection="1">
      <alignment horizontal="right"/>
      <protection locked="0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9" fontId="2" fillId="0" borderId="1" xfId="0" applyNumberFormat="1" applyFont="1" applyBorder="1" applyAlignment="1" applyProtection="1">
      <alignment horizontal="right"/>
    </xf>
    <xf numFmtId="0" fontId="4" fillId="0" borderId="4" xfId="0" applyFont="1" applyBorder="1" applyAlignment="1" applyProtection="1">
      <alignment horizontal="left"/>
      <protection locked="0"/>
    </xf>
    <xf numFmtId="164" fontId="4" fillId="0" borderId="6" xfId="0" applyNumberFormat="1" applyFont="1" applyBorder="1" applyProtection="1">
      <protection locked="0"/>
    </xf>
    <xf numFmtId="0" fontId="4" fillId="0" borderId="5" xfId="0" applyFont="1" applyBorder="1" applyProtection="1">
      <protection locked="0"/>
    </xf>
    <xf numFmtId="9" fontId="4" fillId="0" borderId="5" xfId="0" applyNumberFormat="1" applyFont="1" applyBorder="1" applyProtection="1">
      <protection locked="0"/>
    </xf>
    <xf numFmtId="9" fontId="4" fillId="0" borderId="3" xfId="0" applyNumberFormat="1" applyFont="1" applyBorder="1" applyAlignment="1" applyProtection="1">
      <alignment horizontal="right"/>
      <protection locked="0"/>
    </xf>
    <xf numFmtId="9" fontId="4" fillId="0" borderId="6" xfId="0" applyNumberFormat="1" applyFont="1" applyBorder="1" applyProtection="1">
      <protection locked="0"/>
    </xf>
    <xf numFmtId="9" fontId="2" fillId="0" borderId="1" xfId="0" applyNumberFormat="1" applyFont="1" applyBorder="1" applyAlignment="1">
      <alignment horizontal="right"/>
    </xf>
    <xf numFmtId="0" fontId="2" fillId="0" borderId="0" xfId="0" applyFont="1" applyProtection="1"/>
    <xf numFmtId="9" fontId="4" fillId="0" borderId="0" xfId="0" applyNumberFormat="1" applyFont="1" applyProtection="1">
      <protection locked="0"/>
    </xf>
    <xf numFmtId="9" fontId="4" fillId="0" borderId="3" xfId="0" applyNumberFormat="1" applyFont="1" applyBorder="1" applyProtection="1">
      <protection locked="0"/>
    </xf>
    <xf numFmtId="0" fontId="4" fillId="0" borderId="9" xfId="0" applyFont="1" applyBorder="1" applyAlignment="1" applyProtection="1">
      <alignment horizontal="left"/>
      <protection locked="0"/>
    </xf>
    <xf numFmtId="9" fontId="4" fillId="0" borderId="10" xfId="0" applyNumberFormat="1" applyFont="1" applyBorder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164" fontId="4" fillId="0" borderId="0" xfId="0" applyNumberFormat="1" applyFont="1" applyProtection="1">
      <protection locked="0"/>
    </xf>
    <xf numFmtId="0" fontId="4" fillId="0" borderId="11" xfId="0" applyFont="1" applyBorder="1" applyProtection="1">
      <protection locked="0"/>
    </xf>
    <xf numFmtId="164" fontId="4" fillId="0" borderId="11" xfId="0" applyNumberFormat="1" applyFont="1" applyBorder="1" applyProtection="1">
      <protection locked="0"/>
    </xf>
    <xf numFmtId="0" fontId="4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4" fillId="0" borderId="12" xfId="0" applyFont="1" applyBorder="1" applyProtection="1">
      <protection locked="0"/>
    </xf>
    <xf numFmtId="0" fontId="2" fillId="0" borderId="2" xfId="0" applyFont="1" applyBorder="1" applyAlignment="1" applyProtection="1">
      <alignment horizontal="left"/>
    </xf>
    <xf numFmtId="1" fontId="2" fillId="0" borderId="0" xfId="0" applyNumberFormat="1" applyFont="1"/>
    <xf numFmtId="9" fontId="2" fillId="0" borderId="0" xfId="0" applyNumberFormat="1" applyFont="1" applyProtection="1"/>
    <xf numFmtId="164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13" xfId="0" applyFont="1" applyBorder="1"/>
    <xf numFmtId="0" fontId="4" fillId="0" borderId="2" xfId="0" applyFont="1" applyBorder="1" applyProtection="1">
      <protection locked="0"/>
    </xf>
    <xf numFmtId="167" fontId="2" fillId="0" borderId="0" xfId="0" applyNumberFormat="1" applyFont="1" applyProtection="1"/>
    <xf numFmtId="0" fontId="2" fillId="0" borderId="14" xfId="0" applyFont="1" applyBorder="1"/>
    <xf numFmtId="164" fontId="2" fillId="0" borderId="14" xfId="0" applyNumberFormat="1" applyFont="1" applyBorder="1" applyProtection="1"/>
    <xf numFmtId="0" fontId="4" fillId="0" borderId="4" xfId="0" applyFont="1" applyBorder="1" applyProtection="1">
      <protection locked="0"/>
    </xf>
    <xf numFmtId="164" fontId="2" fillId="0" borderId="0" xfId="0" applyNumberFormat="1" applyFont="1" applyBorder="1" applyProtection="1"/>
    <xf numFmtId="164" fontId="2" fillId="0" borderId="2" xfId="0" applyNumberFormat="1" applyFont="1" applyBorder="1" applyProtection="1"/>
    <xf numFmtId="164" fontId="2" fillId="0" borderId="15" xfId="0" applyNumberFormat="1" applyFont="1" applyBorder="1" applyProtection="1"/>
    <xf numFmtId="164" fontId="2" fillId="0" borderId="5" xfId="0" applyNumberFormat="1" applyFont="1" applyBorder="1" applyProtection="1"/>
    <xf numFmtId="164" fontId="2" fillId="0" borderId="4" xfId="0" applyNumberFormat="1" applyFont="1" applyBorder="1" applyProtection="1"/>
    <xf numFmtId="164" fontId="2" fillId="0" borderId="6" xfId="0" applyNumberFormat="1" applyFont="1" applyBorder="1" applyProtection="1"/>
    <xf numFmtId="0" fontId="2" fillId="0" borderId="0" xfId="0" applyFont="1" applyBorder="1" applyProtection="1"/>
    <xf numFmtId="1" fontId="2" fillId="0" borderId="0" xfId="0" applyNumberFormat="1" applyFont="1" applyBorder="1"/>
    <xf numFmtId="168" fontId="2" fillId="0" borderId="0" xfId="0" applyNumberFormat="1" applyFont="1" applyBorder="1"/>
    <xf numFmtId="9" fontId="2" fillId="0" borderId="0" xfId="0" applyNumberFormat="1" applyFont="1" applyBorder="1" applyProtection="1"/>
    <xf numFmtId="167" fontId="2" fillId="0" borderId="0" xfId="0" applyNumberFormat="1" applyFont="1" applyBorder="1" applyProtection="1"/>
    <xf numFmtId="164" fontId="2" fillId="0" borderId="0" xfId="0" applyNumberFormat="1" applyFont="1" applyBorder="1" applyAlignment="1" applyProtection="1">
      <alignment horizontal="right"/>
    </xf>
    <xf numFmtId="0" fontId="2" fillId="0" borderId="16" xfId="0" applyNumberFormat="1" applyFont="1" applyBorder="1"/>
    <xf numFmtId="0" fontId="2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 applyProtection="1">
      <alignment horizontal="center"/>
    </xf>
    <xf numFmtId="37" fontId="2" fillId="0" borderId="0" xfId="0" applyNumberFormat="1" applyFont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37" fontId="2" fillId="0" borderId="0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7" fontId="2" fillId="0" borderId="1" xfId="0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5" xfId="0" applyFont="1" applyBorder="1" applyAlignment="1">
      <alignment horizontal="center"/>
    </xf>
    <xf numFmtId="164" fontId="2" fillId="0" borderId="0" xfId="0" applyNumberFormat="1" applyFont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4" fontId="2" fillId="0" borderId="6" xfId="0" applyNumberFormat="1" applyFont="1" applyBorder="1" applyAlignment="1" applyProtection="1">
      <alignment horizontal="center"/>
    </xf>
    <xf numFmtId="0" fontId="2" fillId="0" borderId="6" xfId="0" applyFont="1" applyBorder="1" applyAlignment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" xfId="0" applyFont="1" applyBorder="1" applyAlignment="1" applyProtection="1">
      <alignment horizontal="right"/>
      <protection locked="0"/>
    </xf>
    <xf numFmtId="164" fontId="2" fillId="0" borderId="14" xfId="0" applyNumberFormat="1" applyFont="1" applyBorder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right"/>
      <protection locked="0"/>
    </xf>
    <xf numFmtId="9" fontId="2" fillId="0" borderId="0" xfId="0" applyNumberFormat="1" applyFont="1" applyProtection="1">
      <protection locked="0"/>
    </xf>
    <xf numFmtId="37" fontId="2" fillId="0" borderId="0" xfId="0" applyNumberFormat="1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7" fontId="2" fillId="0" borderId="0" xfId="0" applyNumberFormat="1" applyFont="1" applyBorder="1" applyAlignment="1" applyProtection="1">
      <alignment horizontal="center"/>
      <protection locked="0"/>
    </xf>
    <xf numFmtId="1" fontId="2" fillId="0" borderId="2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Border="1" applyAlignment="1" applyProtection="1">
      <alignment horizontal="right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Protection="1">
      <protection locked="0"/>
    </xf>
    <xf numFmtId="0" fontId="2" fillId="0" borderId="14" xfId="0" applyFont="1" applyBorder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2" xfId="0" applyNumberFormat="1" applyFont="1" applyBorder="1" applyProtection="1">
      <protection locked="0"/>
    </xf>
    <xf numFmtId="164" fontId="2" fillId="0" borderId="0" xfId="0" applyNumberFormat="1" applyFont="1" applyProtection="1">
      <protection locked="0"/>
    </xf>
    <xf numFmtId="37" fontId="2" fillId="0" borderId="1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4" xfId="0" applyNumberFormat="1" applyFont="1" applyBorder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17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Border="1" applyAlignment="1" applyProtection="1">
      <alignment horizontal="center"/>
      <protection locked="0"/>
    </xf>
    <xf numFmtId="164" fontId="2" fillId="0" borderId="6" xfId="0" applyNumberFormat="1" applyFont="1" applyBorder="1" applyAlignment="1" applyProtection="1">
      <alignment horizontal="center"/>
      <protection locked="0"/>
    </xf>
    <xf numFmtId="164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8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3" xfId="0" applyFont="1" applyBorder="1" applyAlignment="1" applyProtection="1">
      <alignment horizontal="right"/>
      <protection locked="0"/>
    </xf>
    <xf numFmtId="0" fontId="2" fillId="0" borderId="0" xfId="0" applyFont="1" applyBorder="1" applyProtection="1"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0" fontId="3" fillId="0" borderId="17" xfId="0" applyFont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2" fillId="0" borderId="17" xfId="0" applyFont="1" applyBorder="1" applyAlignment="1" applyProtection="1">
      <alignment horizontal="left"/>
    </xf>
    <xf numFmtId="0" fontId="2" fillId="0" borderId="15" xfId="0" applyFont="1" applyBorder="1" applyAlignment="1" applyProtection="1">
      <alignment horizontal="left"/>
    </xf>
    <xf numFmtId="0" fontId="2" fillId="0" borderId="0" xfId="0" applyFont="1" applyFill="1" applyProtection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9" fontId="2" fillId="2" borderId="1" xfId="0" applyNumberFormat="1" applyFont="1" applyFill="1" applyBorder="1" applyAlignment="1" applyProtection="1">
      <alignment horizontal="right"/>
    </xf>
    <xf numFmtId="164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9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Alignment="1" applyProtection="1">
      <alignment horizontal="left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2" fillId="3" borderId="0" xfId="0" applyNumberFormat="1" applyFont="1" applyFill="1" applyAlignment="1" applyProtection="1">
      <alignment horizontal="right"/>
    </xf>
    <xf numFmtId="9" fontId="2" fillId="3" borderId="0" xfId="0" applyNumberFormat="1" applyFont="1" applyFill="1" applyAlignment="1" applyProtection="1">
      <alignment horizontal="right"/>
    </xf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0" borderId="18" xfId="0" applyFont="1" applyBorder="1" applyAlignment="1">
      <alignment horizontal="right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2" fillId="0" borderId="16" xfId="0" applyFont="1" applyBorder="1" applyAlignment="1">
      <alignment horizontal="center"/>
    </xf>
    <xf numFmtId="37" fontId="2" fillId="0" borderId="16" xfId="0" applyNumberFormat="1" applyFont="1" applyBorder="1" applyAlignment="1" applyProtection="1">
      <alignment horizontal="center"/>
    </xf>
    <xf numFmtId="164" fontId="2" fillId="0" borderId="19" xfId="0" applyNumberFormat="1" applyFont="1" applyBorder="1" applyAlignment="1" applyProtection="1">
      <alignment horizontal="center"/>
      <protection locked="0"/>
    </xf>
    <xf numFmtId="164" fontId="2" fillId="0" borderId="19" xfId="0" applyNumberFormat="1" applyFont="1" applyBorder="1" applyAlignment="1" applyProtection="1">
      <alignment horizontal="center"/>
    </xf>
    <xf numFmtId="1" fontId="2" fillId="0" borderId="1" xfId="0" applyNumberFormat="1" applyFont="1" applyBorder="1" applyAlignment="1" applyProtection="1">
      <alignment horizontal="center"/>
      <protection locked="0"/>
    </xf>
    <xf numFmtId="16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2" xfId="0" applyFont="1" applyFill="1" applyBorder="1" applyAlignment="1" applyProtection="1">
      <alignment horizontal="right"/>
      <protection locked="0"/>
    </xf>
    <xf numFmtId="164" fontId="2" fillId="4" borderId="14" xfId="0" applyNumberFormat="1" applyFont="1" applyFill="1" applyBorder="1" applyAlignment="1" applyProtection="1">
      <alignment horizontal="right"/>
      <protection locked="0"/>
    </xf>
    <xf numFmtId="164" fontId="2" fillId="4" borderId="2" xfId="0" applyNumberFormat="1" applyFont="1" applyFill="1" applyBorder="1" applyAlignment="1" applyProtection="1">
      <alignment horizontal="right"/>
      <protection locked="0"/>
    </xf>
    <xf numFmtId="164" fontId="2" fillId="4" borderId="0" xfId="0" applyNumberFormat="1" applyFont="1" applyFill="1" applyAlignment="1" applyProtection="1">
      <alignment horizontal="right"/>
    </xf>
    <xf numFmtId="164" fontId="2" fillId="0" borderId="13" xfId="0" applyNumberFormat="1" applyFont="1" applyFill="1" applyBorder="1" applyAlignment="1" applyProtection="1">
      <alignment horizontal="right"/>
      <protection locked="0"/>
    </xf>
    <xf numFmtId="0" fontId="2" fillId="0" borderId="2" xfId="0" applyFont="1" applyFill="1" applyBorder="1" applyAlignment="1" applyProtection="1">
      <alignment horizontal="right"/>
      <protection locked="0"/>
    </xf>
    <xf numFmtId="164" fontId="2" fillId="0" borderId="14" xfId="0" applyNumberFormat="1" applyFont="1" applyFill="1" applyBorder="1" applyAlignment="1" applyProtection="1">
      <alignment horizontal="right"/>
      <protection locked="0"/>
    </xf>
    <xf numFmtId="164" fontId="2" fillId="0" borderId="2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9" fontId="2" fillId="0" borderId="1" xfId="0" applyNumberFormat="1" applyFont="1" applyFill="1" applyBorder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9" fontId="2" fillId="0" borderId="0" xfId="0" applyNumberFormat="1" applyFont="1" applyFill="1" applyProtection="1"/>
    <xf numFmtId="164" fontId="2" fillId="0" borderId="0" xfId="0" applyNumberFormat="1" applyFont="1" applyFill="1" applyProtection="1"/>
    <xf numFmtId="37" fontId="2" fillId="0" borderId="1" xfId="0" applyNumberFormat="1" applyFont="1" applyFill="1" applyBorder="1" applyAlignment="1" applyProtection="1">
      <alignment horizontal="left"/>
    </xf>
    <xf numFmtId="0" fontId="2" fillId="0" borderId="3" xfId="0" applyFont="1" applyFill="1" applyBorder="1" applyAlignment="1" applyProtection="1">
      <alignment horizontal="center"/>
      <protection locked="0"/>
    </xf>
    <xf numFmtId="9" fontId="2" fillId="0" borderId="0" xfId="0" applyNumberFormat="1" applyFont="1" applyFill="1" applyAlignment="1" applyProtection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4" fontId="2" fillId="2" borderId="0" xfId="0" applyNumberFormat="1" applyFont="1" applyFill="1" applyBorder="1" applyAlignment="1" applyProtection="1">
      <alignment horizontal="left"/>
    </xf>
    <xf numFmtId="168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>
      <alignment horizontal="left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164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16" xfId="0" applyFont="1" applyFill="1" applyBorder="1" applyAlignment="1">
      <alignment horizontal="left"/>
    </xf>
    <xf numFmtId="164" fontId="2" fillId="2" borderId="0" xfId="0" applyNumberFormat="1" applyFont="1" applyFill="1" applyAlignment="1" applyProtection="1">
      <alignment horizontal="left"/>
      <protection locked="0"/>
    </xf>
    <xf numFmtId="168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 applyProtection="1">
      <alignment horizontal="left"/>
    </xf>
    <xf numFmtId="1" fontId="2" fillId="2" borderId="1" xfId="0" applyNumberFormat="1" applyFont="1" applyFill="1" applyBorder="1" applyAlignment="1" applyProtection="1">
      <alignment horizontal="left"/>
      <protection locked="0"/>
    </xf>
    <xf numFmtId="1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164" fontId="2" fillId="3" borderId="1" xfId="0" applyNumberFormat="1" applyFont="1" applyFill="1" applyBorder="1" applyAlignment="1" applyProtection="1">
      <alignment horizontal="left"/>
      <protection locked="0"/>
    </xf>
    <xf numFmtId="164" fontId="2" fillId="3" borderId="0" xfId="0" applyNumberFormat="1" applyFont="1" applyFill="1" applyBorder="1" applyAlignment="1" applyProtection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1" fontId="2" fillId="3" borderId="1" xfId="0" applyNumberFormat="1" applyFont="1" applyFill="1" applyBorder="1" applyAlignment="1" applyProtection="1">
      <alignment horizontal="left"/>
      <protection locked="0"/>
    </xf>
    <xf numFmtId="1" fontId="2" fillId="3" borderId="0" xfId="0" applyNumberFormat="1" applyFont="1" applyFill="1" applyBorder="1" applyAlignment="1" applyProtection="1">
      <alignment horizontal="left"/>
      <protection locked="0"/>
    </xf>
    <xf numFmtId="37" fontId="2" fillId="2" borderId="0" xfId="0" applyNumberFormat="1" applyFont="1" applyFill="1" applyBorder="1" applyAlignment="1" applyProtection="1">
      <alignment horizontal="left"/>
    </xf>
    <xf numFmtId="37" fontId="2" fillId="2" borderId="0" xfId="0" applyNumberFormat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164" fontId="2" fillId="3" borderId="0" xfId="0" applyNumberFormat="1" applyFont="1" applyFill="1" applyAlignment="1" applyProtection="1">
      <alignment horizontal="left"/>
      <protection locked="0"/>
    </xf>
    <xf numFmtId="164" fontId="2" fillId="3" borderId="0" xfId="0" applyNumberFormat="1" applyFont="1" applyFill="1" applyBorder="1" applyAlignment="1" applyProtection="1">
      <alignment horizontal="left"/>
      <protection locked="0"/>
    </xf>
    <xf numFmtId="37" fontId="2" fillId="3" borderId="0" xfId="0" applyNumberFormat="1" applyFont="1" applyFill="1" applyBorder="1" applyAlignment="1" applyProtection="1">
      <alignment horizontal="left"/>
    </xf>
    <xf numFmtId="37" fontId="2" fillId="3" borderId="0" xfId="0" applyNumberFormat="1" applyFont="1" applyFill="1" applyAlignment="1" applyProtection="1">
      <alignment horizontal="left"/>
    </xf>
    <xf numFmtId="37" fontId="2" fillId="3" borderId="16" xfId="0" applyNumberFormat="1" applyFont="1" applyFill="1" applyBorder="1" applyAlignment="1" applyProtection="1">
      <alignment horizontal="left"/>
    </xf>
    <xf numFmtId="37" fontId="2" fillId="3" borderId="0" xfId="0" applyNumberFormat="1" applyFont="1" applyFill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left"/>
      <protection locked="0"/>
    </xf>
    <xf numFmtId="0" fontId="2" fillId="3" borderId="0" xfId="0" applyFont="1" applyFill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164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" fontId="2" fillId="0" borderId="2" xfId="0" applyNumberFormat="1" applyFont="1" applyFill="1" applyBorder="1" applyAlignment="1" applyProtection="1">
      <alignment horizontal="left"/>
      <protection locked="0"/>
    </xf>
    <xf numFmtId="1" fontId="2" fillId="0" borderId="0" xfId="0" applyNumberFormat="1" applyFont="1" applyFill="1" applyBorder="1" applyAlignment="1" applyProtection="1">
      <alignment horizontal="left"/>
      <protection locked="0"/>
    </xf>
    <xf numFmtId="1" fontId="2" fillId="0" borderId="1" xfId="0" applyNumberFormat="1" applyFont="1" applyFill="1" applyBorder="1" applyAlignment="1" applyProtection="1">
      <alignment horizontal="left"/>
      <protection locked="0"/>
    </xf>
    <xf numFmtId="0" fontId="2" fillId="0" borderId="3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64" fontId="2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164" fontId="2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37" fontId="2" fillId="0" borderId="0" xfId="0" applyNumberFormat="1" applyFont="1" applyFill="1" applyAlignment="1" applyProtection="1">
      <alignment horizontal="left"/>
    </xf>
    <xf numFmtId="37" fontId="2" fillId="0" borderId="16" xfId="0" applyNumberFormat="1" applyFont="1" applyFill="1" applyBorder="1" applyAlignment="1" applyProtection="1">
      <alignment horizontal="left"/>
    </xf>
    <xf numFmtId="37" fontId="2" fillId="0" borderId="0" xfId="0" applyNumberFormat="1" applyFont="1" applyFill="1" applyAlignment="1" applyProtection="1">
      <alignment horizontal="left"/>
      <protection locked="0"/>
    </xf>
    <xf numFmtId="0" fontId="2" fillId="0" borderId="3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  <protection locked="0"/>
    </xf>
    <xf numFmtId="168" fontId="2" fillId="0" borderId="0" xfId="0" applyNumberFormat="1" applyFont="1" applyFill="1" applyBorder="1" applyAlignment="1" applyProtection="1">
      <alignment horizontal="left"/>
      <protection locked="0"/>
    </xf>
    <xf numFmtId="37" fontId="2" fillId="0" borderId="0" xfId="0" applyNumberFormat="1" applyFont="1" applyFill="1" applyBorder="1" applyAlignment="1" applyProtection="1">
      <alignment horizontal="left"/>
    </xf>
    <xf numFmtId="0" fontId="3" fillId="0" borderId="20" xfId="0" applyFont="1" applyBorder="1" applyAlignment="1" applyProtection="1">
      <alignment horizontal="left"/>
    </xf>
    <xf numFmtId="0" fontId="3" fillId="0" borderId="21" xfId="0" applyFont="1" applyBorder="1" applyAlignment="1" applyProtection="1">
      <alignment horizontal="left"/>
    </xf>
    <xf numFmtId="0" fontId="3" fillId="0" borderId="21" xfId="0" quotePrefix="1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3" fillId="0" borderId="15" xfId="0" quotePrefix="1" applyFont="1" applyBorder="1" applyAlignment="1" applyProtection="1">
      <alignment horizontal="left"/>
    </xf>
    <xf numFmtId="0" fontId="3" fillId="0" borderId="17" xfId="0" quotePrefix="1" applyFont="1" applyBorder="1" applyAlignment="1" applyProtection="1">
      <alignment horizontal="left"/>
    </xf>
    <xf numFmtId="0" fontId="3" fillId="0" borderId="22" xfId="0" quotePrefix="1" applyFont="1" applyBorder="1" applyAlignment="1" applyProtection="1">
      <alignment horizontal="left"/>
    </xf>
    <xf numFmtId="0" fontId="3" fillId="0" borderId="15" xfId="0" quotePrefix="1" applyFont="1" applyBorder="1" applyAlignment="1">
      <alignment horizontal="left"/>
    </xf>
    <xf numFmtId="0" fontId="2" fillId="0" borderId="23" xfId="0" applyFont="1" applyBorder="1" applyAlignment="1" applyProtection="1">
      <alignment horizontal="left"/>
    </xf>
    <xf numFmtId="0" fontId="2" fillId="0" borderId="2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" fontId="2" fillId="0" borderId="25" xfId="0" applyNumberFormat="1" applyFont="1" applyBorder="1" applyAlignment="1">
      <alignment horizontal="left"/>
    </xf>
    <xf numFmtId="1" fontId="2" fillId="0" borderId="22" xfId="0" applyNumberFormat="1" applyFont="1" applyBorder="1" applyAlignment="1">
      <alignment horizontal="left"/>
    </xf>
    <xf numFmtId="1" fontId="2" fillId="0" borderId="15" xfId="0" applyNumberFormat="1" applyFont="1" applyBorder="1" applyAlignment="1">
      <alignment horizontal="left"/>
    </xf>
    <xf numFmtId="0" fontId="2" fillId="0" borderId="6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7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168" fontId="2" fillId="0" borderId="0" xfId="0" applyNumberFormat="1" applyFont="1" applyFill="1" applyBorder="1" applyAlignment="1">
      <alignment horizontal="left"/>
    </xf>
    <xf numFmtId="0" fontId="2" fillId="2" borderId="13" xfId="0" applyNumberFormat="1" applyFont="1" applyFill="1" applyBorder="1"/>
    <xf numFmtId="0" fontId="2" fillId="0" borderId="13" xfId="0" applyNumberFormat="1" applyFont="1" applyFill="1" applyBorder="1"/>
    <xf numFmtId="0" fontId="2" fillId="0" borderId="13" xfId="0" applyNumberFormat="1" applyFont="1" applyBorder="1"/>
    <xf numFmtId="0" fontId="2" fillId="0" borderId="27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2" borderId="29" xfId="0" applyNumberFormat="1" applyFont="1" applyFill="1" applyBorder="1"/>
    <xf numFmtId="0" fontId="3" fillId="0" borderId="5" xfId="0" applyFont="1" applyBorder="1" applyAlignment="1" applyProtection="1">
      <alignment horizontal="left"/>
    </xf>
    <xf numFmtId="164" fontId="2" fillId="4" borderId="29" xfId="0" applyNumberFormat="1" applyFont="1" applyFill="1" applyBorder="1" applyAlignment="1" applyProtection="1">
      <alignment horizontal="right"/>
      <protection locked="0"/>
    </xf>
    <xf numFmtId="164" fontId="2" fillId="0" borderId="1" xfId="0" applyNumberFormat="1" applyFont="1" applyBorder="1" applyProtection="1">
      <protection locked="0"/>
    </xf>
    <xf numFmtId="164" fontId="2" fillId="0" borderId="17" xfId="0" applyNumberFormat="1" applyFont="1" applyBorder="1" applyProtection="1">
      <protection locked="0"/>
    </xf>
    <xf numFmtId="164" fontId="2" fillId="0" borderId="1" xfId="0" applyNumberFormat="1" applyFont="1" applyBorder="1" applyProtection="1"/>
    <xf numFmtId="164" fontId="2" fillId="0" borderId="17" xfId="0" applyNumberFormat="1" applyFont="1" applyBorder="1" applyProtection="1"/>
    <xf numFmtId="0" fontId="2" fillId="0" borderId="13" xfId="0" quotePrefix="1" applyFont="1" applyFill="1" applyBorder="1" applyAlignment="1" applyProtection="1">
      <alignment horizontal="left"/>
    </xf>
    <xf numFmtId="49" fontId="0" fillId="0" borderId="13" xfId="0" quotePrefix="1" applyNumberFormat="1" applyFill="1" applyBorder="1"/>
    <xf numFmtId="0" fontId="2" fillId="0" borderId="0" xfId="0" applyFont="1" applyFill="1"/>
    <xf numFmtId="49" fontId="0" fillId="0" borderId="1" xfId="0" quotePrefix="1" applyNumberFormat="1" applyFill="1" applyBorder="1"/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168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2" fillId="0" borderId="0" xfId="0" applyNumberFormat="1" applyFont="1" applyFill="1"/>
    <xf numFmtId="168" fontId="2" fillId="0" borderId="0" xfId="0" applyNumberFormat="1" applyFont="1" applyFill="1"/>
    <xf numFmtId="0" fontId="2" fillId="0" borderId="1" xfId="0" applyFont="1" applyFill="1" applyBorder="1"/>
    <xf numFmtId="0" fontId="2" fillId="0" borderId="1" xfId="0" quotePrefix="1" applyFont="1" applyFill="1" applyBorder="1" applyAlignment="1" applyProtection="1">
      <alignment horizontal="left"/>
    </xf>
    <xf numFmtId="164" fontId="2" fillId="0" borderId="0" xfId="0" applyNumberFormat="1" applyFont="1" applyFill="1" applyAlignment="1" applyProtection="1">
      <alignment horizontal="center"/>
      <protection locked="0"/>
    </xf>
    <xf numFmtId="37" fontId="2" fillId="0" borderId="0" xfId="0" applyNumberFormat="1" applyFont="1" applyFill="1" applyBorder="1" applyAlignment="1" applyProtection="1">
      <alignment horizontal="center"/>
    </xf>
    <xf numFmtId="37" fontId="2" fillId="0" borderId="0" xfId="0" applyNumberFormat="1" applyFont="1" applyFill="1" applyAlignment="1" applyProtection="1">
      <alignment horizontal="center"/>
    </xf>
    <xf numFmtId="37" fontId="2" fillId="0" borderId="16" xfId="0" applyNumberFormat="1" applyFont="1" applyFill="1" applyBorder="1" applyAlignment="1" applyProtection="1">
      <alignment horizontal="center"/>
    </xf>
    <xf numFmtId="37" fontId="2" fillId="0" borderId="0" xfId="0" applyNumberFormat="1" applyFont="1" applyFill="1" applyAlignment="1" applyProtection="1">
      <alignment horizontal="center"/>
      <protection locked="0"/>
    </xf>
    <xf numFmtId="1" fontId="2" fillId="0" borderId="2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1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right"/>
      <protection locked="0"/>
    </xf>
    <xf numFmtId="0" fontId="2" fillId="0" borderId="3" xfId="0" applyFont="1" applyFill="1" applyBorder="1" applyAlignment="1" applyProtection="1">
      <alignment horizontal="right"/>
      <protection locked="0"/>
    </xf>
    <xf numFmtId="0" fontId="2" fillId="0" borderId="3" xfId="0" applyFont="1" applyFill="1" applyBorder="1" applyAlignment="1">
      <alignment horizontal="right"/>
    </xf>
    <xf numFmtId="9" fontId="2" fillId="0" borderId="0" xfId="0" applyNumberFormat="1" applyFont="1" applyFill="1" applyBorder="1" applyAlignment="1" applyProtection="1">
      <alignment horizontal="left"/>
    </xf>
    <xf numFmtId="164" fontId="2" fillId="0" borderId="0" xfId="0" applyNumberFormat="1" applyFont="1" applyFill="1" applyAlignment="1" applyProtection="1">
      <alignment horizontal="left"/>
    </xf>
    <xf numFmtId="9" fontId="2" fillId="0" borderId="0" xfId="0" applyNumberFormat="1" applyFont="1" applyFill="1" applyAlignment="1" applyProtection="1">
      <alignment horizontal="left"/>
    </xf>
    <xf numFmtId="0" fontId="2" fillId="0" borderId="0" xfId="0" applyFont="1" applyFill="1" applyBorder="1"/>
    <xf numFmtId="1" fontId="2" fillId="0" borderId="0" xfId="0" applyNumberFormat="1" applyFont="1" applyFill="1" applyBorder="1"/>
    <xf numFmtId="168" fontId="2" fillId="0" borderId="0" xfId="0" applyNumberFormat="1" applyFont="1" applyFill="1" applyBorder="1"/>
    <xf numFmtId="0" fontId="2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9" fontId="2" fillId="0" borderId="1" xfId="0" applyNumberFormat="1" applyFont="1" applyFill="1" applyBorder="1" applyAlignment="1" applyProtection="1">
      <alignment horizontal="left"/>
    </xf>
    <xf numFmtId="0" fontId="2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 applyProtection="1">
      <alignment horizontal="right"/>
      <protection locked="0"/>
    </xf>
    <xf numFmtId="49" fontId="0" fillId="0" borderId="1" xfId="0" applyNumberFormat="1" applyFill="1" applyBorder="1"/>
    <xf numFmtId="164" fontId="2" fillId="0" borderId="30" xfId="0" applyNumberFormat="1" applyFont="1" applyFill="1" applyBorder="1" applyAlignment="1" applyProtection="1">
      <alignment horizontal="right"/>
      <protection locked="0"/>
    </xf>
    <xf numFmtId="168" fontId="2" fillId="0" borderId="0" xfId="0" applyNumberFormat="1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quotePrefix="1" applyFont="1" applyFill="1" applyBorder="1" applyAlignment="1" applyProtection="1">
      <alignment horizontal="right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164" fontId="2" fillId="0" borderId="31" xfId="0" applyNumberFormat="1" applyFont="1" applyFill="1" applyBorder="1" applyAlignment="1" applyProtection="1">
      <alignment horizontal="right"/>
      <protection locked="0"/>
    </xf>
    <xf numFmtId="0" fontId="2" fillId="0" borderId="13" xfId="0" applyFont="1" applyFill="1" applyBorder="1" applyAlignment="1">
      <alignment horizontal="center"/>
    </xf>
    <xf numFmtId="1" fontId="2" fillId="0" borderId="0" xfId="0" applyNumberFormat="1" applyFont="1" applyFill="1" applyBorder="1" applyProtection="1"/>
    <xf numFmtId="0" fontId="2" fillId="0" borderId="2" xfId="0" applyFont="1" applyFill="1" applyBorder="1" applyAlignment="1" applyProtection="1">
      <alignment horizontal="right"/>
    </xf>
    <xf numFmtId="164" fontId="2" fillId="0" borderId="0" xfId="0" applyNumberFormat="1" applyFont="1" applyFill="1" applyBorder="1" applyAlignment="1" applyProtection="1">
      <alignment horizontal="right"/>
    </xf>
    <xf numFmtId="0" fontId="2" fillId="0" borderId="13" xfId="0" applyFont="1" applyFill="1" applyBorder="1" applyAlignment="1">
      <alignment horizontal="left"/>
    </xf>
    <xf numFmtId="37" fontId="2" fillId="0" borderId="1" xfId="0" applyNumberFormat="1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left"/>
      <protection locked="0"/>
    </xf>
    <xf numFmtId="0" fontId="2" fillId="0" borderId="13" xfId="0" applyFont="1" applyFill="1" applyBorder="1"/>
    <xf numFmtId="0" fontId="2" fillId="0" borderId="3" xfId="0" applyFont="1" applyFill="1" applyBorder="1"/>
    <xf numFmtId="167" fontId="2" fillId="0" borderId="0" xfId="0" applyNumberFormat="1" applyFont="1" applyFill="1" applyAlignment="1" applyProtection="1">
      <alignment horizontal="right"/>
    </xf>
    <xf numFmtId="0" fontId="2" fillId="0" borderId="2" xfId="0" applyFont="1" applyFill="1" applyBorder="1" applyAlignment="1">
      <alignment horizontal="right"/>
    </xf>
    <xf numFmtId="9" fontId="2" fillId="0" borderId="0" xfId="0" applyNumberFormat="1" applyFont="1" applyFill="1" applyBorder="1" applyProtection="1">
      <protection locked="0"/>
    </xf>
    <xf numFmtId="0" fontId="2" fillId="0" borderId="13" xfId="0" applyFont="1" applyFill="1" applyBorder="1" applyAlignment="1">
      <alignment horizontal="right"/>
    </xf>
    <xf numFmtId="9" fontId="2" fillId="0" borderId="0" xfId="0" applyNumberFormat="1" applyFont="1" applyFill="1" applyBorder="1" applyProtection="1"/>
    <xf numFmtId="164" fontId="2" fillId="0" borderId="0" xfId="0" applyNumberFormat="1" applyFont="1" applyFill="1" applyBorder="1" applyProtection="1"/>
    <xf numFmtId="167" fontId="2" fillId="0" borderId="0" xfId="0" applyNumberFormat="1" applyFont="1" applyFill="1" applyBorder="1" applyProtection="1"/>
    <xf numFmtId="0" fontId="2" fillId="0" borderId="2" xfId="0" quotePrefix="1" applyFont="1" applyFill="1" applyBorder="1" applyAlignment="1">
      <alignment horizontal="right"/>
    </xf>
    <xf numFmtId="0" fontId="2" fillId="0" borderId="2" xfId="0" applyFont="1" applyFill="1" applyBorder="1" applyAlignment="1" applyProtection="1">
      <alignment horizontal="left"/>
      <protection locked="0"/>
    </xf>
    <xf numFmtId="37" fontId="2" fillId="0" borderId="0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left"/>
    </xf>
    <xf numFmtId="0" fontId="2" fillId="0" borderId="13" xfId="0" quotePrefix="1" applyFont="1" applyFill="1" applyBorder="1" applyAlignment="1" applyProtection="1">
      <alignment horizontal="right"/>
    </xf>
    <xf numFmtId="0" fontId="2" fillId="0" borderId="16" xfId="0" applyFont="1" applyFill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left"/>
      <protection locked="0"/>
    </xf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2" fillId="0" borderId="0" xfId="0" quotePrefix="1" applyFont="1" applyFill="1" applyBorder="1" applyAlignment="1" applyProtection="1">
      <alignment horizontal="right"/>
    </xf>
    <xf numFmtId="0" fontId="2" fillId="0" borderId="0" xfId="0" quotePrefix="1" applyFont="1" applyFill="1" applyBorder="1" applyAlignment="1">
      <alignment horizontal="right"/>
    </xf>
    <xf numFmtId="1" fontId="2" fillId="0" borderId="17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3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/>
    <xf numFmtId="164" fontId="2" fillId="0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164" fontId="2" fillId="0" borderId="14" xfId="0" applyNumberFormat="1" applyFont="1" applyFill="1" applyBorder="1" applyProtection="1">
      <protection locked="0"/>
    </xf>
    <xf numFmtId="167" fontId="2" fillId="0" borderId="0" xfId="0" applyNumberFormat="1" applyFont="1" applyFill="1" applyProtection="1"/>
    <xf numFmtId="0" fontId="2" fillId="0" borderId="14" xfId="0" applyFont="1" applyFill="1" applyBorder="1"/>
    <xf numFmtId="0" fontId="2" fillId="2" borderId="32" xfId="0" applyFont="1" applyFill="1" applyBorder="1" applyAlignment="1">
      <alignment horizontal="left"/>
    </xf>
    <xf numFmtId="37" fontId="2" fillId="2" borderId="16" xfId="0" applyNumberFormat="1" applyFont="1" applyFill="1" applyBorder="1" applyAlignment="1" applyProtection="1">
      <alignment horizontal="left"/>
    </xf>
    <xf numFmtId="0" fontId="2" fillId="2" borderId="13" xfId="0" quotePrefix="1" applyNumberFormat="1" applyFont="1" applyFill="1" applyBorder="1"/>
    <xf numFmtId="0" fontId="2" fillId="2" borderId="13" xfId="0" applyNumberFormat="1" applyFont="1" applyFill="1" applyBorder="1" applyAlignment="1">
      <alignment horizontal="left"/>
    </xf>
    <xf numFmtId="164" fontId="2" fillId="3" borderId="32" xfId="0" applyNumberFormat="1" applyFont="1" applyFill="1" applyBorder="1" applyAlignment="1" applyProtection="1">
      <alignment horizontal="left"/>
      <protection locked="0"/>
    </xf>
    <xf numFmtId="164" fontId="2" fillId="3" borderId="21" xfId="0" applyNumberFormat="1" applyFont="1" applyFill="1" applyBorder="1" applyAlignment="1" applyProtection="1">
      <alignment horizontal="left"/>
      <protection locked="0"/>
    </xf>
    <xf numFmtId="0" fontId="2" fillId="3" borderId="33" xfId="0" applyFont="1" applyFill="1" applyBorder="1" applyAlignment="1">
      <alignment horizontal="left"/>
    </xf>
    <xf numFmtId="1" fontId="2" fillId="3" borderId="21" xfId="0" applyNumberFormat="1" applyFont="1" applyFill="1" applyBorder="1" applyAlignment="1" applyProtection="1">
      <alignment horizontal="left"/>
      <protection locked="0"/>
    </xf>
    <xf numFmtId="0" fontId="2" fillId="3" borderId="2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0" xfId="0" applyFont="1" applyFill="1" applyBorder="1" applyAlignment="1" applyProtection="1">
      <alignment horizontal="left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0782918149461E-2"/>
          <c:y val="3.4031413612565453E-2"/>
          <c:w val="0.93683274021352314"/>
          <c:h val="0.899214659685863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6CE-4C63-A785-154F42F2DF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GRADES16!$A$6:$A$10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GRADES16!$D$6:$D$10</c:f>
              <c:numCache>
                <c:formatCode>0%</c:formatCode>
                <c:ptCount val="5"/>
                <c:pt idx="0">
                  <c:v>0.27906976744186046</c:v>
                </c:pt>
                <c:pt idx="1">
                  <c:v>0.34883720930232559</c:v>
                </c:pt>
                <c:pt idx="2">
                  <c:v>0.11627906976744186</c:v>
                </c:pt>
                <c:pt idx="3">
                  <c:v>0.16279069767441862</c:v>
                </c:pt>
                <c:pt idx="4">
                  <c:v>9.3023255813953487E-2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E-4C63-A785-154F42F2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8320"/>
        <c:axId val="1"/>
      </c:barChart>
      <c:catAx>
        <c:axId val="11927983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35587188612096E-2"/>
          <c:y val="3.4031413612565453E-2"/>
          <c:w val="0.95017793594306044"/>
          <c:h val="0.8992146596858638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trellis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7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GRADES16!$BW$20:$BW$48</c:f>
              <c:numCache>
                <c:formatCode>0%</c:formatCode>
                <c:ptCount val="29"/>
                <c:pt idx="0">
                  <c:v>0.48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0.57999999999999996</c:v>
                </c:pt>
                <c:pt idx="4">
                  <c:v>0.62</c:v>
                </c:pt>
                <c:pt idx="5">
                  <c:v>0.65</c:v>
                </c:pt>
                <c:pt idx="6">
                  <c:v>0.68</c:v>
                </c:pt>
                <c:pt idx="7">
                  <c:v>0.72</c:v>
                </c:pt>
                <c:pt idx="8">
                  <c:v>0.75</c:v>
                </c:pt>
                <c:pt idx="9">
                  <c:v>0.79</c:v>
                </c:pt>
                <c:pt idx="10">
                  <c:v>0.82</c:v>
                </c:pt>
                <c:pt idx="11">
                  <c:v>0.86</c:v>
                </c:pt>
                <c:pt idx="12">
                  <c:v>0.89</c:v>
                </c:pt>
                <c:pt idx="13">
                  <c:v>0.93</c:v>
                </c:pt>
                <c:pt idx="14">
                  <c:v>0.96</c:v>
                </c:pt>
                <c:pt idx="15">
                  <c:v>1</c:v>
                </c:pt>
              </c:numCache>
            </c:numRef>
          </c:cat>
          <c:val>
            <c:numRef>
              <c:f>GRADES16!$BZ$20:$BZ$48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20</c:v>
                </c:pt>
                <c:pt idx="11">
                  <c:v>26</c:v>
                </c:pt>
                <c:pt idx="12">
                  <c:v>27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B46-BC2F-2DBD2922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95440"/>
        <c:axId val="1"/>
      </c:barChart>
      <c:catAx>
        <c:axId val="1192795440"/>
        <c:scaling>
          <c:orientation val="minMax"/>
        </c:scaling>
        <c:delete val="0"/>
        <c:axPos val="b"/>
        <c:numFmt formatCode="0%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95440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18285128783743E-2"/>
          <c:y val="0.11379686166154723"/>
          <c:w val="0.89845650523412413"/>
          <c:h val="0.68967794946392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D7B-4E72-9A34-C3FE4EE294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GRADES16!$A$6:$A$10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GRADES16!$D$6:$D$10</c:f>
              <c:numCache>
                <c:formatCode>0%</c:formatCode>
                <c:ptCount val="5"/>
                <c:pt idx="0">
                  <c:v>0.27906976744186046</c:v>
                </c:pt>
                <c:pt idx="1">
                  <c:v>0.34883720930232559</c:v>
                </c:pt>
                <c:pt idx="2">
                  <c:v>0.11627906976744186</c:v>
                </c:pt>
                <c:pt idx="3">
                  <c:v>0.16279069767441862</c:v>
                </c:pt>
                <c:pt idx="4">
                  <c:v>9.3023255813953487E-2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E72-9A34-C3FE4EE2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789200"/>
        <c:axId val="1"/>
      </c:barChart>
      <c:catAx>
        <c:axId val="1192789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789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67C0-A0CB-3093-5A22-0C5D67CB4C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831F6-C21A-CC6B-6DD1-3315564E6B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13</xdr:row>
      <xdr:rowOff>45720</xdr:rowOff>
    </xdr:from>
    <xdr:to>
      <xdr:col>8</xdr:col>
      <xdr:colOff>609600</xdr:colOff>
      <xdr:row>24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1E7C52-274A-FBC2-4675-2B86B63E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/>
  <dimension ref="A1:CB480"/>
  <sheetViews>
    <sheetView showGridLines="0" tabSelected="1" zoomScale="75" workbookViewId="0"/>
  </sheetViews>
  <sheetFormatPr defaultColWidth="9.81640625" defaultRowHeight="15" x14ac:dyDescent="0.25"/>
  <cols>
    <col min="1" max="1" width="7.81640625" style="1" customWidth="1"/>
    <col min="2" max="2" width="4.81640625" style="1" customWidth="1"/>
    <col min="3" max="3" width="7.81640625" style="1" customWidth="1"/>
    <col min="4" max="8" width="9.81640625" style="1"/>
    <col min="9" max="9" width="12.36328125" style="1" customWidth="1"/>
    <col min="10" max="10" width="4.90625" style="1" hidden="1" customWidth="1"/>
    <col min="11" max="11" width="5.81640625" style="1" hidden="1" customWidth="1"/>
    <col min="12" max="12" width="6.1796875" style="1" customWidth="1"/>
    <col min="13" max="13" width="5.81640625" style="1" hidden="1" customWidth="1"/>
    <col min="14" max="22" width="4.81640625" style="1" customWidth="1"/>
    <col min="23" max="24" width="3.81640625" style="1" customWidth="1"/>
    <col min="25" max="25" width="4.36328125" style="1" customWidth="1"/>
    <col min="26" max="26" width="4.81640625" style="1" customWidth="1"/>
    <col min="27" max="27" width="5.1796875" style="1" customWidth="1"/>
    <col min="28" max="28" width="3.81640625" style="1" customWidth="1"/>
    <col min="29" max="31" width="3.81640625" style="1" hidden="1" customWidth="1"/>
    <col min="32" max="32" width="3.90625" style="1" hidden="1" customWidth="1"/>
    <col min="33" max="33" width="4.1796875" style="1" hidden="1" customWidth="1"/>
    <col min="34" max="34" width="3.90625" style="1" hidden="1" customWidth="1"/>
    <col min="35" max="38" width="3.81640625" style="1" hidden="1" customWidth="1"/>
    <col min="39" max="50" width="4.81640625" style="1" hidden="1" customWidth="1"/>
    <col min="51" max="51" width="3.81640625" style="1" customWidth="1"/>
    <col min="52" max="52" width="3" style="1" customWidth="1"/>
    <col min="53" max="53" width="3.81640625" style="1" customWidth="1"/>
    <col min="54" max="54" width="3.36328125" style="1" customWidth="1"/>
    <col min="55" max="55" width="5" style="1" customWidth="1"/>
    <col min="56" max="56" width="3.54296875" style="1" customWidth="1"/>
    <col min="57" max="57" width="3.54296875" style="1" hidden="1" customWidth="1"/>
    <col min="58" max="58" width="3.6328125" style="1" hidden="1" customWidth="1"/>
    <col min="59" max="66" width="4.81640625" style="1" hidden="1" customWidth="1"/>
    <col min="67" max="67" width="7.1796875" style="1" customWidth="1"/>
    <col min="68" max="68" width="6.81640625" style="1" customWidth="1"/>
    <col min="69" max="69" width="5.81640625" style="1" customWidth="1"/>
    <col min="70" max="70" width="4.81640625" style="1" hidden="1" customWidth="1"/>
    <col min="71" max="71" width="7.81640625" style="1" hidden="1" customWidth="1"/>
    <col min="72" max="72" width="6.81640625" style="1" hidden="1" customWidth="1"/>
    <col min="73" max="76" width="6.81640625" style="1" customWidth="1"/>
    <col min="77" max="77" width="6.81640625" style="55" customWidth="1"/>
    <col min="78" max="78" width="6.81640625" style="8" customWidth="1"/>
    <col min="79" max="16384" width="9.81640625" style="1"/>
  </cols>
  <sheetData>
    <row r="1" spans="1:79" ht="15.6" x14ac:dyDescent="0.3">
      <c r="A1" s="79" t="s">
        <v>51</v>
      </c>
      <c r="L1" s="9" t="s">
        <v>98</v>
      </c>
      <c r="BY1" s="7"/>
    </row>
    <row r="2" spans="1:79" x14ac:dyDescent="0.25">
      <c r="A2" s="79" t="s">
        <v>52</v>
      </c>
      <c r="L2" s="58" t="s">
        <v>39</v>
      </c>
      <c r="M2" s="10"/>
      <c r="N2" s="10"/>
      <c r="O2" s="10"/>
      <c r="P2" s="11"/>
      <c r="Q2" s="10"/>
      <c r="R2" s="10"/>
      <c r="S2" s="10"/>
      <c r="T2" s="12"/>
      <c r="U2" s="12"/>
      <c r="V2" s="12"/>
      <c r="W2" s="10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2"/>
      <c r="BA2" s="10"/>
      <c r="BB2" s="10"/>
      <c r="BC2" s="12"/>
      <c r="BD2" s="10"/>
      <c r="BE2" s="10"/>
      <c r="BF2" s="12"/>
      <c r="BG2" s="12"/>
      <c r="BH2" s="12"/>
      <c r="BI2" s="10"/>
      <c r="BJ2" s="10"/>
      <c r="BK2" s="12"/>
      <c r="BL2" s="12"/>
      <c r="BM2" s="12"/>
      <c r="BN2" s="12"/>
      <c r="BO2" s="10"/>
      <c r="BP2" s="12"/>
      <c r="BQ2" s="12"/>
      <c r="BR2" s="12"/>
      <c r="BS2" s="12"/>
      <c r="BT2" s="12"/>
      <c r="BU2" s="12"/>
      <c r="BY2" s="7"/>
    </row>
    <row r="3" spans="1:79" ht="15.6" x14ac:dyDescent="0.3">
      <c r="A3" s="58" t="s">
        <v>39</v>
      </c>
      <c r="L3" s="290" t="s">
        <v>53</v>
      </c>
      <c r="M3" s="14" t="s">
        <v>0</v>
      </c>
      <c r="N3" s="15" t="s">
        <v>1</v>
      </c>
      <c r="O3" s="14" t="s">
        <v>2</v>
      </c>
      <c r="P3" s="14" t="s">
        <v>3</v>
      </c>
      <c r="Q3" s="14" t="s">
        <v>4</v>
      </c>
      <c r="R3" s="14" t="s">
        <v>5</v>
      </c>
      <c r="S3" s="13" t="s">
        <v>6</v>
      </c>
      <c r="T3" s="143" t="s">
        <v>7</v>
      </c>
      <c r="U3" s="143" t="s">
        <v>8</v>
      </c>
      <c r="V3" s="143" t="s">
        <v>9</v>
      </c>
      <c r="W3" s="263" t="s">
        <v>38</v>
      </c>
      <c r="X3" s="264">
        <v>13</v>
      </c>
      <c r="Y3" s="265">
        <v>31</v>
      </c>
      <c r="Z3" s="264">
        <v>22</v>
      </c>
      <c r="AA3" s="264">
        <v>23</v>
      </c>
      <c r="AB3" s="264">
        <v>36</v>
      </c>
      <c r="AC3" s="264">
        <v>41</v>
      </c>
      <c r="AD3" s="265">
        <v>51</v>
      </c>
      <c r="AE3" s="265">
        <v>61</v>
      </c>
      <c r="AF3" s="265">
        <v>46</v>
      </c>
      <c r="AG3" s="264">
        <v>56</v>
      </c>
      <c r="AH3" s="265">
        <v>71</v>
      </c>
      <c r="AI3" s="265"/>
      <c r="AJ3" s="265"/>
      <c r="AK3" s="265"/>
      <c r="AL3" s="264"/>
      <c r="AM3" s="263" t="s">
        <v>42</v>
      </c>
      <c r="AN3" s="264" t="s">
        <v>43</v>
      </c>
      <c r="AO3" s="264" t="s">
        <v>44</v>
      </c>
      <c r="AP3" s="264" t="s">
        <v>45</v>
      </c>
      <c r="AQ3" s="264" t="s">
        <v>46</v>
      </c>
      <c r="AR3" s="264" t="s">
        <v>47</v>
      </c>
      <c r="AS3" s="264" t="s">
        <v>48</v>
      </c>
      <c r="AT3" s="264" t="s">
        <v>49</v>
      </c>
      <c r="AU3" s="264" t="s">
        <v>50</v>
      </c>
      <c r="AV3" s="265"/>
      <c r="AW3" s="265"/>
      <c r="AX3" s="265"/>
      <c r="AY3" s="142" t="s">
        <v>10</v>
      </c>
      <c r="AZ3" s="143">
        <v>3</v>
      </c>
      <c r="BA3" s="266">
        <v>4</v>
      </c>
      <c r="BB3" s="13">
        <v>5</v>
      </c>
      <c r="BC3" s="267" t="s">
        <v>40</v>
      </c>
      <c r="BD3" s="267">
        <v>7</v>
      </c>
      <c r="BE3" s="268" t="s">
        <v>36</v>
      </c>
      <c r="BF3" s="269" t="s">
        <v>37</v>
      </c>
      <c r="BG3" s="267">
        <v>16</v>
      </c>
      <c r="BH3" s="270" t="s">
        <v>41</v>
      </c>
      <c r="BI3" s="99"/>
      <c r="BJ3" s="99"/>
      <c r="BK3" s="100"/>
      <c r="BL3" s="100"/>
      <c r="BM3" s="100"/>
      <c r="BN3" s="100"/>
      <c r="BO3" s="16" t="s">
        <v>11</v>
      </c>
      <c r="BP3" s="17" t="s">
        <v>12</v>
      </c>
      <c r="BQ3" s="18">
        <v>0.25</v>
      </c>
      <c r="BR3" s="19"/>
      <c r="BS3" s="19"/>
      <c r="BT3" s="19"/>
      <c r="BU3" s="17" t="s">
        <v>13</v>
      </c>
      <c r="BV3" s="6" t="s">
        <v>35</v>
      </c>
      <c r="BY3" s="7"/>
    </row>
    <row r="4" spans="1:79" ht="15.6" x14ac:dyDescent="0.3">
      <c r="K4" s="20" t="s">
        <v>12</v>
      </c>
      <c r="L4" s="287"/>
      <c r="M4" s="288"/>
      <c r="N4" s="172"/>
      <c r="O4" s="21"/>
      <c r="P4" s="22">
        <f>H6</f>
        <v>0.85</v>
      </c>
      <c r="Q4" s="22">
        <f>H7</f>
        <v>0.1</v>
      </c>
      <c r="R4" s="22">
        <f>H8</f>
        <v>5.0000000000000017E-2</v>
      </c>
      <c r="S4" s="271">
        <v>1</v>
      </c>
      <c r="T4" s="272">
        <v>1</v>
      </c>
      <c r="U4" s="273"/>
      <c r="V4" s="272"/>
      <c r="W4" s="274">
        <v>1</v>
      </c>
      <c r="X4" s="275">
        <v>1</v>
      </c>
      <c r="Y4" s="275">
        <v>1</v>
      </c>
      <c r="Z4" s="275">
        <v>1</v>
      </c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6"/>
      <c r="AN4" s="277"/>
      <c r="AO4" s="276"/>
      <c r="AP4" s="277"/>
      <c r="AQ4" s="277"/>
      <c r="AR4" s="277"/>
      <c r="AS4" s="277"/>
      <c r="AT4" s="277"/>
      <c r="AU4" s="277"/>
      <c r="AV4" s="277"/>
      <c r="AW4" s="277"/>
      <c r="AX4" s="278"/>
      <c r="AY4" s="144">
        <v>1</v>
      </c>
      <c r="AZ4" s="145">
        <v>1</v>
      </c>
      <c r="BA4" s="279">
        <v>1</v>
      </c>
      <c r="BB4" s="280">
        <v>1</v>
      </c>
      <c r="BC4" s="273">
        <v>1</v>
      </c>
      <c r="BD4" s="273"/>
      <c r="BE4" s="281"/>
      <c r="BF4" s="282"/>
      <c r="BG4" s="273"/>
      <c r="BH4" s="273"/>
      <c r="BI4" s="95"/>
      <c r="BJ4" s="95"/>
      <c r="BK4" s="91"/>
      <c r="BL4" s="91"/>
      <c r="BM4" s="91"/>
      <c r="BN4" s="91"/>
      <c r="BO4" s="16" t="s">
        <v>14</v>
      </c>
      <c r="BP4" s="17" t="s">
        <v>15</v>
      </c>
      <c r="BQ4" s="17" t="s">
        <v>16</v>
      </c>
      <c r="BR4" s="17" t="s">
        <v>17</v>
      </c>
      <c r="BS4" s="17" t="s">
        <v>18</v>
      </c>
      <c r="BT4" s="17" t="s">
        <v>19</v>
      </c>
      <c r="BU4" s="17" t="s">
        <v>15</v>
      </c>
      <c r="BV4" s="1">
        <v>29</v>
      </c>
      <c r="BY4" s="7"/>
    </row>
    <row r="5" spans="1:79" x14ac:dyDescent="0.25">
      <c r="A5" s="23" t="s">
        <v>12</v>
      </c>
      <c r="B5" s="24"/>
      <c r="C5" s="25" t="s">
        <v>20</v>
      </c>
      <c r="D5" s="25" t="s">
        <v>21</v>
      </c>
      <c r="E5" s="26"/>
      <c r="F5" s="27"/>
      <c r="G5" s="28" t="s">
        <v>22</v>
      </c>
      <c r="H5" s="29" t="s">
        <v>23</v>
      </c>
      <c r="I5" s="27"/>
      <c r="J5" s="27">
        <f>COUNTIF(W5:BN5,"=N")</f>
        <v>0</v>
      </c>
      <c r="K5" s="27">
        <f t="shared" ref="K5:K36" si="0">IF(N5&gt;=B$6,4,IF(N5&gt;=B$7,3,IF(N5&gt;=B$8,2,IF(N5&gt;=B$9,1,IF(N5="","",0)))))</f>
        <v>4</v>
      </c>
      <c r="L5" s="289" t="s">
        <v>66</v>
      </c>
      <c r="M5" s="289"/>
      <c r="N5" s="291">
        <f t="shared" ref="N5:N47" si="1">ROUND(R5*R$4+P5*P$4+Q5*Q$4,1)</f>
        <v>4</v>
      </c>
      <c r="O5" s="180" t="str">
        <f t="shared" ref="O5:O47" si="2">IF(J5&gt;0,"F",IF(N5&gt;=B$6,"A",IF(N5&gt;=B$7,"B",IF(N5&gt;=B$8,"C",IF(N5&gt;=B$9,"D","F")))))</f>
        <v>A</v>
      </c>
      <c r="P5" s="181">
        <f t="shared" ref="P5:P47" si="3">ROUND((S5*S$4+T5*T$4+U5*U$4+V5*V$4)/SUM(S$4:V$4),1)</f>
        <v>4</v>
      </c>
      <c r="Q5" s="181">
        <f t="shared" ref="Q5:Q47" si="4">ROUND((W5*W$4+X5*X$4+Y5*Y$4+Z5*Z$4+AA5*AA$4+AB5*AB$4+AC5*AC$4+AD5*AD$4+AE5*AE$4+AF5*AF$4+AG5*AG$4+AH5*AH$4+AI5*AI$4+AJ5*AJ$4+AK5*AK$4+AL5*AL$4+AM5*AM$4)/SUM(W$4:AM$4),1)</f>
        <v>4</v>
      </c>
      <c r="R5" s="182">
        <f t="shared" ref="R5:R47" si="5">ROUND((AY5*AY$4+AZ5*AZ$4+BA5*BA$4+BB5*BB$4+BC5*BC$4+BD5*BD$4+BE5*BE$4+BF5*BF$4+BG5*BG$4+BH5*BH$4+BI5*BI$4+BJ5*BJ$4+BK5*BK$4+BL5*BL$4+BM5*BM$4+BN5*BN$4)/SUM(AY$4:BN$4),1)</f>
        <v>3.8</v>
      </c>
      <c r="S5" s="385">
        <v>4</v>
      </c>
      <c r="T5" s="218">
        <v>4</v>
      </c>
      <c r="U5" s="386"/>
      <c r="V5" s="220"/>
      <c r="W5" s="381">
        <v>4</v>
      </c>
      <c r="X5" s="234">
        <v>4</v>
      </c>
      <c r="Y5" s="238">
        <v>4</v>
      </c>
      <c r="Z5" s="219">
        <v>4</v>
      </c>
      <c r="AA5" s="219">
        <v>4</v>
      </c>
      <c r="AB5" s="219"/>
      <c r="AC5" s="219"/>
      <c r="AD5" s="219"/>
      <c r="AE5" s="219"/>
      <c r="AF5" s="219"/>
      <c r="AG5" s="387"/>
      <c r="AH5" s="219"/>
      <c r="AI5" s="219"/>
      <c r="AJ5" s="219"/>
      <c r="AK5" s="219"/>
      <c r="AL5" s="219"/>
      <c r="AM5" s="222"/>
      <c r="AN5" s="223"/>
      <c r="AO5" s="222"/>
      <c r="AP5" s="223"/>
      <c r="AQ5" s="223"/>
      <c r="AR5" s="223"/>
      <c r="AS5" s="223"/>
      <c r="AT5" s="223"/>
      <c r="AU5" s="223"/>
      <c r="AV5" s="223"/>
      <c r="AW5" s="223"/>
      <c r="AX5" s="388"/>
      <c r="AY5" s="389">
        <v>4</v>
      </c>
      <c r="AZ5" s="162">
        <v>4</v>
      </c>
      <c r="BA5" s="237">
        <v>3</v>
      </c>
      <c r="BB5" s="394">
        <v>4</v>
      </c>
      <c r="BC5" s="219">
        <v>4</v>
      </c>
      <c r="BD5" s="220"/>
      <c r="BE5" s="161"/>
      <c r="BF5" s="220"/>
      <c r="BG5" s="219"/>
      <c r="BH5" s="219"/>
      <c r="BI5" s="163"/>
      <c r="BJ5" s="163"/>
      <c r="BK5" s="164"/>
      <c r="BL5" s="164"/>
      <c r="BM5" s="164"/>
      <c r="BN5" s="165"/>
      <c r="BO5" s="153">
        <v>1</v>
      </c>
      <c r="BP5" s="183">
        <f t="shared" ref="BP5:BP47" si="6">VLOOKUP(BO5,BW$6:BZ$56,2)</f>
        <v>4</v>
      </c>
      <c r="BQ5" s="154">
        <v>4</v>
      </c>
      <c r="BR5" s="169"/>
      <c r="BS5" s="168"/>
      <c r="BT5" s="168"/>
      <c r="BU5" s="183">
        <f t="shared" ref="BU5:BU47" si="7">IF(((BP5*(1-BQ$3))+BQ5*BQ$3)*(1+BR5)&gt;4,4,ROUND((BP5*(1-BQ$3)+BQ5*BQ$3)*(1+BR5),1))</f>
        <v>4</v>
      </c>
      <c r="BY5" s="7"/>
    </row>
    <row r="6" spans="1:79" x14ac:dyDescent="0.25">
      <c r="A6" s="35" t="s">
        <v>24</v>
      </c>
      <c r="B6" s="36">
        <v>3.7</v>
      </c>
      <c r="C6" s="37">
        <f>DCOUNTA(K4:K92,1,A30:A31)</f>
        <v>12</v>
      </c>
      <c r="D6" s="38">
        <f>C6/C$11</f>
        <v>0.27906976744186046</v>
      </c>
      <c r="E6" s="39" t="s">
        <v>25</v>
      </c>
      <c r="F6" s="27"/>
      <c r="G6" s="35" t="s">
        <v>26</v>
      </c>
      <c r="H6" s="40">
        <v>0.85</v>
      </c>
      <c r="I6" s="27"/>
      <c r="J6" s="27">
        <f t="shared" ref="J6:J69" si="8">COUNTIF(W6:BN6,"=N")</f>
        <v>0</v>
      </c>
      <c r="K6" s="27">
        <f t="shared" si="0"/>
        <v>4</v>
      </c>
      <c r="L6" s="284" t="s">
        <v>76</v>
      </c>
      <c r="M6" s="284"/>
      <c r="N6" s="179">
        <f t="shared" si="1"/>
        <v>4</v>
      </c>
      <c r="O6" s="180" t="str">
        <f t="shared" si="2"/>
        <v>A</v>
      </c>
      <c r="P6" s="181">
        <f t="shared" si="3"/>
        <v>4</v>
      </c>
      <c r="Q6" s="181">
        <f t="shared" si="4"/>
        <v>4</v>
      </c>
      <c r="R6" s="182">
        <f t="shared" si="5"/>
        <v>4</v>
      </c>
      <c r="S6" s="207">
        <v>4</v>
      </c>
      <c r="T6" s="204">
        <v>4</v>
      </c>
      <c r="U6" s="208"/>
      <c r="V6" s="205"/>
      <c r="W6" s="156">
        <v>4</v>
      </c>
      <c r="X6" s="206">
        <v>4</v>
      </c>
      <c r="Y6" s="149">
        <v>4</v>
      </c>
      <c r="Z6" s="149">
        <v>4</v>
      </c>
      <c r="AA6" s="149">
        <v>4</v>
      </c>
      <c r="AB6" s="149"/>
      <c r="AC6" s="149"/>
      <c r="AD6" s="149"/>
      <c r="AE6" s="149"/>
      <c r="AF6" s="149"/>
      <c r="AG6" s="209"/>
      <c r="AH6" s="149"/>
      <c r="AI6" s="149"/>
      <c r="AJ6" s="149"/>
      <c r="AK6" s="149"/>
      <c r="AL6" s="149"/>
      <c r="AM6" s="156"/>
      <c r="AN6" s="206"/>
      <c r="AO6" s="156"/>
      <c r="AP6" s="206"/>
      <c r="AQ6" s="206"/>
      <c r="AR6" s="206"/>
      <c r="AS6" s="206"/>
      <c r="AT6" s="206"/>
      <c r="AU6" s="206"/>
      <c r="AV6" s="206"/>
      <c r="AW6" s="206"/>
      <c r="AX6" s="206"/>
      <c r="AY6" s="156">
        <v>4</v>
      </c>
      <c r="AZ6" s="149">
        <v>4</v>
      </c>
      <c r="BA6" s="149">
        <v>4</v>
      </c>
      <c r="BB6" s="156">
        <v>4</v>
      </c>
      <c r="BC6" s="149">
        <v>4</v>
      </c>
      <c r="BD6" s="149"/>
      <c r="BE6" s="156"/>
      <c r="BF6" s="149"/>
      <c r="BG6" s="149"/>
      <c r="BH6" s="149"/>
      <c r="BI6" s="150"/>
      <c r="BJ6" s="150"/>
      <c r="BK6" s="151"/>
      <c r="BL6" s="151"/>
      <c r="BM6" s="151"/>
      <c r="BN6" s="152"/>
      <c r="BO6" s="153">
        <v>1</v>
      </c>
      <c r="BP6" s="183">
        <f t="shared" si="6"/>
        <v>4</v>
      </c>
      <c r="BQ6" s="154">
        <v>4</v>
      </c>
      <c r="BR6" s="158"/>
      <c r="BS6" s="154"/>
      <c r="BT6" s="154"/>
      <c r="BU6" s="183">
        <f t="shared" si="7"/>
        <v>4</v>
      </c>
      <c r="BV6" s="42">
        <f>BV4</f>
        <v>29</v>
      </c>
      <c r="BW6" s="108">
        <f t="shared" ref="BW6:BW35" si="9">TRUNC((BV$6-BV6)/BV$6*100)/100</f>
        <v>0</v>
      </c>
      <c r="BX6" s="8"/>
      <c r="BY6" s="1">
        <f t="shared" ref="BY6:BY30" si="10">BZ6-BZ5</f>
        <v>0</v>
      </c>
      <c r="BZ6" s="42">
        <f t="shared" ref="BZ6:BZ31" si="11">FREQUENCY(BO$5:BO$101,BW6:BW6)</f>
        <v>0</v>
      </c>
    </row>
    <row r="7" spans="1:79" x14ac:dyDescent="0.25">
      <c r="A7" s="35" t="s">
        <v>27</v>
      </c>
      <c r="B7" s="36">
        <v>2.7</v>
      </c>
      <c r="C7" s="37">
        <f>DCOUNTA(K4:K92,1,A32:A33)</f>
        <v>15</v>
      </c>
      <c r="D7" s="38">
        <f>C7/C$11</f>
        <v>0.34883720930232559</v>
      </c>
      <c r="E7" s="44">
        <f>D6+D7+D8</f>
        <v>0.7441860465116279</v>
      </c>
      <c r="F7" s="27"/>
      <c r="G7" s="45" t="s">
        <v>28</v>
      </c>
      <c r="H7" s="46">
        <v>0.1</v>
      </c>
      <c r="I7" s="27"/>
      <c r="J7" s="27">
        <f t="shared" si="8"/>
        <v>0</v>
      </c>
      <c r="K7" s="27">
        <f t="shared" si="0"/>
        <v>4</v>
      </c>
      <c r="L7" s="284" t="s">
        <v>63</v>
      </c>
      <c r="M7" s="284"/>
      <c r="N7" s="179">
        <f t="shared" si="1"/>
        <v>3.9</v>
      </c>
      <c r="O7" s="180" t="str">
        <f t="shared" si="2"/>
        <v>A</v>
      </c>
      <c r="P7" s="181">
        <f t="shared" si="3"/>
        <v>4</v>
      </c>
      <c r="Q7" s="181">
        <f t="shared" si="4"/>
        <v>3.5</v>
      </c>
      <c r="R7" s="182">
        <f t="shared" si="5"/>
        <v>3.6</v>
      </c>
      <c r="S7" s="217">
        <v>4</v>
      </c>
      <c r="T7" s="218">
        <v>4</v>
      </c>
      <c r="U7" s="229"/>
      <c r="V7" s="220"/>
      <c r="W7" s="156">
        <v>4</v>
      </c>
      <c r="X7" s="220">
        <v>4</v>
      </c>
      <c r="Y7" s="219">
        <v>2</v>
      </c>
      <c r="Z7" s="219">
        <v>4</v>
      </c>
      <c r="AA7" s="219"/>
      <c r="AB7" s="219"/>
      <c r="AC7" s="219"/>
      <c r="AD7" s="219"/>
      <c r="AE7" s="219"/>
      <c r="AF7" s="219"/>
      <c r="AG7" s="221"/>
      <c r="AH7" s="219"/>
      <c r="AI7" s="219"/>
      <c r="AJ7" s="219"/>
      <c r="AK7" s="219"/>
      <c r="AL7" s="219"/>
      <c r="AM7" s="222"/>
      <c r="AN7" s="223"/>
      <c r="AO7" s="222"/>
      <c r="AP7" s="223"/>
      <c r="AQ7" s="223"/>
      <c r="AR7" s="223"/>
      <c r="AS7" s="223"/>
      <c r="AT7" s="223"/>
      <c r="AU7" s="223"/>
      <c r="AV7" s="223"/>
      <c r="AW7" s="223"/>
      <c r="AX7" s="223"/>
      <c r="AY7" s="161">
        <v>4</v>
      </c>
      <c r="AZ7" s="238">
        <v>4</v>
      </c>
      <c r="BA7" s="162">
        <v>4</v>
      </c>
      <c r="BB7" s="239">
        <v>4</v>
      </c>
      <c r="BC7" s="219">
        <v>2</v>
      </c>
      <c r="BD7" s="219"/>
      <c r="BE7" s="161"/>
      <c r="BF7" s="220"/>
      <c r="BG7" s="219"/>
      <c r="BH7" s="219"/>
      <c r="BI7" s="163"/>
      <c r="BJ7" s="163"/>
      <c r="BK7" s="164"/>
      <c r="BL7" s="164"/>
      <c r="BM7" s="164"/>
      <c r="BN7" s="165"/>
      <c r="BO7" s="153">
        <v>1</v>
      </c>
      <c r="BP7" s="183">
        <f t="shared" si="6"/>
        <v>4</v>
      </c>
      <c r="BQ7" s="154">
        <v>4</v>
      </c>
      <c r="BR7" s="169"/>
      <c r="BS7" s="168"/>
      <c r="BT7" s="168"/>
      <c r="BU7" s="183">
        <f t="shared" si="7"/>
        <v>4</v>
      </c>
      <c r="BV7" s="42">
        <f t="shared" ref="BV7:BV31" si="12">IF(BV6-1&lt;0,"",BV6-1)</f>
        <v>28</v>
      </c>
      <c r="BW7" s="108">
        <f t="shared" si="9"/>
        <v>0.03</v>
      </c>
      <c r="BX7" s="8"/>
      <c r="BY7" s="1">
        <f t="shared" si="10"/>
        <v>0</v>
      </c>
      <c r="BZ7" s="42">
        <f t="shared" si="11"/>
        <v>0</v>
      </c>
    </row>
    <row r="8" spans="1:79" x14ac:dyDescent="0.25">
      <c r="A8" s="35" t="s">
        <v>29</v>
      </c>
      <c r="B8" s="36">
        <v>1.7</v>
      </c>
      <c r="C8" s="37">
        <f>DCOUNTA(K4:K92,1,A34:A35)</f>
        <v>5</v>
      </c>
      <c r="D8" s="38">
        <f>C8/C$11</f>
        <v>0.11627906976744186</v>
      </c>
      <c r="E8" s="44"/>
      <c r="F8" s="27"/>
      <c r="G8" s="45" t="s">
        <v>30</v>
      </c>
      <c r="H8" s="46">
        <f>H9-H6-H7</f>
        <v>5.0000000000000017E-2</v>
      </c>
      <c r="I8" s="27"/>
      <c r="J8" s="27">
        <f t="shared" si="8"/>
        <v>0</v>
      </c>
      <c r="K8" s="27">
        <f t="shared" si="0"/>
        <v>4</v>
      </c>
      <c r="L8" s="284" t="s">
        <v>55</v>
      </c>
      <c r="M8" s="284"/>
      <c r="N8" s="179">
        <f t="shared" si="1"/>
        <v>3.9</v>
      </c>
      <c r="O8" s="180" t="str">
        <f t="shared" si="2"/>
        <v>A</v>
      </c>
      <c r="P8" s="181">
        <f t="shared" si="3"/>
        <v>3.9</v>
      </c>
      <c r="Q8" s="181">
        <f t="shared" si="4"/>
        <v>4</v>
      </c>
      <c r="R8" s="182">
        <f t="shared" si="5"/>
        <v>4</v>
      </c>
      <c r="S8" s="207">
        <v>3.9</v>
      </c>
      <c r="T8" s="204">
        <v>3.8</v>
      </c>
      <c r="U8" s="208"/>
      <c r="V8" s="211"/>
      <c r="W8" s="156">
        <v>4</v>
      </c>
      <c r="X8" s="206">
        <v>4</v>
      </c>
      <c r="Y8" s="149">
        <v>4</v>
      </c>
      <c r="Z8" s="149">
        <v>4</v>
      </c>
      <c r="AA8" s="149"/>
      <c r="AB8" s="149"/>
      <c r="AC8" s="149"/>
      <c r="AD8" s="149"/>
      <c r="AE8" s="149"/>
      <c r="AF8" s="149"/>
      <c r="AG8" s="209"/>
      <c r="AH8" s="149"/>
      <c r="AI8" s="149"/>
      <c r="AJ8" s="149"/>
      <c r="AK8" s="149"/>
      <c r="AL8" s="149"/>
      <c r="AM8" s="156"/>
      <c r="AN8" s="206"/>
      <c r="AO8" s="156"/>
      <c r="AP8" s="206"/>
      <c r="AQ8" s="206"/>
      <c r="AR8" s="206"/>
      <c r="AS8" s="206"/>
      <c r="AT8" s="206"/>
      <c r="AU8" s="206"/>
      <c r="AV8" s="206"/>
      <c r="AW8" s="206"/>
      <c r="AX8" s="206"/>
      <c r="AY8" s="156">
        <v>4</v>
      </c>
      <c r="AZ8" s="149">
        <v>4</v>
      </c>
      <c r="BA8" s="149">
        <v>4</v>
      </c>
      <c r="BB8" s="156">
        <v>4</v>
      </c>
      <c r="BC8" s="149">
        <v>4</v>
      </c>
      <c r="BD8" s="149"/>
      <c r="BE8" s="156"/>
      <c r="BF8" s="149"/>
      <c r="BG8" s="149"/>
      <c r="BH8" s="149"/>
      <c r="BI8" s="157"/>
      <c r="BJ8" s="157"/>
      <c r="BK8" s="148"/>
      <c r="BL8" s="148"/>
      <c r="BM8" s="148"/>
      <c r="BN8" s="147"/>
      <c r="BO8" s="153">
        <v>0.89</v>
      </c>
      <c r="BP8" s="183">
        <f t="shared" si="6"/>
        <v>3.7</v>
      </c>
      <c r="BQ8" s="154">
        <v>4</v>
      </c>
      <c r="BR8" s="158"/>
      <c r="BS8" s="154"/>
      <c r="BT8" s="154"/>
      <c r="BU8" s="183">
        <f t="shared" si="7"/>
        <v>3.8</v>
      </c>
      <c r="BV8" s="42">
        <f t="shared" si="12"/>
        <v>27</v>
      </c>
      <c r="BW8" s="108">
        <f t="shared" si="9"/>
        <v>0.06</v>
      </c>
      <c r="BX8" s="8"/>
      <c r="BY8" s="1">
        <f t="shared" si="10"/>
        <v>0</v>
      </c>
      <c r="BZ8" s="42">
        <f t="shared" si="11"/>
        <v>0</v>
      </c>
    </row>
    <row r="9" spans="1:79" x14ac:dyDescent="0.25">
      <c r="A9" s="35" t="s">
        <v>31</v>
      </c>
      <c r="B9" s="36">
        <v>0.7</v>
      </c>
      <c r="C9" s="37">
        <f>DCOUNTA(K4:K92,1,A36:A37)</f>
        <v>7</v>
      </c>
      <c r="D9" s="38">
        <f>C9/C$11</f>
        <v>0.16279069767441862</v>
      </c>
      <c r="E9" s="39" t="s">
        <v>32</v>
      </c>
      <c r="F9" s="27"/>
      <c r="G9" s="45" t="s">
        <v>13</v>
      </c>
      <c r="H9" s="46">
        <v>1</v>
      </c>
      <c r="I9" s="27"/>
      <c r="J9" s="27">
        <f t="shared" si="8"/>
        <v>0</v>
      </c>
      <c r="K9" s="27">
        <f t="shared" si="0"/>
        <v>4</v>
      </c>
      <c r="L9" s="284" t="s">
        <v>78</v>
      </c>
      <c r="M9" s="284"/>
      <c r="N9" s="179">
        <f t="shared" si="1"/>
        <v>3.9</v>
      </c>
      <c r="O9" s="180" t="str">
        <f t="shared" si="2"/>
        <v>A</v>
      </c>
      <c r="P9" s="181">
        <f t="shared" si="3"/>
        <v>3.9</v>
      </c>
      <c r="Q9" s="181">
        <f t="shared" si="4"/>
        <v>3.5</v>
      </c>
      <c r="R9" s="182">
        <f t="shared" si="5"/>
        <v>4</v>
      </c>
      <c r="S9" s="217">
        <v>3.9</v>
      </c>
      <c r="T9" s="218">
        <v>3.9</v>
      </c>
      <c r="U9" s="229"/>
      <c r="V9" s="229"/>
      <c r="W9" s="156">
        <v>4</v>
      </c>
      <c r="X9" s="230">
        <v>2</v>
      </c>
      <c r="Y9" s="231">
        <v>4</v>
      </c>
      <c r="Z9" s="231">
        <v>4</v>
      </c>
      <c r="AA9" s="231"/>
      <c r="AB9" s="231"/>
      <c r="AC9" s="231"/>
      <c r="AD9" s="231"/>
      <c r="AE9" s="231"/>
      <c r="AF9" s="231"/>
      <c r="AG9" s="232"/>
      <c r="AH9" s="233"/>
      <c r="AI9" s="219"/>
      <c r="AJ9" s="231"/>
      <c r="AK9" s="231"/>
      <c r="AL9" s="219"/>
      <c r="AM9" s="222"/>
      <c r="AN9" s="223"/>
      <c r="AO9" s="222"/>
      <c r="AP9" s="223"/>
      <c r="AQ9" s="223"/>
      <c r="AR9" s="223"/>
      <c r="AS9" s="223"/>
      <c r="AT9" s="223"/>
      <c r="AU9" s="223"/>
      <c r="AV9" s="223"/>
      <c r="AW9" s="223"/>
      <c r="AX9" s="223"/>
      <c r="AY9" s="161">
        <v>4</v>
      </c>
      <c r="AZ9" s="162">
        <v>4</v>
      </c>
      <c r="BA9" s="162">
        <v>4</v>
      </c>
      <c r="BB9" s="171">
        <v>4</v>
      </c>
      <c r="BC9" s="162">
        <v>4</v>
      </c>
      <c r="BD9" s="162"/>
      <c r="BE9" s="171"/>
      <c r="BF9" s="220"/>
      <c r="BG9" s="162"/>
      <c r="BH9" s="162"/>
      <c r="BI9" s="167"/>
      <c r="BJ9" s="167"/>
      <c r="BK9" s="160"/>
      <c r="BL9" s="160"/>
      <c r="BM9" s="160"/>
      <c r="BN9" s="166"/>
      <c r="BO9" s="153">
        <v>0.93</v>
      </c>
      <c r="BP9" s="183">
        <f t="shared" si="6"/>
        <v>3.8</v>
      </c>
      <c r="BQ9" s="154">
        <v>4</v>
      </c>
      <c r="BR9" s="169"/>
      <c r="BS9" s="168"/>
      <c r="BT9" s="168"/>
      <c r="BU9" s="183">
        <f t="shared" si="7"/>
        <v>3.9</v>
      </c>
      <c r="BV9" s="42">
        <f t="shared" si="12"/>
        <v>26</v>
      </c>
      <c r="BW9" s="108">
        <f t="shared" si="9"/>
        <v>0.1</v>
      </c>
      <c r="BX9" s="8"/>
      <c r="BY9" s="1">
        <f t="shared" si="10"/>
        <v>0</v>
      </c>
      <c r="BZ9" s="42">
        <f t="shared" si="11"/>
        <v>0</v>
      </c>
    </row>
    <row r="10" spans="1:79" x14ac:dyDescent="0.25">
      <c r="A10" s="35" t="s">
        <v>33</v>
      </c>
      <c r="B10" s="36">
        <v>0</v>
      </c>
      <c r="C10" s="37">
        <f>DCOUNTA(K4:K92,1,A38:A39)</f>
        <v>4</v>
      </c>
      <c r="D10" s="38">
        <f>C10/C$11</f>
        <v>9.3023255813953487E-2</v>
      </c>
      <c r="E10" s="46">
        <f>D9+D10</f>
        <v>0.2558139534883721</v>
      </c>
      <c r="F10" s="27"/>
      <c r="G10" s="27"/>
      <c r="H10" s="27"/>
      <c r="I10" s="27"/>
      <c r="J10" s="27">
        <f t="shared" si="8"/>
        <v>1</v>
      </c>
      <c r="K10" s="27">
        <f t="shared" si="0"/>
        <v>4</v>
      </c>
      <c r="L10" s="284" t="s">
        <v>57</v>
      </c>
      <c r="M10" s="284"/>
      <c r="N10" s="179">
        <f t="shared" si="1"/>
        <v>3.8</v>
      </c>
      <c r="O10" s="180" t="str">
        <f t="shared" si="2"/>
        <v>F</v>
      </c>
      <c r="P10" s="181">
        <f t="shared" si="3"/>
        <v>3.8</v>
      </c>
      <c r="Q10" s="181">
        <f t="shared" si="4"/>
        <v>3.8</v>
      </c>
      <c r="R10" s="182">
        <f t="shared" si="5"/>
        <v>3.2</v>
      </c>
      <c r="S10" s="207">
        <v>4</v>
      </c>
      <c r="T10" s="204">
        <v>3.6</v>
      </c>
      <c r="U10" s="210"/>
      <c r="V10" s="205"/>
      <c r="W10" s="156">
        <v>4</v>
      </c>
      <c r="X10" s="206">
        <v>4</v>
      </c>
      <c r="Y10" s="149">
        <v>4</v>
      </c>
      <c r="Z10" s="149">
        <v>3</v>
      </c>
      <c r="AA10" s="149"/>
      <c r="AB10" s="149"/>
      <c r="AC10" s="149"/>
      <c r="AD10" s="149"/>
      <c r="AE10" s="149"/>
      <c r="AF10" s="149"/>
      <c r="AG10" s="209"/>
      <c r="AH10" s="149"/>
      <c r="AI10" s="149"/>
      <c r="AJ10" s="149"/>
      <c r="AK10" s="149"/>
      <c r="AL10" s="149"/>
      <c r="AM10" s="156"/>
      <c r="AN10" s="206"/>
      <c r="AO10" s="156"/>
      <c r="AP10" s="206"/>
      <c r="AQ10" s="206"/>
      <c r="AR10" s="206"/>
      <c r="AS10" s="206"/>
      <c r="AT10" s="206"/>
      <c r="AU10" s="206"/>
      <c r="AV10" s="206"/>
      <c r="AW10" s="206"/>
      <c r="AX10" s="206"/>
      <c r="AY10" s="156">
        <v>4</v>
      </c>
      <c r="AZ10" s="149">
        <v>4</v>
      </c>
      <c r="BA10" s="149">
        <v>4</v>
      </c>
      <c r="BB10" s="156">
        <v>4</v>
      </c>
      <c r="BC10" s="149" t="s">
        <v>97</v>
      </c>
      <c r="BD10" s="149"/>
      <c r="BE10" s="156"/>
      <c r="BF10" s="149"/>
      <c r="BG10" s="149"/>
      <c r="BH10" s="149"/>
      <c r="BI10" s="157"/>
      <c r="BJ10" s="157"/>
      <c r="BK10" s="148"/>
      <c r="BL10" s="148"/>
      <c r="BM10" s="148"/>
      <c r="BN10" s="148"/>
      <c r="BO10" s="153">
        <v>0.86</v>
      </c>
      <c r="BP10" s="183">
        <f t="shared" si="6"/>
        <v>3.5</v>
      </c>
      <c r="BQ10" s="154">
        <v>4</v>
      </c>
      <c r="BR10" s="158"/>
      <c r="BS10" s="154"/>
      <c r="BT10" s="154"/>
      <c r="BU10" s="183">
        <f t="shared" si="7"/>
        <v>3.6</v>
      </c>
      <c r="BV10" s="42">
        <f t="shared" si="12"/>
        <v>25</v>
      </c>
      <c r="BW10" s="108">
        <f t="shared" si="9"/>
        <v>0.13</v>
      </c>
      <c r="BX10" s="8"/>
      <c r="BY10" s="1">
        <f t="shared" si="10"/>
        <v>0</v>
      </c>
      <c r="BZ10" s="42">
        <f t="shared" si="11"/>
        <v>0</v>
      </c>
    </row>
    <row r="11" spans="1:79" x14ac:dyDescent="0.25">
      <c r="A11" s="30" t="s">
        <v>13</v>
      </c>
      <c r="B11" s="48"/>
      <c r="C11" s="27">
        <f>SUM(C6:C10)</f>
        <v>43</v>
      </c>
      <c r="D11" s="43">
        <f>SUM(D6:D10)</f>
        <v>1</v>
      </c>
      <c r="E11" s="44">
        <f>SUM(E6:E10)</f>
        <v>1</v>
      </c>
      <c r="F11" s="27"/>
      <c r="G11" s="27"/>
      <c r="H11" s="27"/>
      <c r="I11" s="27"/>
      <c r="J11" s="27">
        <f t="shared" si="8"/>
        <v>0</v>
      </c>
      <c r="K11" s="27">
        <f t="shared" si="0"/>
        <v>4</v>
      </c>
      <c r="L11" s="284" t="s">
        <v>73</v>
      </c>
      <c r="M11" s="284"/>
      <c r="N11" s="179">
        <f t="shared" si="1"/>
        <v>3.8</v>
      </c>
      <c r="O11" s="180" t="str">
        <f t="shared" si="2"/>
        <v>A</v>
      </c>
      <c r="P11" s="181">
        <f t="shared" si="3"/>
        <v>3.8</v>
      </c>
      <c r="Q11" s="181">
        <f t="shared" si="4"/>
        <v>4</v>
      </c>
      <c r="R11" s="182">
        <f t="shared" si="5"/>
        <v>3.8</v>
      </c>
      <c r="S11" s="217">
        <v>3.7</v>
      </c>
      <c r="T11" s="218">
        <v>3.9</v>
      </c>
      <c r="U11" s="229"/>
      <c r="V11" s="220"/>
      <c r="W11" s="156">
        <v>4</v>
      </c>
      <c r="X11" s="234">
        <v>4</v>
      </c>
      <c r="Y11" s="238">
        <v>4</v>
      </c>
      <c r="Z11" s="219">
        <v>4</v>
      </c>
      <c r="AA11" s="219"/>
      <c r="AB11" s="219"/>
      <c r="AC11" s="219"/>
      <c r="AD11" s="219"/>
      <c r="AE11" s="219"/>
      <c r="AF11" s="219"/>
      <c r="AG11" s="221"/>
      <c r="AH11" s="219"/>
      <c r="AI11" s="219"/>
      <c r="AJ11" s="219"/>
      <c r="AK11" s="219"/>
      <c r="AL11" s="219"/>
      <c r="AM11" s="222"/>
      <c r="AN11" s="223"/>
      <c r="AO11" s="222"/>
      <c r="AP11" s="223"/>
      <c r="AQ11" s="223"/>
      <c r="AR11" s="223"/>
      <c r="AS11" s="223"/>
      <c r="AT11" s="223"/>
      <c r="AU11" s="223"/>
      <c r="AV11" s="223"/>
      <c r="AW11" s="223"/>
      <c r="AX11" s="223"/>
      <c r="AY11" s="239">
        <v>3</v>
      </c>
      <c r="AZ11" s="238">
        <v>4</v>
      </c>
      <c r="BA11" s="238">
        <v>4</v>
      </c>
      <c r="BB11" s="171">
        <v>4</v>
      </c>
      <c r="BC11" s="162">
        <v>4</v>
      </c>
      <c r="BD11" s="162"/>
      <c r="BE11" s="171"/>
      <c r="BF11" s="220"/>
      <c r="BG11" s="162"/>
      <c r="BH11" s="162"/>
      <c r="BI11" s="163"/>
      <c r="BJ11" s="163"/>
      <c r="BK11" s="164"/>
      <c r="BL11" s="164"/>
      <c r="BM11" s="164"/>
      <c r="BN11" s="165"/>
      <c r="BO11" s="153">
        <v>0.93</v>
      </c>
      <c r="BP11" s="183">
        <f t="shared" si="6"/>
        <v>3.8</v>
      </c>
      <c r="BQ11" s="154">
        <v>4</v>
      </c>
      <c r="BR11" s="169"/>
      <c r="BS11" s="168"/>
      <c r="BT11" s="168"/>
      <c r="BU11" s="183">
        <f t="shared" si="7"/>
        <v>3.9</v>
      </c>
      <c r="BV11" s="42">
        <f t="shared" si="12"/>
        <v>24</v>
      </c>
      <c r="BW11" s="108">
        <f t="shared" si="9"/>
        <v>0.17</v>
      </c>
      <c r="BX11" s="8"/>
      <c r="BY11" s="1">
        <f t="shared" si="10"/>
        <v>0</v>
      </c>
      <c r="BZ11" s="42">
        <f t="shared" si="11"/>
        <v>0</v>
      </c>
    </row>
    <row r="12" spans="1:79" x14ac:dyDescent="0.25">
      <c r="A12" s="45" t="s">
        <v>34</v>
      </c>
      <c r="B12" s="49"/>
      <c r="C12" s="49"/>
      <c r="D12" s="50">
        <f>N93</f>
        <v>2.6790697674418613</v>
      </c>
      <c r="E12" s="51"/>
      <c r="F12" s="27"/>
      <c r="G12" s="27"/>
      <c r="H12" s="27"/>
      <c r="I12" s="27"/>
      <c r="J12" s="27">
        <f t="shared" si="8"/>
        <v>0</v>
      </c>
      <c r="K12" s="27">
        <f t="shared" si="0"/>
        <v>4</v>
      </c>
      <c r="L12" s="284" t="s">
        <v>87</v>
      </c>
      <c r="M12" s="284"/>
      <c r="N12" s="179">
        <f t="shared" si="1"/>
        <v>3.8</v>
      </c>
      <c r="O12" s="180" t="str">
        <f t="shared" si="2"/>
        <v>A</v>
      </c>
      <c r="P12" s="181">
        <f t="shared" si="3"/>
        <v>3.8</v>
      </c>
      <c r="Q12" s="181">
        <f t="shared" si="4"/>
        <v>4</v>
      </c>
      <c r="R12" s="182">
        <f t="shared" si="5"/>
        <v>4</v>
      </c>
      <c r="S12" s="217">
        <v>4</v>
      </c>
      <c r="T12" s="218">
        <v>3.6</v>
      </c>
      <c r="U12" s="229"/>
      <c r="V12" s="229"/>
      <c r="W12" s="156">
        <v>4</v>
      </c>
      <c r="X12" s="230">
        <v>4</v>
      </c>
      <c r="Y12" s="231">
        <v>4</v>
      </c>
      <c r="Z12" s="231">
        <v>4</v>
      </c>
      <c r="AA12" s="231"/>
      <c r="AB12" s="231"/>
      <c r="AC12" s="231"/>
      <c r="AD12" s="231"/>
      <c r="AE12" s="231"/>
      <c r="AF12" s="231"/>
      <c r="AG12" s="232"/>
      <c r="AH12" s="233"/>
      <c r="AI12" s="219"/>
      <c r="AJ12" s="231"/>
      <c r="AK12" s="231"/>
      <c r="AL12" s="219"/>
      <c r="AM12" s="222"/>
      <c r="AN12" s="223"/>
      <c r="AO12" s="222"/>
      <c r="AP12" s="223"/>
      <c r="AQ12" s="223"/>
      <c r="AR12" s="223"/>
      <c r="AS12" s="223"/>
      <c r="AT12" s="223"/>
      <c r="AU12" s="223"/>
      <c r="AV12" s="223"/>
      <c r="AW12" s="223"/>
      <c r="AX12" s="223"/>
      <c r="AY12" s="161">
        <v>4</v>
      </c>
      <c r="AZ12" s="162">
        <v>4</v>
      </c>
      <c r="BA12" s="162">
        <v>4</v>
      </c>
      <c r="BB12" s="171">
        <v>4</v>
      </c>
      <c r="BC12" s="162">
        <v>4</v>
      </c>
      <c r="BD12" s="162"/>
      <c r="BE12" s="171"/>
      <c r="BF12" s="220"/>
      <c r="BG12" s="162"/>
      <c r="BH12" s="162"/>
      <c r="BI12" s="167"/>
      <c r="BJ12" s="167"/>
      <c r="BK12" s="160"/>
      <c r="BL12" s="160"/>
      <c r="BM12" s="160"/>
      <c r="BN12" s="166"/>
      <c r="BO12" s="153">
        <v>0.86</v>
      </c>
      <c r="BP12" s="183">
        <f t="shared" si="6"/>
        <v>3.5</v>
      </c>
      <c r="BQ12" s="154">
        <v>4</v>
      </c>
      <c r="BR12" s="169"/>
      <c r="BS12" s="168"/>
      <c r="BT12" s="168"/>
      <c r="BU12" s="183">
        <f t="shared" si="7"/>
        <v>3.6</v>
      </c>
      <c r="BV12" s="42">
        <f t="shared" si="12"/>
        <v>23</v>
      </c>
      <c r="BW12" s="108">
        <f t="shared" si="9"/>
        <v>0.2</v>
      </c>
      <c r="BX12" s="8"/>
      <c r="BY12" s="1">
        <f t="shared" si="10"/>
        <v>0</v>
      </c>
      <c r="BZ12" s="42">
        <f t="shared" si="11"/>
        <v>0</v>
      </c>
    </row>
    <row r="13" spans="1:79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>
        <f t="shared" si="8"/>
        <v>5</v>
      </c>
      <c r="K13" s="27">
        <f t="shared" si="0"/>
        <v>4</v>
      </c>
      <c r="L13" s="383" t="s">
        <v>70</v>
      </c>
      <c r="M13" s="284"/>
      <c r="N13" s="179">
        <f t="shared" si="1"/>
        <v>3.7</v>
      </c>
      <c r="O13" s="180" t="str">
        <f t="shared" si="2"/>
        <v>F</v>
      </c>
      <c r="P13" s="181">
        <f t="shared" si="3"/>
        <v>4</v>
      </c>
      <c r="Q13" s="181">
        <f t="shared" si="4"/>
        <v>2</v>
      </c>
      <c r="R13" s="182">
        <f t="shared" si="5"/>
        <v>1.4</v>
      </c>
      <c r="S13" s="217">
        <v>4</v>
      </c>
      <c r="T13" s="218">
        <v>3.9</v>
      </c>
      <c r="U13" s="229"/>
      <c r="V13" s="229"/>
      <c r="W13" s="156">
        <v>4</v>
      </c>
      <c r="X13" s="230">
        <v>4</v>
      </c>
      <c r="Y13" s="231" t="s">
        <v>97</v>
      </c>
      <c r="Z13" s="231" t="s">
        <v>97</v>
      </c>
      <c r="AA13" s="231"/>
      <c r="AB13" s="231"/>
      <c r="AC13" s="231"/>
      <c r="AD13" s="231"/>
      <c r="AE13" s="231"/>
      <c r="AF13" s="231"/>
      <c r="AG13" s="232"/>
      <c r="AH13" s="233"/>
      <c r="AI13" s="219"/>
      <c r="AJ13" s="231"/>
      <c r="AK13" s="231"/>
      <c r="AL13" s="219"/>
      <c r="AM13" s="222"/>
      <c r="AN13" s="223"/>
      <c r="AO13" s="222"/>
      <c r="AP13" s="223"/>
      <c r="AQ13" s="223"/>
      <c r="AR13" s="223"/>
      <c r="AS13" s="223"/>
      <c r="AT13" s="223"/>
      <c r="AU13" s="223"/>
      <c r="AV13" s="223"/>
      <c r="AW13" s="223"/>
      <c r="AX13" s="223"/>
      <c r="AY13" s="161">
        <v>3</v>
      </c>
      <c r="AZ13" s="162">
        <v>4</v>
      </c>
      <c r="BA13" s="162" t="s">
        <v>97</v>
      </c>
      <c r="BB13" s="171" t="s">
        <v>97</v>
      </c>
      <c r="BC13" s="162" t="s">
        <v>97</v>
      </c>
      <c r="BD13" s="162"/>
      <c r="BE13" s="171"/>
      <c r="BF13" s="220"/>
      <c r="BG13" s="162"/>
      <c r="BH13" s="162"/>
      <c r="BI13" s="167"/>
      <c r="BJ13" s="167"/>
      <c r="BK13" s="160"/>
      <c r="BL13" s="160"/>
      <c r="BM13" s="160"/>
      <c r="BN13" s="166"/>
      <c r="BO13" s="153">
        <v>0.93</v>
      </c>
      <c r="BP13" s="183">
        <f t="shared" si="6"/>
        <v>3.8</v>
      </c>
      <c r="BQ13" s="154">
        <v>4</v>
      </c>
      <c r="BR13" s="169"/>
      <c r="BS13" s="168"/>
      <c r="BT13" s="168"/>
      <c r="BU13" s="183">
        <f t="shared" si="7"/>
        <v>3.9</v>
      </c>
      <c r="BV13" s="42">
        <f t="shared" si="12"/>
        <v>22</v>
      </c>
      <c r="BW13" s="108">
        <f t="shared" si="9"/>
        <v>0.24</v>
      </c>
      <c r="BX13" s="8"/>
      <c r="BY13" s="1">
        <f t="shared" si="10"/>
        <v>0</v>
      </c>
      <c r="BZ13" s="42">
        <f t="shared" si="11"/>
        <v>0</v>
      </c>
    </row>
    <row r="14" spans="1:79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>
        <f t="shared" si="8"/>
        <v>1</v>
      </c>
      <c r="K14" s="27">
        <f t="shared" si="0"/>
        <v>4</v>
      </c>
      <c r="L14" s="284" t="s">
        <v>88</v>
      </c>
      <c r="M14" s="284"/>
      <c r="N14" s="179">
        <f t="shared" si="1"/>
        <v>3.7</v>
      </c>
      <c r="O14" s="180" t="str">
        <f t="shared" si="2"/>
        <v>F</v>
      </c>
      <c r="P14" s="181">
        <f t="shared" si="3"/>
        <v>3.9</v>
      </c>
      <c r="Q14" s="181">
        <f t="shared" si="4"/>
        <v>2.5</v>
      </c>
      <c r="R14" s="182">
        <f t="shared" si="5"/>
        <v>3.6</v>
      </c>
      <c r="S14" s="217">
        <v>3.9</v>
      </c>
      <c r="T14" s="218">
        <v>3.9</v>
      </c>
      <c r="U14" s="229"/>
      <c r="V14" s="229"/>
      <c r="W14" s="156">
        <v>4</v>
      </c>
      <c r="X14" s="230">
        <v>4</v>
      </c>
      <c r="Y14" s="231">
        <v>2</v>
      </c>
      <c r="Z14" s="231" t="s">
        <v>97</v>
      </c>
      <c r="AA14" s="231"/>
      <c r="AB14" s="231"/>
      <c r="AC14" s="231"/>
      <c r="AD14" s="231"/>
      <c r="AE14" s="231"/>
      <c r="AF14" s="231"/>
      <c r="AG14" s="232"/>
      <c r="AH14" s="233"/>
      <c r="AI14" s="219"/>
      <c r="AJ14" s="231"/>
      <c r="AK14" s="231"/>
      <c r="AL14" s="219"/>
      <c r="AM14" s="222"/>
      <c r="AN14" s="223"/>
      <c r="AO14" s="222"/>
      <c r="AP14" s="223"/>
      <c r="AQ14" s="223"/>
      <c r="AR14" s="223"/>
      <c r="AS14" s="223"/>
      <c r="AT14" s="223"/>
      <c r="AU14" s="223"/>
      <c r="AV14" s="223"/>
      <c r="AW14" s="223"/>
      <c r="AX14" s="223"/>
      <c r="AY14" s="161">
        <v>3</v>
      </c>
      <c r="AZ14" s="162">
        <v>4</v>
      </c>
      <c r="BA14" s="162">
        <v>4</v>
      </c>
      <c r="BB14" s="171">
        <v>3</v>
      </c>
      <c r="BC14" s="162">
        <v>4</v>
      </c>
      <c r="BD14" s="162"/>
      <c r="BE14" s="171"/>
      <c r="BF14" s="220"/>
      <c r="BG14" s="162"/>
      <c r="BH14" s="162"/>
      <c r="BI14" s="167"/>
      <c r="BJ14" s="167"/>
      <c r="BK14" s="160"/>
      <c r="BL14" s="160"/>
      <c r="BM14" s="160"/>
      <c r="BN14" s="166"/>
      <c r="BO14" s="153">
        <v>0.93</v>
      </c>
      <c r="BP14" s="183">
        <f t="shared" si="6"/>
        <v>3.8</v>
      </c>
      <c r="BQ14" s="154">
        <v>4</v>
      </c>
      <c r="BR14" s="169"/>
      <c r="BS14" s="168"/>
      <c r="BT14" s="168"/>
      <c r="BU14" s="183">
        <f t="shared" si="7"/>
        <v>3.9</v>
      </c>
      <c r="BV14" s="42">
        <f t="shared" si="12"/>
        <v>21</v>
      </c>
      <c r="BW14" s="108">
        <f t="shared" si="9"/>
        <v>0.27</v>
      </c>
      <c r="BX14" s="8"/>
      <c r="BY14" s="1">
        <f t="shared" si="10"/>
        <v>0</v>
      </c>
      <c r="BZ14" s="42">
        <f t="shared" si="11"/>
        <v>0</v>
      </c>
    </row>
    <row r="15" spans="1:79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>
        <f t="shared" si="8"/>
        <v>0</v>
      </c>
      <c r="K15" s="27">
        <f t="shared" si="0"/>
        <v>4</v>
      </c>
      <c r="L15" s="284" t="s">
        <v>75</v>
      </c>
      <c r="M15" s="284"/>
      <c r="N15" s="179">
        <f t="shared" si="1"/>
        <v>3.7</v>
      </c>
      <c r="O15" s="180" t="str">
        <f t="shared" si="2"/>
        <v>A</v>
      </c>
      <c r="P15" s="181">
        <f t="shared" si="3"/>
        <v>3.7</v>
      </c>
      <c r="Q15" s="181">
        <f t="shared" si="4"/>
        <v>4</v>
      </c>
      <c r="R15" s="182">
        <f t="shared" si="5"/>
        <v>4</v>
      </c>
      <c r="S15" s="207">
        <v>3.9</v>
      </c>
      <c r="T15" s="204">
        <v>3.4</v>
      </c>
      <c r="U15" s="210"/>
      <c r="V15" s="211"/>
      <c r="W15" s="156">
        <v>4</v>
      </c>
      <c r="X15" s="206">
        <v>4</v>
      </c>
      <c r="Y15" s="149">
        <v>4</v>
      </c>
      <c r="Z15" s="149">
        <v>4</v>
      </c>
      <c r="AA15" s="149">
        <v>4</v>
      </c>
      <c r="AB15" s="149"/>
      <c r="AC15" s="149"/>
      <c r="AD15" s="149"/>
      <c r="AE15" s="149"/>
      <c r="AF15" s="149"/>
      <c r="AG15" s="209"/>
      <c r="AH15" s="149"/>
      <c r="AI15" s="149"/>
      <c r="AJ15" s="149"/>
      <c r="AK15" s="149"/>
      <c r="AL15" s="149"/>
      <c r="AM15" s="156"/>
      <c r="AN15" s="206"/>
      <c r="AO15" s="156"/>
      <c r="AP15" s="206"/>
      <c r="AQ15" s="206"/>
      <c r="AR15" s="206"/>
      <c r="AS15" s="206"/>
      <c r="AT15" s="206"/>
      <c r="AU15" s="206"/>
      <c r="AV15" s="206"/>
      <c r="AW15" s="206"/>
      <c r="AX15" s="206"/>
      <c r="AY15" s="156">
        <v>4</v>
      </c>
      <c r="AZ15" s="149">
        <v>4</v>
      </c>
      <c r="BA15" s="149">
        <v>4</v>
      </c>
      <c r="BB15" s="156">
        <v>4</v>
      </c>
      <c r="BC15" s="149">
        <v>4</v>
      </c>
      <c r="BD15" s="149"/>
      <c r="BE15" s="156"/>
      <c r="BF15" s="149"/>
      <c r="BG15" s="149"/>
      <c r="BH15" s="149"/>
      <c r="BI15" s="150"/>
      <c r="BJ15" s="150"/>
      <c r="BK15" s="152"/>
      <c r="BL15" s="152"/>
      <c r="BM15" s="152"/>
      <c r="BN15" s="152"/>
      <c r="BO15" s="153">
        <v>0.86</v>
      </c>
      <c r="BP15" s="183">
        <f t="shared" si="6"/>
        <v>3.5</v>
      </c>
      <c r="BQ15" s="154">
        <v>3</v>
      </c>
      <c r="BR15" s="158"/>
      <c r="BS15" s="154"/>
      <c r="BT15" s="154"/>
      <c r="BU15" s="183">
        <f t="shared" si="7"/>
        <v>3.4</v>
      </c>
      <c r="BV15" s="42">
        <f t="shared" si="12"/>
        <v>20</v>
      </c>
      <c r="BW15" s="108">
        <f t="shared" si="9"/>
        <v>0.31</v>
      </c>
      <c r="BX15" s="8"/>
      <c r="BY15" s="1">
        <f t="shared" si="10"/>
        <v>0</v>
      </c>
      <c r="BZ15" s="42">
        <f t="shared" si="11"/>
        <v>0</v>
      </c>
      <c r="CA15" s="3"/>
    </row>
    <row r="16" spans="1:79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>
        <f t="shared" si="8"/>
        <v>0</v>
      </c>
      <c r="K16" s="27">
        <f t="shared" si="0"/>
        <v>4</v>
      </c>
      <c r="L16" s="284" t="s">
        <v>85</v>
      </c>
      <c r="M16" s="284"/>
      <c r="N16" s="179">
        <f t="shared" si="1"/>
        <v>3.7</v>
      </c>
      <c r="O16" s="180" t="str">
        <f t="shared" si="2"/>
        <v>A</v>
      </c>
      <c r="P16" s="181">
        <f t="shared" si="3"/>
        <v>3.7</v>
      </c>
      <c r="Q16" s="181">
        <f t="shared" si="4"/>
        <v>4</v>
      </c>
      <c r="R16" s="182">
        <f t="shared" si="5"/>
        <v>4</v>
      </c>
      <c r="S16" s="217">
        <v>3.9</v>
      </c>
      <c r="T16" s="218">
        <v>3.4</v>
      </c>
      <c r="U16" s="229"/>
      <c r="V16" s="229"/>
      <c r="W16" s="156">
        <v>4</v>
      </c>
      <c r="X16" s="230">
        <v>4</v>
      </c>
      <c r="Y16" s="231">
        <v>4</v>
      </c>
      <c r="Z16" s="231">
        <v>4</v>
      </c>
      <c r="AA16" s="231"/>
      <c r="AB16" s="231"/>
      <c r="AC16" s="231"/>
      <c r="AD16" s="231"/>
      <c r="AE16" s="231"/>
      <c r="AF16" s="231"/>
      <c r="AG16" s="232"/>
      <c r="AH16" s="233"/>
      <c r="AI16" s="219"/>
      <c r="AJ16" s="231"/>
      <c r="AK16" s="231"/>
      <c r="AL16" s="219"/>
      <c r="AM16" s="222"/>
      <c r="AN16" s="223"/>
      <c r="AO16" s="222"/>
      <c r="AP16" s="223"/>
      <c r="AQ16" s="223"/>
      <c r="AR16" s="223"/>
      <c r="AS16" s="223"/>
      <c r="AT16" s="223"/>
      <c r="AU16" s="223"/>
      <c r="AV16" s="223"/>
      <c r="AW16" s="223"/>
      <c r="AX16" s="223"/>
      <c r="AY16" s="161">
        <v>4</v>
      </c>
      <c r="AZ16" s="162">
        <v>4</v>
      </c>
      <c r="BA16" s="162">
        <v>4</v>
      </c>
      <c r="BB16" s="171">
        <v>4</v>
      </c>
      <c r="BC16" s="162">
        <v>4</v>
      </c>
      <c r="BD16" s="162"/>
      <c r="BE16" s="171"/>
      <c r="BF16" s="220"/>
      <c r="BG16" s="162"/>
      <c r="BH16" s="162"/>
      <c r="BI16" s="167"/>
      <c r="BJ16" s="167"/>
      <c r="BK16" s="160"/>
      <c r="BL16" s="160"/>
      <c r="BM16" s="160"/>
      <c r="BN16" s="166"/>
      <c r="BO16" s="153">
        <v>0.86</v>
      </c>
      <c r="BP16" s="183">
        <f t="shared" si="6"/>
        <v>3.5</v>
      </c>
      <c r="BQ16" s="154">
        <v>3</v>
      </c>
      <c r="BR16" s="169"/>
      <c r="BS16" s="168"/>
      <c r="BT16" s="168"/>
      <c r="BU16" s="183">
        <f t="shared" si="7"/>
        <v>3.4</v>
      </c>
      <c r="BV16" s="42">
        <f t="shared" si="12"/>
        <v>19</v>
      </c>
      <c r="BW16" s="108">
        <f t="shared" si="9"/>
        <v>0.34</v>
      </c>
      <c r="BX16" s="8"/>
      <c r="BY16" s="1">
        <f t="shared" si="10"/>
        <v>0</v>
      </c>
      <c r="BZ16" s="42">
        <f t="shared" si="11"/>
        <v>0</v>
      </c>
    </row>
    <row r="17" spans="1:78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>
        <f t="shared" si="8"/>
        <v>0</v>
      </c>
      <c r="K17" s="27">
        <f t="shared" si="0"/>
        <v>3</v>
      </c>
      <c r="L17" s="284" t="s">
        <v>94</v>
      </c>
      <c r="M17" s="284"/>
      <c r="N17" s="179">
        <f t="shared" si="1"/>
        <v>3.6</v>
      </c>
      <c r="O17" s="180" t="str">
        <f t="shared" si="2"/>
        <v>B</v>
      </c>
      <c r="P17" s="181">
        <f t="shared" si="3"/>
        <v>3.6</v>
      </c>
      <c r="Q17" s="181">
        <f t="shared" si="4"/>
        <v>4</v>
      </c>
      <c r="R17" s="182">
        <f t="shared" si="5"/>
        <v>3.6</v>
      </c>
      <c r="S17" s="217">
        <v>3.5</v>
      </c>
      <c r="T17" s="218">
        <v>3.6</v>
      </c>
      <c r="U17" s="229"/>
      <c r="V17" s="229"/>
      <c r="W17" s="156">
        <v>4</v>
      </c>
      <c r="X17" s="230">
        <v>4</v>
      </c>
      <c r="Y17" s="231">
        <v>4</v>
      </c>
      <c r="Z17" s="231">
        <v>4</v>
      </c>
      <c r="AA17" s="231"/>
      <c r="AB17" s="231"/>
      <c r="AC17" s="231"/>
      <c r="AD17" s="231"/>
      <c r="AE17" s="231"/>
      <c r="AF17" s="231"/>
      <c r="AG17" s="232"/>
      <c r="AH17" s="233"/>
      <c r="AI17" s="219"/>
      <c r="AJ17" s="231"/>
      <c r="AK17" s="231"/>
      <c r="AL17" s="219"/>
      <c r="AM17" s="222"/>
      <c r="AN17" s="223"/>
      <c r="AO17" s="222"/>
      <c r="AP17" s="223"/>
      <c r="AQ17" s="223"/>
      <c r="AR17" s="223"/>
      <c r="AS17" s="223"/>
      <c r="AT17" s="223"/>
      <c r="AU17" s="223"/>
      <c r="AV17" s="223"/>
      <c r="AW17" s="223"/>
      <c r="AX17" s="223"/>
      <c r="AY17" s="161">
        <v>4</v>
      </c>
      <c r="AZ17" s="162">
        <v>4</v>
      </c>
      <c r="BA17" s="162">
        <v>4</v>
      </c>
      <c r="BB17" s="171">
        <v>2</v>
      </c>
      <c r="BC17" s="162">
        <v>4</v>
      </c>
      <c r="BD17" s="162"/>
      <c r="BE17" s="171"/>
      <c r="BF17" s="220"/>
      <c r="BG17" s="162"/>
      <c r="BH17" s="162"/>
      <c r="BI17" s="167"/>
      <c r="BJ17" s="167"/>
      <c r="BK17" s="160"/>
      <c r="BL17" s="160"/>
      <c r="BM17" s="160"/>
      <c r="BN17" s="166"/>
      <c r="BO17" s="153">
        <v>0.86</v>
      </c>
      <c r="BP17" s="183">
        <f t="shared" si="6"/>
        <v>3.5</v>
      </c>
      <c r="BQ17" s="154">
        <v>4</v>
      </c>
      <c r="BR17" s="169"/>
      <c r="BS17" s="168"/>
      <c r="BT17" s="168"/>
      <c r="BU17" s="183">
        <f t="shared" si="7"/>
        <v>3.6</v>
      </c>
      <c r="BV17" s="42">
        <f t="shared" si="12"/>
        <v>18</v>
      </c>
      <c r="BW17" s="108">
        <f t="shared" si="9"/>
        <v>0.37</v>
      </c>
      <c r="BX17" s="8">
        <v>0.1</v>
      </c>
      <c r="BY17" s="1">
        <f t="shared" si="10"/>
        <v>1</v>
      </c>
      <c r="BZ17" s="42">
        <f t="shared" si="11"/>
        <v>1</v>
      </c>
    </row>
    <row r="18" spans="1:78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>
        <f t="shared" si="8"/>
        <v>0</v>
      </c>
      <c r="K18" s="27">
        <f t="shared" si="0"/>
        <v>3</v>
      </c>
      <c r="L18" s="284" t="s">
        <v>59</v>
      </c>
      <c r="M18" s="284"/>
      <c r="N18" s="179">
        <f t="shared" si="1"/>
        <v>3.6</v>
      </c>
      <c r="O18" s="180" t="str">
        <f t="shared" si="2"/>
        <v>B</v>
      </c>
      <c r="P18" s="181">
        <f t="shared" si="3"/>
        <v>3.5</v>
      </c>
      <c r="Q18" s="181">
        <f t="shared" si="4"/>
        <v>4</v>
      </c>
      <c r="R18" s="182">
        <f t="shared" si="5"/>
        <v>3.8</v>
      </c>
      <c r="S18" s="217">
        <v>3.5</v>
      </c>
      <c r="T18" s="218">
        <v>3.5</v>
      </c>
      <c r="U18" s="229"/>
      <c r="V18" s="220"/>
      <c r="W18" s="156">
        <v>4</v>
      </c>
      <c r="X18" s="234">
        <v>4</v>
      </c>
      <c r="Y18" s="238">
        <v>4</v>
      </c>
      <c r="Z18" s="219">
        <v>4</v>
      </c>
      <c r="AA18" s="219"/>
      <c r="AB18" s="219"/>
      <c r="AC18" s="219"/>
      <c r="AD18" s="219"/>
      <c r="AE18" s="219"/>
      <c r="AF18" s="219"/>
      <c r="AG18" s="221"/>
      <c r="AH18" s="219"/>
      <c r="AI18" s="219"/>
      <c r="AJ18" s="219"/>
      <c r="AK18" s="219"/>
      <c r="AL18" s="219"/>
      <c r="AM18" s="222"/>
      <c r="AN18" s="223"/>
      <c r="AO18" s="222"/>
      <c r="AP18" s="223"/>
      <c r="AQ18" s="223"/>
      <c r="AR18" s="223"/>
      <c r="AS18" s="223"/>
      <c r="AT18" s="223"/>
      <c r="AU18" s="223"/>
      <c r="AV18" s="223"/>
      <c r="AW18" s="223"/>
      <c r="AX18" s="223"/>
      <c r="AY18" s="161">
        <v>4</v>
      </c>
      <c r="AZ18" s="162">
        <v>4</v>
      </c>
      <c r="BA18" s="162">
        <v>3</v>
      </c>
      <c r="BB18" s="171">
        <v>4</v>
      </c>
      <c r="BC18" s="162">
        <v>4</v>
      </c>
      <c r="BD18" s="162"/>
      <c r="BE18" s="171"/>
      <c r="BF18" s="220"/>
      <c r="BG18" s="162"/>
      <c r="BH18" s="162"/>
      <c r="BI18" s="163"/>
      <c r="BJ18" s="163"/>
      <c r="BK18" s="164"/>
      <c r="BL18" s="164"/>
      <c r="BM18" s="164"/>
      <c r="BN18" s="165"/>
      <c r="BO18" s="153">
        <v>0.96</v>
      </c>
      <c r="BP18" s="183">
        <f t="shared" si="6"/>
        <v>4</v>
      </c>
      <c r="BQ18" s="154">
        <v>2</v>
      </c>
      <c r="BR18" s="169"/>
      <c r="BS18" s="168"/>
      <c r="BT18" s="168"/>
      <c r="BU18" s="183">
        <f t="shared" si="7"/>
        <v>3.5</v>
      </c>
      <c r="BV18" s="42">
        <f t="shared" si="12"/>
        <v>17</v>
      </c>
      <c r="BW18" s="108">
        <f t="shared" si="9"/>
        <v>0.41</v>
      </c>
      <c r="BX18" s="8"/>
      <c r="BY18" s="1">
        <f t="shared" si="10"/>
        <v>0</v>
      </c>
      <c r="BZ18" s="42">
        <f t="shared" si="11"/>
        <v>1</v>
      </c>
    </row>
    <row r="19" spans="1:78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>
        <f t="shared" si="8"/>
        <v>0</v>
      </c>
      <c r="K19" s="27">
        <f t="shared" si="0"/>
        <v>3</v>
      </c>
      <c r="L19" s="284" t="s">
        <v>62</v>
      </c>
      <c r="M19" s="284"/>
      <c r="N19" s="179">
        <f t="shared" si="1"/>
        <v>3.5</v>
      </c>
      <c r="O19" s="180" t="str">
        <f t="shared" si="2"/>
        <v>B</v>
      </c>
      <c r="P19" s="181">
        <f t="shared" si="3"/>
        <v>3.4</v>
      </c>
      <c r="Q19" s="181">
        <f t="shared" si="4"/>
        <v>4</v>
      </c>
      <c r="R19" s="182">
        <f t="shared" si="5"/>
        <v>4</v>
      </c>
      <c r="S19" s="207">
        <v>3.1</v>
      </c>
      <c r="T19" s="204">
        <v>3.6</v>
      </c>
      <c r="U19" s="210"/>
      <c r="V19" s="211"/>
      <c r="W19" s="156">
        <v>4</v>
      </c>
      <c r="X19" s="212">
        <v>4</v>
      </c>
      <c r="Y19" s="149">
        <v>4</v>
      </c>
      <c r="Z19" s="149">
        <v>4</v>
      </c>
      <c r="AA19" s="149"/>
      <c r="AB19" s="149"/>
      <c r="AC19" s="149"/>
      <c r="AD19" s="149"/>
      <c r="AE19" s="149"/>
      <c r="AF19" s="149"/>
      <c r="AG19" s="209"/>
      <c r="AH19" s="149"/>
      <c r="AI19" s="149"/>
      <c r="AJ19" s="149"/>
      <c r="AK19" s="149"/>
      <c r="AL19" s="149"/>
      <c r="AM19" s="213"/>
      <c r="AN19" s="214"/>
      <c r="AO19" s="213"/>
      <c r="AP19" s="214"/>
      <c r="AQ19" s="214"/>
      <c r="AR19" s="214"/>
      <c r="AS19" s="214"/>
      <c r="AT19" s="214"/>
      <c r="AU19" s="214"/>
      <c r="AV19" s="214"/>
      <c r="AW19" s="214"/>
      <c r="AX19" s="214"/>
      <c r="AY19" s="156">
        <v>4</v>
      </c>
      <c r="AZ19" s="159">
        <v>4</v>
      </c>
      <c r="BA19" s="216">
        <v>4</v>
      </c>
      <c r="BB19" s="226">
        <v>4</v>
      </c>
      <c r="BC19" s="216">
        <v>4</v>
      </c>
      <c r="BD19" s="227"/>
      <c r="BE19" s="226"/>
      <c r="BF19" s="206"/>
      <c r="BG19" s="216"/>
      <c r="BH19" s="216"/>
      <c r="BI19" s="157"/>
      <c r="BJ19" s="157"/>
      <c r="BK19" s="148"/>
      <c r="BL19" s="148"/>
      <c r="BM19" s="148"/>
      <c r="BN19" s="147"/>
      <c r="BO19" s="153">
        <v>0.93</v>
      </c>
      <c r="BP19" s="183">
        <f t="shared" si="6"/>
        <v>3.8</v>
      </c>
      <c r="BQ19" s="154">
        <v>3</v>
      </c>
      <c r="BR19" s="155"/>
      <c r="BS19" s="155"/>
      <c r="BT19" s="155"/>
      <c r="BU19" s="183">
        <f t="shared" si="7"/>
        <v>3.6</v>
      </c>
      <c r="BV19" s="42">
        <f t="shared" si="12"/>
        <v>16</v>
      </c>
      <c r="BW19" s="108">
        <f t="shared" si="9"/>
        <v>0.44</v>
      </c>
      <c r="BX19" s="8"/>
      <c r="BY19" s="1">
        <f t="shared" si="10"/>
        <v>0</v>
      </c>
      <c r="BZ19" s="42">
        <f t="shared" si="11"/>
        <v>1</v>
      </c>
    </row>
    <row r="20" spans="1:78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>
        <f t="shared" si="8"/>
        <v>0</v>
      </c>
      <c r="K20" s="27">
        <f t="shared" si="0"/>
        <v>3</v>
      </c>
      <c r="L20" s="284" t="s">
        <v>84</v>
      </c>
      <c r="M20" s="284"/>
      <c r="N20" s="179">
        <f t="shared" si="1"/>
        <v>3.5</v>
      </c>
      <c r="O20" s="180" t="str">
        <f t="shared" si="2"/>
        <v>B</v>
      </c>
      <c r="P20" s="181">
        <f t="shared" si="3"/>
        <v>3.4</v>
      </c>
      <c r="Q20" s="181">
        <f t="shared" si="4"/>
        <v>4</v>
      </c>
      <c r="R20" s="182">
        <f t="shared" si="5"/>
        <v>4</v>
      </c>
      <c r="S20" s="217">
        <v>2.9</v>
      </c>
      <c r="T20" s="218">
        <v>3.9</v>
      </c>
      <c r="U20" s="229"/>
      <c r="V20" s="229"/>
      <c r="W20" s="156">
        <v>4</v>
      </c>
      <c r="X20" s="230">
        <v>4</v>
      </c>
      <c r="Y20" s="231">
        <v>4</v>
      </c>
      <c r="Z20" s="231">
        <v>4</v>
      </c>
      <c r="AA20" s="231"/>
      <c r="AB20" s="231"/>
      <c r="AC20" s="231"/>
      <c r="AD20" s="231"/>
      <c r="AE20" s="231"/>
      <c r="AF20" s="231"/>
      <c r="AG20" s="232"/>
      <c r="AH20" s="233"/>
      <c r="AI20" s="219"/>
      <c r="AJ20" s="231"/>
      <c r="AK20" s="231"/>
      <c r="AL20" s="219"/>
      <c r="AM20" s="222"/>
      <c r="AN20" s="223"/>
      <c r="AO20" s="222"/>
      <c r="AP20" s="223"/>
      <c r="AQ20" s="223"/>
      <c r="AR20" s="223"/>
      <c r="AS20" s="223"/>
      <c r="AT20" s="223"/>
      <c r="AU20" s="223"/>
      <c r="AV20" s="223"/>
      <c r="AW20" s="223"/>
      <c r="AX20" s="223"/>
      <c r="AY20" s="161">
        <v>4</v>
      </c>
      <c r="AZ20" s="162">
        <v>4</v>
      </c>
      <c r="BA20" s="162">
        <v>4</v>
      </c>
      <c r="BB20" s="171">
        <v>4</v>
      </c>
      <c r="BC20" s="162">
        <v>4</v>
      </c>
      <c r="BD20" s="162"/>
      <c r="BE20" s="171"/>
      <c r="BF20" s="220"/>
      <c r="BG20" s="162"/>
      <c r="BH20" s="162"/>
      <c r="BI20" s="167"/>
      <c r="BJ20" s="167"/>
      <c r="BK20" s="160"/>
      <c r="BL20" s="160"/>
      <c r="BM20" s="160"/>
      <c r="BN20" s="166"/>
      <c r="BO20" s="153">
        <v>0.93</v>
      </c>
      <c r="BP20" s="183">
        <f t="shared" si="6"/>
        <v>3.8</v>
      </c>
      <c r="BQ20" s="154">
        <v>4</v>
      </c>
      <c r="BR20" s="169"/>
      <c r="BS20" s="168"/>
      <c r="BT20" s="168"/>
      <c r="BU20" s="183">
        <f t="shared" si="7"/>
        <v>3.9</v>
      </c>
      <c r="BV20" s="42">
        <f t="shared" si="12"/>
        <v>15</v>
      </c>
      <c r="BW20" s="108">
        <f t="shared" si="9"/>
        <v>0.48</v>
      </c>
      <c r="BX20" s="8"/>
      <c r="BY20" s="1">
        <f t="shared" si="10"/>
        <v>0</v>
      </c>
      <c r="BZ20" s="42">
        <f t="shared" si="11"/>
        <v>1</v>
      </c>
    </row>
    <row r="21" spans="1:78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>
        <f t="shared" si="8"/>
        <v>0</v>
      </c>
      <c r="K21" s="27">
        <f t="shared" si="0"/>
        <v>3</v>
      </c>
      <c r="L21" s="284" t="s">
        <v>61</v>
      </c>
      <c r="M21" s="284"/>
      <c r="N21" s="179">
        <f t="shared" si="1"/>
        <v>3.4</v>
      </c>
      <c r="O21" s="180" t="str">
        <f t="shared" si="2"/>
        <v>B</v>
      </c>
      <c r="P21" s="181">
        <f t="shared" si="3"/>
        <v>3.4</v>
      </c>
      <c r="Q21" s="181">
        <f t="shared" si="4"/>
        <v>3.5</v>
      </c>
      <c r="R21" s="182">
        <f t="shared" si="5"/>
        <v>3.8</v>
      </c>
      <c r="S21" s="207">
        <v>3.4</v>
      </c>
      <c r="T21" s="204">
        <v>3.3</v>
      </c>
      <c r="U21" s="208"/>
      <c r="V21" s="211"/>
      <c r="W21" s="156">
        <v>4</v>
      </c>
      <c r="X21" s="206">
        <v>2</v>
      </c>
      <c r="Y21" s="149">
        <v>4</v>
      </c>
      <c r="Z21" s="149">
        <v>4</v>
      </c>
      <c r="AA21" s="149"/>
      <c r="AB21" s="149"/>
      <c r="AC21" s="149"/>
      <c r="AD21" s="149"/>
      <c r="AE21" s="149"/>
      <c r="AF21" s="149"/>
      <c r="AG21" s="209"/>
      <c r="AH21" s="149"/>
      <c r="AI21" s="149"/>
      <c r="AJ21" s="149"/>
      <c r="AK21" s="149"/>
      <c r="AL21" s="149"/>
      <c r="AM21" s="156"/>
      <c r="AN21" s="206"/>
      <c r="AO21" s="156"/>
      <c r="AP21" s="206"/>
      <c r="AQ21" s="206"/>
      <c r="AR21" s="206"/>
      <c r="AS21" s="206"/>
      <c r="AT21" s="206"/>
      <c r="AU21" s="206"/>
      <c r="AV21" s="206"/>
      <c r="AW21" s="206"/>
      <c r="AX21" s="206"/>
      <c r="AY21" s="156">
        <v>4</v>
      </c>
      <c r="AZ21" s="149">
        <v>4</v>
      </c>
      <c r="BA21" s="149">
        <v>3</v>
      </c>
      <c r="BB21" s="156">
        <v>4</v>
      </c>
      <c r="BC21" s="149">
        <v>4</v>
      </c>
      <c r="BD21" s="149"/>
      <c r="BE21" s="156"/>
      <c r="BF21" s="149"/>
      <c r="BG21" s="149"/>
      <c r="BH21" s="149"/>
      <c r="BI21" s="150"/>
      <c r="BJ21" s="150"/>
      <c r="BK21" s="151"/>
      <c r="BL21" s="151"/>
      <c r="BM21" s="151"/>
      <c r="BN21" s="152"/>
      <c r="BO21" s="153">
        <v>0.82</v>
      </c>
      <c r="BP21" s="183">
        <f t="shared" si="6"/>
        <v>3.2</v>
      </c>
      <c r="BQ21" s="154">
        <v>3.5</v>
      </c>
      <c r="BR21" s="158"/>
      <c r="BS21" s="154"/>
      <c r="BT21" s="154"/>
      <c r="BU21" s="183">
        <f t="shared" si="7"/>
        <v>3.3</v>
      </c>
      <c r="BV21" s="42">
        <f t="shared" si="12"/>
        <v>14</v>
      </c>
      <c r="BW21" s="108">
        <f t="shared" si="9"/>
        <v>0.51</v>
      </c>
      <c r="BX21" s="8">
        <v>0.4</v>
      </c>
      <c r="BY21" s="1">
        <f t="shared" si="10"/>
        <v>1</v>
      </c>
      <c r="BZ21" s="42">
        <f t="shared" si="11"/>
        <v>2</v>
      </c>
    </row>
    <row r="22" spans="1:78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>
        <f t="shared" si="8"/>
        <v>0</v>
      </c>
      <c r="K22" s="27">
        <f t="shared" si="0"/>
        <v>3</v>
      </c>
      <c r="L22" s="284" t="s">
        <v>71</v>
      </c>
      <c r="M22" s="284"/>
      <c r="N22" s="179">
        <f t="shared" si="1"/>
        <v>3.4</v>
      </c>
      <c r="O22" s="180" t="str">
        <f t="shared" si="2"/>
        <v>B</v>
      </c>
      <c r="P22" s="181">
        <f t="shared" si="3"/>
        <v>3.3</v>
      </c>
      <c r="Q22" s="181">
        <f t="shared" si="4"/>
        <v>4</v>
      </c>
      <c r="R22" s="182">
        <f t="shared" si="5"/>
        <v>3.8</v>
      </c>
      <c r="S22" s="207">
        <v>2.7</v>
      </c>
      <c r="T22" s="204">
        <v>3.9</v>
      </c>
      <c r="U22" s="210"/>
      <c r="V22" s="211"/>
      <c r="W22" s="156">
        <v>4</v>
      </c>
      <c r="X22" s="206">
        <v>4</v>
      </c>
      <c r="Y22" s="149">
        <v>4</v>
      </c>
      <c r="Z22" s="149">
        <v>4</v>
      </c>
      <c r="AA22" s="149">
        <v>4</v>
      </c>
      <c r="AB22" s="149"/>
      <c r="AC22" s="149"/>
      <c r="AD22" s="149"/>
      <c r="AE22" s="149"/>
      <c r="AF22" s="149"/>
      <c r="AG22" s="209"/>
      <c r="AH22" s="149"/>
      <c r="AI22" s="149"/>
      <c r="AJ22" s="149"/>
      <c r="AK22" s="149"/>
      <c r="AL22" s="149"/>
      <c r="AM22" s="156"/>
      <c r="AN22" s="206"/>
      <c r="AO22" s="156"/>
      <c r="AP22" s="206"/>
      <c r="AQ22" s="206"/>
      <c r="AR22" s="206"/>
      <c r="AS22" s="206"/>
      <c r="AT22" s="206"/>
      <c r="AU22" s="206"/>
      <c r="AV22" s="206"/>
      <c r="AW22" s="206"/>
      <c r="AX22" s="206"/>
      <c r="AY22" s="156">
        <v>4</v>
      </c>
      <c r="AZ22" s="149">
        <v>4</v>
      </c>
      <c r="BA22" s="149">
        <v>3</v>
      </c>
      <c r="BB22" s="156">
        <v>4</v>
      </c>
      <c r="BC22" s="149">
        <v>4</v>
      </c>
      <c r="BD22" s="149"/>
      <c r="BE22" s="156"/>
      <c r="BF22" s="149"/>
      <c r="BG22" s="149"/>
      <c r="BH22" s="216"/>
      <c r="BI22" s="157"/>
      <c r="BJ22" s="157"/>
      <c r="BK22" s="148"/>
      <c r="BL22" s="148"/>
      <c r="BM22" s="148"/>
      <c r="BN22" s="147"/>
      <c r="BO22" s="153">
        <v>0.93</v>
      </c>
      <c r="BP22" s="183">
        <f t="shared" si="6"/>
        <v>3.8</v>
      </c>
      <c r="BQ22" s="154">
        <v>4</v>
      </c>
      <c r="BR22" s="158"/>
      <c r="BS22" s="154"/>
      <c r="BT22" s="154"/>
      <c r="BU22" s="183">
        <f t="shared" si="7"/>
        <v>3.9</v>
      </c>
      <c r="BV22" s="42">
        <f t="shared" si="12"/>
        <v>13</v>
      </c>
      <c r="BW22" s="108">
        <f t="shared" si="9"/>
        <v>0.55000000000000004</v>
      </c>
      <c r="BX22" s="8">
        <v>0.6</v>
      </c>
      <c r="BY22" s="1">
        <f t="shared" si="10"/>
        <v>0</v>
      </c>
      <c r="BZ22" s="42">
        <f t="shared" si="11"/>
        <v>2</v>
      </c>
    </row>
    <row r="23" spans="1:78" ht="15.6" x14ac:dyDescent="0.3">
      <c r="A23" s="52"/>
      <c r="B23" s="52"/>
      <c r="C23" s="27"/>
      <c r="D23" s="27"/>
      <c r="E23" s="27"/>
      <c r="F23" s="27"/>
      <c r="G23" s="27"/>
      <c r="H23" s="27"/>
      <c r="I23" s="27"/>
      <c r="J23" s="27">
        <f t="shared" si="8"/>
        <v>0</v>
      </c>
      <c r="K23" s="27">
        <f t="shared" si="0"/>
        <v>3</v>
      </c>
      <c r="L23" s="284" t="s">
        <v>74</v>
      </c>
      <c r="M23" s="284"/>
      <c r="N23" s="179">
        <f t="shared" si="1"/>
        <v>3.4</v>
      </c>
      <c r="O23" s="180" t="str">
        <f t="shared" si="2"/>
        <v>B</v>
      </c>
      <c r="P23" s="181">
        <f t="shared" si="3"/>
        <v>3.3</v>
      </c>
      <c r="Q23" s="181">
        <f t="shared" si="4"/>
        <v>4</v>
      </c>
      <c r="R23" s="182">
        <f t="shared" si="5"/>
        <v>3.8</v>
      </c>
      <c r="S23" s="207">
        <v>2.5</v>
      </c>
      <c r="T23" s="204">
        <v>4</v>
      </c>
      <c r="U23" s="208"/>
      <c r="V23" s="205"/>
      <c r="W23" s="156">
        <v>4</v>
      </c>
      <c r="X23" s="206">
        <v>4</v>
      </c>
      <c r="Y23" s="149">
        <v>4</v>
      </c>
      <c r="Z23" s="149">
        <v>4</v>
      </c>
      <c r="AA23" s="149">
        <v>4</v>
      </c>
      <c r="AB23" s="149">
        <v>4</v>
      </c>
      <c r="AC23" s="149"/>
      <c r="AD23" s="149"/>
      <c r="AE23" s="149"/>
      <c r="AF23" s="149"/>
      <c r="AG23" s="209"/>
      <c r="AH23" s="149"/>
      <c r="AI23" s="149"/>
      <c r="AJ23" s="149"/>
      <c r="AK23" s="149"/>
      <c r="AL23" s="149"/>
      <c r="AM23" s="156"/>
      <c r="AN23" s="206"/>
      <c r="AO23" s="156"/>
      <c r="AP23" s="206"/>
      <c r="AQ23" s="206"/>
      <c r="AR23" s="206"/>
      <c r="AS23" s="206"/>
      <c r="AT23" s="206"/>
      <c r="AU23" s="206"/>
      <c r="AV23" s="206"/>
      <c r="AW23" s="206"/>
      <c r="AX23" s="206"/>
      <c r="AY23" s="156">
        <v>4</v>
      </c>
      <c r="AZ23" s="149">
        <v>4</v>
      </c>
      <c r="BA23" s="149">
        <v>3</v>
      </c>
      <c r="BB23" s="156">
        <v>4</v>
      </c>
      <c r="BC23" s="149">
        <v>4</v>
      </c>
      <c r="BD23" s="149"/>
      <c r="BE23" s="156"/>
      <c r="BF23" s="149"/>
      <c r="BG23" s="149"/>
      <c r="BH23" s="149"/>
      <c r="BI23" s="150"/>
      <c r="BJ23" s="150"/>
      <c r="BK23" s="151"/>
      <c r="BL23" s="151"/>
      <c r="BM23" s="151"/>
      <c r="BN23" s="152"/>
      <c r="BO23" s="153">
        <v>0.96</v>
      </c>
      <c r="BP23" s="183">
        <f t="shared" si="6"/>
        <v>4</v>
      </c>
      <c r="BQ23" s="154">
        <v>4</v>
      </c>
      <c r="BR23" s="155"/>
      <c r="BS23" s="155"/>
      <c r="BT23" s="155"/>
      <c r="BU23" s="183">
        <f t="shared" si="7"/>
        <v>4</v>
      </c>
      <c r="BV23" s="42">
        <f t="shared" si="12"/>
        <v>12</v>
      </c>
      <c r="BW23" s="108">
        <f t="shared" si="9"/>
        <v>0.57999999999999996</v>
      </c>
      <c r="BX23" s="8">
        <v>0.8</v>
      </c>
      <c r="BY23" s="1">
        <f t="shared" si="10"/>
        <v>1</v>
      </c>
      <c r="BZ23" s="42">
        <f t="shared" si="11"/>
        <v>3</v>
      </c>
    </row>
    <row r="24" spans="1:78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>
        <f t="shared" si="8"/>
        <v>0</v>
      </c>
      <c r="K24" s="27">
        <f t="shared" si="0"/>
        <v>3</v>
      </c>
      <c r="L24" s="284" t="s">
        <v>83</v>
      </c>
      <c r="M24" s="284"/>
      <c r="N24" s="179">
        <f t="shared" si="1"/>
        <v>3.4</v>
      </c>
      <c r="O24" s="180" t="str">
        <f t="shared" si="2"/>
        <v>B</v>
      </c>
      <c r="P24" s="181">
        <f t="shared" si="3"/>
        <v>3.3</v>
      </c>
      <c r="Q24" s="181">
        <f t="shared" si="4"/>
        <v>4</v>
      </c>
      <c r="R24" s="182">
        <f t="shared" si="5"/>
        <v>4</v>
      </c>
      <c r="S24" s="217">
        <v>2.5</v>
      </c>
      <c r="T24" s="218">
        <v>4</v>
      </c>
      <c r="U24" s="229"/>
      <c r="V24" s="229"/>
      <c r="W24" s="156">
        <v>4</v>
      </c>
      <c r="X24" s="230">
        <v>4</v>
      </c>
      <c r="Y24" s="231">
        <v>4</v>
      </c>
      <c r="Z24" s="231">
        <v>4</v>
      </c>
      <c r="AA24" s="231"/>
      <c r="AB24" s="231"/>
      <c r="AC24" s="231"/>
      <c r="AD24" s="231"/>
      <c r="AE24" s="231"/>
      <c r="AF24" s="231"/>
      <c r="AG24" s="232"/>
      <c r="AH24" s="233"/>
      <c r="AI24" s="219"/>
      <c r="AJ24" s="231"/>
      <c r="AK24" s="231"/>
      <c r="AL24" s="219"/>
      <c r="AM24" s="222"/>
      <c r="AN24" s="223"/>
      <c r="AO24" s="222"/>
      <c r="AP24" s="223"/>
      <c r="AQ24" s="223"/>
      <c r="AR24" s="223"/>
      <c r="AS24" s="223"/>
      <c r="AT24" s="223"/>
      <c r="AU24" s="223"/>
      <c r="AV24" s="223"/>
      <c r="AW24" s="223"/>
      <c r="AX24" s="223"/>
      <c r="AY24" s="161">
        <v>4</v>
      </c>
      <c r="AZ24" s="162">
        <v>4</v>
      </c>
      <c r="BA24" s="237">
        <v>4</v>
      </c>
      <c r="BB24" s="171">
        <v>4</v>
      </c>
      <c r="BC24" s="162">
        <v>4</v>
      </c>
      <c r="BD24" s="162"/>
      <c r="BE24" s="171"/>
      <c r="BF24" s="220"/>
      <c r="BG24" s="162"/>
      <c r="BH24" s="162"/>
      <c r="BI24" s="167"/>
      <c r="BJ24" s="167"/>
      <c r="BK24" s="160"/>
      <c r="BL24" s="160"/>
      <c r="BM24" s="160"/>
      <c r="BN24" s="166"/>
      <c r="BO24" s="153">
        <v>0.96</v>
      </c>
      <c r="BP24" s="183">
        <f t="shared" si="6"/>
        <v>4</v>
      </c>
      <c r="BQ24" s="154">
        <v>4</v>
      </c>
      <c r="BR24" s="169"/>
      <c r="BS24" s="168"/>
      <c r="BT24" s="168"/>
      <c r="BU24" s="183">
        <f t="shared" si="7"/>
        <v>4</v>
      </c>
      <c r="BV24" s="42">
        <f t="shared" si="12"/>
        <v>11</v>
      </c>
      <c r="BW24" s="108">
        <f t="shared" si="9"/>
        <v>0.62</v>
      </c>
      <c r="BX24" s="8">
        <v>1.2</v>
      </c>
      <c r="BY24" s="1">
        <f t="shared" si="10"/>
        <v>2</v>
      </c>
      <c r="BZ24" s="42">
        <f t="shared" si="11"/>
        <v>5</v>
      </c>
    </row>
    <row r="25" spans="1:78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>
        <f t="shared" si="8"/>
        <v>2</v>
      </c>
      <c r="K25" s="27">
        <f t="shared" si="0"/>
        <v>3</v>
      </c>
      <c r="L25" s="384">
        <v>9384</v>
      </c>
      <c r="M25" s="284"/>
      <c r="N25" s="179">
        <f t="shared" si="1"/>
        <v>3.3</v>
      </c>
      <c r="O25" s="180" t="str">
        <f t="shared" si="2"/>
        <v>F</v>
      </c>
      <c r="P25" s="181">
        <f t="shared" si="3"/>
        <v>3.4</v>
      </c>
      <c r="Q25" s="181">
        <f t="shared" si="4"/>
        <v>3</v>
      </c>
      <c r="R25" s="182">
        <f t="shared" si="5"/>
        <v>2</v>
      </c>
      <c r="S25" s="217">
        <v>3.7</v>
      </c>
      <c r="T25" s="218">
        <v>3</v>
      </c>
      <c r="U25" s="229"/>
      <c r="V25" s="229"/>
      <c r="W25" s="156">
        <v>4</v>
      </c>
      <c r="X25" s="230">
        <v>4</v>
      </c>
      <c r="Y25" s="231">
        <v>4</v>
      </c>
      <c r="Z25" s="231" t="s">
        <v>97</v>
      </c>
      <c r="AA25" s="231"/>
      <c r="AB25" s="231"/>
      <c r="AC25" s="231"/>
      <c r="AD25" s="231"/>
      <c r="AE25" s="231"/>
      <c r="AF25" s="231"/>
      <c r="AG25" s="232"/>
      <c r="AH25" s="233"/>
      <c r="AI25" s="219"/>
      <c r="AJ25" s="231"/>
      <c r="AK25" s="231"/>
      <c r="AL25" s="219"/>
      <c r="AM25" s="222"/>
      <c r="AN25" s="223"/>
      <c r="AO25" s="222"/>
      <c r="AP25" s="223"/>
      <c r="AQ25" s="223"/>
      <c r="AR25" s="223"/>
      <c r="AS25" s="223"/>
      <c r="AT25" s="223"/>
      <c r="AU25" s="223"/>
      <c r="AV25" s="223"/>
      <c r="AW25" s="223"/>
      <c r="AX25" s="223"/>
      <c r="AY25" s="161">
        <v>3</v>
      </c>
      <c r="AZ25" s="162">
        <v>2</v>
      </c>
      <c r="BA25" s="162">
        <v>2</v>
      </c>
      <c r="BB25" s="171">
        <v>3</v>
      </c>
      <c r="BC25" s="162" t="s">
        <v>97</v>
      </c>
      <c r="BD25" s="162"/>
      <c r="BE25" s="171"/>
      <c r="BF25" s="220"/>
      <c r="BG25" s="162"/>
      <c r="BH25" s="162"/>
      <c r="BI25" s="167"/>
      <c r="BJ25" s="167"/>
      <c r="BK25" s="160"/>
      <c r="BL25" s="160"/>
      <c r="BM25" s="160"/>
      <c r="BN25" s="166"/>
      <c r="BO25" s="153">
        <v>0.82</v>
      </c>
      <c r="BP25" s="183">
        <f t="shared" si="6"/>
        <v>3.2</v>
      </c>
      <c r="BQ25" s="154">
        <v>2.5</v>
      </c>
      <c r="BR25" s="169"/>
      <c r="BS25" s="168"/>
      <c r="BT25" s="168"/>
      <c r="BU25" s="183">
        <f t="shared" si="7"/>
        <v>3</v>
      </c>
      <c r="BV25" s="42">
        <f t="shared" si="12"/>
        <v>10</v>
      </c>
      <c r="BW25" s="108">
        <f t="shared" si="9"/>
        <v>0.65</v>
      </c>
      <c r="BX25" s="8">
        <v>1.5</v>
      </c>
      <c r="BY25" s="1">
        <f t="shared" si="10"/>
        <v>0</v>
      </c>
      <c r="BZ25" s="42">
        <f t="shared" si="11"/>
        <v>5</v>
      </c>
    </row>
    <row r="26" spans="1:78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>
        <f t="shared" si="8"/>
        <v>0</v>
      </c>
      <c r="K26" s="27">
        <f t="shared" si="0"/>
        <v>3</v>
      </c>
      <c r="L26" s="284" t="s">
        <v>69</v>
      </c>
      <c r="M26" s="284"/>
      <c r="N26" s="179">
        <f t="shared" si="1"/>
        <v>3.3</v>
      </c>
      <c r="O26" s="180" t="str">
        <f t="shared" si="2"/>
        <v>B</v>
      </c>
      <c r="P26" s="181">
        <f t="shared" si="3"/>
        <v>3.2</v>
      </c>
      <c r="Q26" s="181">
        <f t="shared" si="4"/>
        <v>4</v>
      </c>
      <c r="R26" s="182">
        <f t="shared" si="5"/>
        <v>4</v>
      </c>
      <c r="S26" s="207">
        <v>3.3</v>
      </c>
      <c r="T26" s="204">
        <v>3.1</v>
      </c>
      <c r="U26" s="208"/>
      <c r="V26" s="205"/>
      <c r="W26" s="156">
        <v>4</v>
      </c>
      <c r="X26" s="212">
        <v>4</v>
      </c>
      <c r="Y26" s="206">
        <v>4</v>
      </c>
      <c r="Z26" s="224">
        <v>4</v>
      </c>
      <c r="AA26" s="206"/>
      <c r="AB26" s="206"/>
      <c r="AC26" s="224"/>
      <c r="AD26" s="224"/>
      <c r="AE26" s="224"/>
      <c r="AF26" s="224"/>
      <c r="AG26" s="382"/>
      <c r="AH26" s="224"/>
      <c r="AI26" s="225"/>
      <c r="AJ26" s="224"/>
      <c r="AK26" s="224"/>
      <c r="AL26" s="224"/>
      <c r="AM26" s="213"/>
      <c r="AN26" s="214"/>
      <c r="AO26" s="213"/>
      <c r="AP26" s="214"/>
      <c r="AQ26" s="214"/>
      <c r="AR26" s="214"/>
      <c r="AS26" s="214"/>
      <c r="AT26" s="214"/>
      <c r="AU26" s="214"/>
      <c r="AV26" s="214"/>
      <c r="AW26" s="214"/>
      <c r="AX26" s="214"/>
      <c r="AY26" s="156">
        <v>4</v>
      </c>
      <c r="AZ26" s="159">
        <v>4</v>
      </c>
      <c r="BA26" s="216">
        <v>4</v>
      </c>
      <c r="BB26" s="215">
        <v>4</v>
      </c>
      <c r="BC26" s="149">
        <v>4</v>
      </c>
      <c r="BD26" s="206"/>
      <c r="BE26" s="156"/>
      <c r="BF26" s="206"/>
      <c r="BG26" s="149"/>
      <c r="BH26" s="149"/>
      <c r="BI26" s="157"/>
      <c r="BJ26" s="157"/>
      <c r="BK26" s="148"/>
      <c r="BL26" s="148"/>
      <c r="BM26" s="148"/>
      <c r="BN26" s="147"/>
      <c r="BO26" s="153">
        <v>0.79</v>
      </c>
      <c r="BP26" s="183">
        <f t="shared" si="6"/>
        <v>2.8</v>
      </c>
      <c r="BQ26" s="154">
        <v>4</v>
      </c>
      <c r="BR26" s="158"/>
      <c r="BS26" s="154"/>
      <c r="BT26" s="154"/>
      <c r="BU26" s="183">
        <f t="shared" si="7"/>
        <v>3.1</v>
      </c>
      <c r="BV26" s="42">
        <f t="shared" si="12"/>
        <v>9</v>
      </c>
      <c r="BW26" s="108">
        <f t="shared" si="9"/>
        <v>0.68</v>
      </c>
      <c r="BX26" s="8">
        <v>1.8</v>
      </c>
      <c r="BY26" s="1">
        <f t="shared" si="10"/>
        <v>2</v>
      </c>
      <c r="BZ26" s="42">
        <f t="shared" si="11"/>
        <v>7</v>
      </c>
    </row>
    <row r="27" spans="1:78" x14ac:dyDescent="0.25">
      <c r="B27" s="27"/>
      <c r="C27" s="27"/>
      <c r="D27" s="27"/>
      <c r="E27" s="27"/>
      <c r="F27" s="27"/>
      <c r="G27" s="27"/>
      <c r="H27" s="27"/>
      <c r="I27" s="27"/>
      <c r="J27" s="27">
        <f t="shared" si="8"/>
        <v>0</v>
      </c>
      <c r="K27" s="27">
        <f t="shared" si="0"/>
        <v>3</v>
      </c>
      <c r="L27" s="284" t="s">
        <v>95</v>
      </c>
      <c r="M27" s="284"/>
      <c r="N27" s="179">
        <f t="shared" si="1"/>
        <v>3.2</v>
      </c>
      <c r="O27" s="180" t="str">
        <f t="shared" si="2"/>
        <v>B</v>
      </c>
      <c r="P27" s="181">
        <f t="shared" si="3"/>
        <v>3.1</v>
      </c>
      <c r="Q27" s="181">
        <f t="shared" si="4"/>
        <v>4</v>
      </c>
      <c r="R27" s="182">
        <f t="shared" si="5"/>
        <v>3.8</v>
      </c>
      <c r="S27" s="217">
        <v>3.1</v>
      </c>
      <c r="T27" s="218">
        <v>3.1</v>
      </c>
      <c r="U27" s="229"/>
      <c r="V27" s="229"/>
      <c r="W27" s="156">
        <v>4</v>
      </c>
      <c r="X27" s="230">
        <v>4</v>
      </c>
      <c r="Y27" s="231">
        <v>4</v>
      </c>
      <c r="Z27" s="231">
        <v>4</v>
      </c>
      <c r="AA27" s="231"/>
      <c r="AB27" s="231"/>
      <c r="AC27" s="231"/>
      <c r="AD27" s="231"/>
      <c r="AE27" s="231"/>
      <c r="AF27" s="231"/>
      <c r="AG27" s="232"/>
      <c r="AH27" s="233"/>
      <c r="AI27" s="219"/>
      <c r="AJ27" s="231"/>
      <c r="AK27" s="231"/>
      <c r="AL27" s="219"/>
      <c r="AM27" s="222"/>
      <c r="AN27" s="223"/>
      <c r="AO27" s="222"/>
      <c r="AP27" s="223"/>
      <c r="AQ27" s="223"/>
      <c r="AR27" s="223"/>
      <c r="AS27" s="223"/>
      <c r="AT27" s="223"/>
      <c r="AU27" s="223"/>
      <c r="AV27" s="223"/>
      <c r="AW27" s="223"/>
      <c r="AX27" s="223"/>
      <c r="AY27" s="161">
        <v>4</v>
      </c>
      <c r="AZ27" s="162">
        <v>4</v>
      </c>
      <c r="BA27" s="237">
        <v>3</v>
      </c>
      <c r="BB27" s="171">
        <v>4</v>
      </c>
      <c r="BC27" s="162">
        <v>4</v>
      </c>
      <c r="BD27" s="162"/>
      <c r="BE27" s="171"/>
      <c r="BF27" s="220"/>
      <c r="BG27" s="162"/>
      <c r="BH27" s="162"/>
      <c r="BI27" s="167"/>
      <c r="BJ27" s="167"/>
      <c r="BK27" s="160"/>
      <c r="BL27" s="160"/>
      <c r="BM27" s="160"/>
      <c r="BN27" s="166"/>
      <c r="BO27" s="153">
        <v>0.79</v>
      </c>
      <c r="BP27" s="183">
        <f t="shared" si="6"/>
        <v>2.8</v>
      </c>
      <c r="BQ27" s="154">
        <v>4</v>
      </c>
      <c r="BR27" s="169"/>
      <c r="BS27" s="168"/>
      <c r="BT27" s="168"/>
      <c r="BU27" s="183">
        <f t="shared" si="7"/>
        <v>3.1</v>
      </c>
      <c r="BV27" s="42">
        <f t="shared" si="12"/>
        <v>8</v>
      </c>
      <c r="BW27" s="108">
        <f t="shared" si="9"/>
        <v>0.72</v>
      </c>
      <c r="BX27" s="8">
        <v>2.2000000000000002</v>
      </c>
      <c r="BY27" s="1">
        <f t="shared" si="10"/>
        <v>5</v>
      </c>
      <c r="BZ27" s="42">
        <f t="shared" si="11"/>
        <v>12</v>
      </c>
    </row>
    <row r="28" spans="1:78" x14ac:dyDescent="0.25">
      <c r="C28" s="27"/>
      <c r="D28" s="27"/>
      <c r="E28" s="27"/>
      <c r="F28" s="27"/>
      <c r="G28" s="27"/>
      <c r="H28" s="27"/>
      <c r="I28" s="27"/>
      <c r="J28" s="27">
        <f t="shared" si="8"/>
        <v>0</v>
      </c>
      <c r="K28" s="27">
        <f t="shared" si="0"/>
        <v>3</v>
      </c>
      <c r="L28" s="284" t="s">
        <v>90</v>
      </c>
      <c r="M28" s="284"/>
      <c r="N28" s="179">
        <f t="shared" si="1"/>
        <v>3.1</v>
      </c>
      <c r="O28" s="180" t="str">
        <f t="shared" si="2"/>
        <v>B</v>
      </c>
      <c r="P28" s="181">
        <f t="shared" si="3"/>
        <v>2.9</v>
      </c>
      <c r="Q28" s="181">
        <f t="shared" si="4"/>
        <v>4</v>
      </c>
      <c r="R28" s="182">
        <f t="shared" si="5"/>
        <v>4</v>
      </c>
      <c r="S28" s="217">
        <v>3.2</v>
      </c>
      <c r="T28" s="218">
        <v>2.6</v>
      </c>
      <c r="U28" s="229"/>
      <c r="V28" s="229"/>
      <c r="W28" s="156">
        <v>4</v>
      </c>
      <c r="X28" s="230">
        <v>4</v>
      </c>
      <c r="Y28" s="231">
        <v>4</v>
      </c>
      <c r="Z28" s="231">
        <v>4</v>
      </c>
      <c r="AA28" s="231"/>
      <c r="AB28" s="231"/>
      <c r="AC28" s="231"/>
      <c r="AD28" s="231"/>
      <c r="AE28" s="231"/>
      <c r="AF28" s="231"/>
      <c r="AG28" s="232"/>
      <c r="AH28" s="233"/>
      <c r="AI28" s="219"/>
      <c r="AJ28" s="231"/>
      <c r="AK28" s="231"/>
      <c r="AL28" s="219"/>
      <c r="AM28" s="222"/>
      <c r="AN28" s="223"/>
      <c r="AO28" s="222"/>
      <c r="AP28" s="223"/>
      <c r="AQ28" s="223"/>
      <c r="AR28" s="223"/>
      <c r="AS28" s="223"/>
      <c r="AT28" s="223"/>
      <c r="AU28" s="223"/>
      <c r="AV28" s="223"/>
      <c r="AW28" s="223"/>
      <c r="AX28" s="223"/>
      <c r="AY28" s="161">
        <v>4</v>
      </c>
      <c r="AZ28" s="162">
        <v>4</v>
      </c>
      <c r="BA28" s="235">
        <v>4</v>
      </c>
      <c r="BB28" s="236">
        <v>4</v>
      </c>
      <c r="BC28" s="162">
        <v>4</v>
      </c>
      <c r="BD28" s="162"/>
      <c r="BE28" s="171"/>
      <c r="BF28" s="220"/>
      <c r="BG28" s="162"/>
      <c r="BH28" s="162"/>
      <c r="BI28" s="167"/>
      <c r="BJ28" s="167"/>
      <c r="BK28" s="160"/>
      <c r="BL28" s="160"/>
      <c r="BM28" s="160"/>
      <c r="BN28" s="166"/>
      <c r="BO28" s="153">
        <v>0.79</v>
      </c>
      <c r="BP28" s="183">
        <f t="shared" si="6"/>
        <v>2.8</v>
      </c>
      <c r="BQ28" s="154">
        <v>2</v>
      </c>
      <c r="BR28" s="169"/>
      <c r="BS28" s="168"/>
      <c r="BT28" s="168"/>
      <c r="BU28" s="183">
        <f t="shared" si="7"/>
        <v>2.6</v>
      </c>
      <c r="BV28" s="42">
        <f t="shared" si="12"/>
        <v>7</v>
      </c>
      <c r="BW28" s="108">
        <f t="shared" si="9"/>
        <v>0.75</v>
      </c>
      <c r="BX28" s="8">
        <v>2.5</v>
      </c>
      <c r="BY28" s="1">
        <f t="shared" si="10"/>
        <v>1</v>
      </c>
      <c r="BZ28" s="42">
        <f t="shared" si="11"/>
        <v>13</v>
      </c>
    </row>
    <row r="29" spans="1:78" x14ac:dyDescent="0.25">
      <c r="B29" s="27"/>
      <c r="C29" s="27"/>
      <c r="D29" s="27"/>
      <c r="E29" s="27"/>
      <c r="F29" s="27"/>
      <c r="G29" s="27"/>
      <c r="H29" s="27"/>
      <c r="I29" s="27"/>
      <c r="J29" s="27">
        <f t="shared" si="8"/>
        <v>0</v>
      </c>
      <c r="K29" s="27">
        <f t="shared" si="0"/>
        <v>3</v>
      </c>
      <c r="L29" s="284" t="s">
        <v>93</v>
      </c>
      <c r="M29" s="284"/>
      <c r="N29" s="179">
        <f t="shared" si="1"/>
        <v>3</v>
      </c>
      <c r="O29" s="180" t="str">
        <f t="shared" si="2"/>
        <v>B</v>
      </c>
      <c r="P29" s="181">
        <f t="shared" si="3"/>
        <v>2.8</v>
      </c>
      <c r="Q29" s="181">
        <f t="shared" si="4"/>
        <v>4</v>
      </c>
      <c r="R29" s="182">
        <f t="shared" si="5"/>
        <v>3.6</v>
      </c>
      <c r="S29" s="217">
        <v>3.3</v>
      </c>
      <c r="T29" s="218">
        <v>2.2000000000000002</v>
      </c>
      <c r="U29" s="229"/>
      <c r="V29" s="229"/>
      <c r="W29" s="156">
        <v>4</v>
      </c>
      <c r="X29" s="230">
        <v>4</v>
      </c>
      <c r="Y29" s="231">
        <v>4</v>
      </c>
      <c r="Z29" s="231">
        <v>4</v>
      </c>
      <c r="AA29" s="231"/>
      <c r="AB29" s="231"/>
      <c r="AC29" s="231"/>
      <c r="AD29" s="231"/>
      <c r="AE29" s="231"/>
      <c r="AF29" s="231"/>
      <c r="AG29" s="232"/>
      <c r="AH29" s="233"/>
      <c r="AI29" s="219"/>
      <c r="AJ29" s="231"/>
      <c r="AK29" s="231"/>
      <c r="AL29" s="219"/>
      <c r="AM29" s="222"/>
      <c r="AN29" s="223"/>
      <c r="AO29" s="222"/>
      <c r="AP29" s="223"/>
      <c r="AQ29" s="223"/>
      <c r="AR29" s="223"/>
      <c r="AS29" s="223"/>
      <c r="AT29" s="223"/>
      <c r="AU29" s="223"/>
      <c r="AV29" s="223"/>
      <c r="AW29" s="223"/>
      <c r="AX29" s="223"/>
      <c r="AY29" s="161">
        <v>4</v>
      </c>
      <c r="AZ29" s="162">
        <v>4</v>
      </c>
      <c r="BA29" s="235">
        <v>4</v>
      </c>
      <c r="BB29" s="236">
        <v>4</v>
      </c>
      <c r="BC29" s="162">
        <v>2</v>
      </c>
      <c r="BD29" s="162"/>
      <c r="BE29" s="171"/>
      <c r="BF29" s="220"/>
      <c r="BG29" s="162"/>
      <c r="BH29" s="162"/>
      <c r="BI29" s="167"/>
      <c r="BJ29" s="167"/>
      <c r="BK29" s="160"/>
      <c r="BL29" s="160"/>
      <c r="BM29" s="160"/>
      <c r="BN29" s="166"/>
      <c r="BO29" s="153">
        <v>0.79</v>
      </c>
      <c r="BP29" s="183">
        <f t="shared" si="6"/>
        <v>2.8</v>
      </c>
      <c r="BQ29" s="154">
        <v>0.5</v>
      </c>
      <c r="BR29" s="169"/>
      <c r="BS29" s="168"/>
      <c r="BT29" s="168"/>
      <c r="BU29" s="183">
        <f t="shared" si="7"/>
        <v>2.2000000000000002</v>
      </c>
      <c r="BV29" s="42">
        <f t="shared" si="12"/>
        <v>6</v>
      </c>
      <c r="BW29" s="108">
        <f t="shared" si="9"/>
        <v>0.79</v>
      </c>
      <c r="BX29" s="8">
        <v>2.8</v>
      </c>
      <c r="BY29" s="1">
        <f t="shared" si="10"/>
        <v>4</v>
      </c>
      <c r="BZ29" s="42">
        <f t="shared" si="11"/>
        <v>17</v>
      </c>
    </row>
    <row r="30" spans="1:78" x14ac:dyDescent="0.25">
      <c r="A30" s="47" t="s">
        <v>12</v>
      </c>
      <c r="B30" s="27"/>
      <c r="C30" s="27"/>
      <c r="D30" s="27"/>
      <c r="E30" s="27"/>
      <c r="F30" s="27"/>
      <c r="G30" s="27"/>
      <c r="H30" s="27"/>
      <c r="I30" s="27"/>
      <c r="J30" s="27">
        <f t="shared" si="8"/>
        <v>0</v>
      </c>
      <c r="K30" s="27">
        <f t="shared" si="0"/>
        <v>3</v>
      </c>
      <c r="L30" s="284" t="s">
        <v>77</v>
      </c>
      <c r="M30" s="284"/>
      <c r="N30" s="179">
        <f t="shared" si="1"/>
        <v>2.7</v>
      </c>
      <c r="O30" s="180" t="str">
        <f t="shared" si="2"/>
        <v>B</v>
      </c>
      <c r="P30" s="181">
        <f t="shared" si="3"/>
        <v>2.5</v>
      </c>
      <c r="Q30" s="181">
        <f t="shared" si="4"/>
        <v>4</v>
      </c>
      <c r="R30" s="182">
        <f t="shared" si="5"/>
        <v>3.8</v>
      </c>
      <c r="S30" s="217">
        <v>2</v>
      </c>
      <c r="T30" s="218">
        <v>2.9</v>
      </c>
      <c r="U30" s="228"/>
      <c r="V30" s="229"/>
      <c r="W30" s="156">
        <v>4</v>
      </c>
      <c r="X30" s="230">
        <v>4</v>
      </c>
      <c r="Y30" s="231">
        <v>4</v>
      </c>
      <c r="Z30" s="231">
        <v>4</v>
      </c>
      <c r="AA30" s="231"/>
      <c r="AB30" s="231"/>
      <c r="AC30" s="231"/>
      <c r="AD30" s="231"/>
      <c r="AE30" s="231"/>
      <c r="AF30" s="231"/>
      <c r="AG30" s="232"/>
      <c r="AH30" s="233"/>
      <c r="AI30" s="219"/>
      <c r="AJ30" s="231"/>
      <c r="AK30" s="231"/>
      <c r="AL30" s="219"/>
      <c r="AM30" s="222"/>
      <c r="AN30" s="223"/>
      <c r="AO30" s="222"/>
      <c r="AP30" s="223"/>
      <c r="AQ30" s="223"/>
      <c r="AR30" s="223"/>
      <c r="AS30" s="223"/>
      <c r="AT30" s="223"/>
      <c r="AU30" s="223"/>
      <c r="AV30" s="223"/>
      <c r="AW30" s="223"/>
      <c r="AX30" s="223"/>
      <c r="AY30" s="161">
        <v>4</v>
      </c>
      <c r="AZ30" s="162">
        <v>3</v>
      </c>
      <c r="BA30" s="235">
        <v>4</v>
      </c>
      <c r="BB30" s="236">
        <v>4</v>
      </c>
      <c r="BC30" s="162">
        <v>4</v>
      </c>
      <c r="BD30" s="162"/>
      <c r="BE30" s="171"/>
      <c r="BF30" s="220"/>
      <c r="BG30" s="162"/>
      <c r="BH30" s="162"/>
      <c r="BI30" s="167"/>
      <c r="BJ30" s="167"/>
      <c r="BK30" s="160"/>
      <c r="BL30" s="160"/>
      <c r="BM30" s="160"/>
      <c r="BN30" s="166"/>
      <c r="BO30" s="153">
        <v>0.86</v>
      </c>
      <c r="BP30" s="183">
        <f t="shared" si="6"/>
        <v>3.5</v>
      </c>
      <c r="BQ30" s="154">
        <v>1</v>
      </c>
      <c r="BR30" s="169"/>
      <c r="BS30" s="168"/>
      <c r="BT30" s="168"/>
      <c r="BU30" s="183">
        <f t="shared" si="7"/>
        <v>2.9</v>
      </c>
      <c r="BV30" s="42">
        <f t="shared" si="12"/>
        <v>5</v>
      </c>
      <c r="BW30" s="108">
        <f t="shared" si="9"/>
        <v>0.82</v>
      </c>
      <c r="BX30" s="8">
        <v>3.2</v>
      </c>
      <c r="BY30" s="1">
        <f t="shared" si="10"/>
        <v>3</v>
      </c>
      <c r="BZ30" s="42">
        <f t="shared" si="11"/>
        <v>20</v>
      </c>
    </row>
    <row r="31" spans="1:78" x14ac:dyDescent="0.25">
      <c r="A31" s="27">
        <v>4</v>
      </c>
      <c r="B31" s="27"/>
      <c r="C31" s="27"/>
      <c r="D31" s="27"/>
      <c r="E31" s="27"/>
      <c r="F31" s="27"/>
      <c r="G31" s="27"/>
      <c r="H31" s="27"/>
      <c r="I31" s="27"/>
      <c r="J31" s="27">
        <f t="shared" si="8"/>
        <v>0</v>
      </c>
      <c r="K31" s="27">
        <f t="shared" si="0"/>
        <v>3</v>
      </c>
      <c r="L31" s="284" t="s">
        <v>92</v>
      </c>
      <c r="M31" s="284"/>
      <c r="N31" s="179">
        <f t="shared" si="1"/>
        <v>2.7</v>
      </c>
      <c r="O31" s="180" t="str">
        <f t="shared" si="2"/>
        <v>B</v>
      </c>
      <c r="P31" s="181">
        <f t="shared" si="3"/>
        <v>2.5</v>
      </c>
      <c r="Q31" s="181">
        <f t="shared" si="4"/>
        <v>3.8</v>
      </c>
      <c r="R31" s="182">
        <f t="shared" si="5"/>
        <v>4</v>
      </c>
      <c r="S31" s="217">
        <v>2.7</v>
      </c>
      <c r="T31" s="218">
        <v>2.2000000000000002</v>
      </c>
      <c r="U31" s="229"/>
      <c r="V31" s="229"/>
      <c r="W31" s="156">
        <v>4</v>
      </c>
      <c r="X31" s="230">
        <v>3</v>
      </c>
      <c r="Y31" s="231">
        <v>4</v>
      </c>
      <c r="Z31" s="231">
        <v>4</v>
      </c>
      <c r="AA31" s="231"/>
      <c r="AB31" s="231"/>
      <c r="AC31" s="231"/>
      <c r="AD31" s="231"/>
      <c r="AE31" s="231"/>
      <c r="AF31" s="231"/>
      <c r="AG31" s="232"/>
      <c r="AH31" s="233"/>
      <c r="AI31" s="219"/>
      <c r="AJ31" s="231"/>
      <c r="AK31" s="231"/>
      <c r="AL31" s="219"/>
      <c r="AM31" s="222"/>
      <c r="AN31" s="223"/>
      <c r="AO31" s="222"/>
      <c r="AP31" s="223"/>
      <c r="AQ31" s="223"/>
      <c r="AR31" s="223"/>
      <c r="AS31" s="223"/>
      <c r="AT31" s="223"/>
      <c r="AU31" s="223"/>
      <c r="AV31" s="223"/>
      <c r="AW31" s="223"/>
      <c r="AX31" s="223"/>
      <c r="AY31" s="161">
        <v>4</v>
      </c>
      <c r="AZ31" s="162">
        <v>4</v>
      </c>
      <c r="BA31" s="235">
        <v>4</v>
      </c>
      <c r="BB31" s="236">
        <v>4</v>
      </c>
      <c r="BC31" s="162">
        <v>4</v>
      </c>
      <c r="BD31" s="162"/>
      <c r="BE31" s="171"/>
      <c r="BF31" s="220"/>
      <c r="BG31" s="162"/>
      <c r="BH31" s="162"/>
      <c r="BI31" s="167"/>
      <c r="BJ31" s="167"/>
      <c r="BK31" s="160"/>
      <c r="BL31" s="160"/>
      <c r="BM31" s="160"/>
      <c r="BN31" s="166"/>
      <c r="BO31" s="153">
        <v>0.72</v>
      </c>
      <c r="BP31" s="183">
        <f t="shared" si="6"/>
        <v>2.2000000000000002</v>
      </c>
      <c r="BQ31" s="154">
        <v>2</v>
      </c>
      <c r="BR31" s="169"/>
      <c r="BS31" s="168"/>
      <c r="BT31" s="168"/>
      <c r="BU31" s="183">
        <f t="shared" si="7"/>
        <v>2.2000000000000002</v>
      </c>
      <c r="BV31" s="42">
        <f t="shared" si="12"/>
        <v>4</v>
      </c>
      <c r="BW31" s="108">
        <f t="shared" si="9"/>
        <v>0.86</v>
      </c>
      <c r="BX31" s="8">
        <v>3.5</v>
      </c>
      <c r="BY31" s="1">
        <f>BZ31-BZ30</f>
        <v>6</v>
      </c>
      <c r="BZ31" s="42">
        <f t="shared" si="11"/>
        <v>26</v>
      </c>
    </row>
    <row r="32" spans="1:78" x14ac:dyDescent="0.25">
      <c r="A32" s="47" t="s">
        <v>12</v>
      </c>
      <c r="B32" s="27"/>
      <c r="C32" s="27"/>
      <c r="D32" s="27"/>
      <c r="E32" s="27"/>
      <c r="F32" s="27"/>
      <c r="G32" s="27"/>
      <c r="H32" s="27"/>
      <c r="I32" s="27"/>
      <c r="J32" s="27">
        <f t="shared" si="8"/>
        <v>4</v>
      </c>
      <c r="K32" s="27">
        <f t="shared" si="0"/>
        <v>2</v>
      </c>
      <c r="L32" s="284" t="s">
        <v>68</v>
      </c>
      <c r="M32" s="284"/>
      <c r="N32" s="179">
        <f t="shared" si="1"/>
        <v>2.2999999999999998</v>
      </c>
      <c r="O32" s="180" t="str">
        <f t="shared" si="2"/>
        <v>F</v>
      </c>
      <c r="P32" s="181">
        <f t="shared" si="3"/>
        <v>2.5</v>
      </c>
      <c r="Q32" s="181">
        <f t="shared" si="4"/>
        <v>1</v>
      </c>
      <c r="R32" s="182">
        <f t="shared" si="5"/>
        <v>1.6</v>
      </c>
      <c r="S32" s="217">
        <v>2</v>
      </c>
      <c r="T32" s="218">
        <v>2.9</v>
      </c>
      <c r="U32" s="229"/>
      <c r="V32" s="229"/>
      <c r="W32" s="156">
        <v>4</v>
      </c>
      <c r="X32" s="230">
        <v>0</v>
      </c>
      <c r="Y32" s="231" t="s">
        <v>97</v>
      </c>
      <c r="Z32" s="231" t="s">
        <v>97</v>
      </c>
      <c r="AA32" s="231"/>
      <c r="AB32" s="231"/>
      <c r="AC32" s="231"/>
      <c r="AD32" s="231"/>
      <c r="AE32" s="231"/>
      <c r="AF32" s="231"/>
      <c r="AG32" s="232"/>
      <c r="AH32" s="233"/>
      <c r="AI32" s="219"/>
      <c r="AJ32" s="219"/>
      <c r="AK32" s="219"/>
      <c r="AL32" s="231"/>
      <c r="AM32" s="222"/>
      <c r="AN32" s="223"/>
      <c r="AO32" s="222"/>
      <c r="AP32" s="223"/>
      <c r="AQ32" s="223"/>
      <c r="AR32" s="223"/>
      <c r="AS32" s="223"/>
      <c r="AT32" s="223"/>
      <c r="AU32" s="223"/>
      <c r="AV32" s="223"/>
      <c r="AW32" s="223"/>
      <c r="AX32" s="223"/>
      <c r="AY32" s="171">
        <v>3</v>
      </c>
      <c r="AZ32" s="162">
        <v>4</v>
      </c>
      <c r="BA32" s="392">
        <v>1</v>
      </c>
      <c r="BB32" s="236" t="s">
        <v>97</v>
      </c>
      <c r="BC32" s="162" t="s">
        <v>97</v>
      </c>
      <c r="BD32" s="162"/>
      <c r="BE32" s="171"/>
      <c r="BF32" s="220"/>
      <c r="BG32" s="162"/>
      <c r="BH32" s="162"/>
      <c r="BI32" s="167"/>
      <c r="BJ32" s="167"/>
      <c r="BK32" s="160"/>
      <c r="BL32" s="160"/>
      <c r="BM32" s="160"/>
      <c r="BN32" s="166"/>
      <c r="BO32" s="153">
        <v>0.82</v>
      </c>
      <c r="BP32" s="183">
        <f t="shared" si="6"/>
        <v>3.2</v>
      </c>
      <c r="BQ32" s="154">
        <v>2</v>
      </c>
      <c r="BR32" s="170"/>
      <c r="BS32" s="170"/>
      <c r="BT32" s="170"/>
      <c r="BU32" s="183">
        <f t="shared" si="7"/>
        <v>2.9</v>
      </c>
      <c r="BV32" s="42">
        <f>IF(BV31-1&lt;0,"",BV31-1)</f>
        <v>3</v>
      </c>
      <c r="BW32" s="108">
        <f t="shared" si="9"/>
        <v>0.89</v>
      </c>
      <c r="BX32" s="8">
        <v>3.7</v>
      </c>
      <c r="BY32" s="1">
        <f>BZ32-BZ31</f>
        <v>1</v>
      </c>
      <c r="BZ32" s="42">
        <f>FREQUENCY(BO$5:BO$101,BW32:BW32)</f>
        <v>27</v>
      </c>
    </row>
    <row r="33" spans="1:78" x14ac:dyDescent="0.25">
      <c r="A33" s="27">
        <v>3</v>
      </c>
      <c r="B33" s="27"/>
      <c r="C33" s="27"/>
      <c r="D33" s="27"/>
      <c r="E33" s="27"/>
      <c r="F33" s="27"/>
      <c r="G33" s="27"/>
      <c r="H33" s="27"/>
      <c r="I33" s="27"/>
      <c r="J33" s="27">
        <f t="shared" si="8"/>
        <v>0</v>
      </c>
      <c r="K33" s="27">
        <f t="shared" si="0"/>
        <v>2</v>
      </c>
      <c r="L33" s="284" t="s">
        <v>89</v>
      </c>
      <c r="M33" s="284"/>
      <c r="N33" s="179">
        <f t="shared" si="1"/>
        <v>2</v>
      </c>
      <c r="O33" s="180" t="str">
        <f t="shared" si="2"/>
        <v>C</v>
      </c>
      <c r="P33" s="181">
        <f t="shared" si="3"/>
        <v>1.7</v>
      </c>
      <c r="Q33" s="181">
        <f t="shared" si="4"/>
        <v>4</v>
      </c>
      <c r="R33" s="182">
        <f t="shared" si="5"/>
        <v>4</v>
      </c>
      <c r="S33" s="217">
        <v>0.6</v>
      </c>
      <c r="T33" s="218">
        <v>2.7</v>
      </c>
      <c r="U33" s="229"/>
      <c r="V33" s="229"/>
      <c r="W33" s="156">
        <v>4</v>
      </c>
      <c r="X33" s="230">
        <v>4</v>
      </c>
      <c r="Y33" s="231">
        <v>4</v>
      </c>
      <c r="Z33" s="231">
        <v>4</v>
      </c>
      <c r="AA33" s="231"/>
      <c r="AB33" s="231"/>
      <c r="AC33" s="231"/>
      <c r="AD33" s="231"/>
      <c r="AE33" s="231"/>
      <c r="AF33" s="231"/>
      <c r="AG33" s="232"/>
      <c r="AH33" s="233"/>
      <c r="AI33" s="219"/>
      <c r="AJ33" s="231"/>
      <c r="AK33" s="231"/>
      <c r="AL33" s="219"/>
      <c r="AM33" s="222"/>
      <c r="AN33" s="223"/>
      <c r="AO33" s="222"/>
      <c r="AP33" s="223"/>
      <c r="AQ33" s="223"/>
      <c r="AR33" s="223"/>
      <c r="AS33" s="223"/>
      <c r="AT33" s="223"/>
      <c r="AU33" s="223"/>
      <c r="AV33" s="223"/>
      <c r="AW33" s="223"/>
      <c r="AX33" s="223"/>
      <c r="AY33" s="161">
        <v>4</v>
      </c>
      <c r="AZ33" s="162">
        <v>4</v>
      </c>
      <c r="BA33" s="235">
        <v>4</v>
      </c>
      <c r="BB33" s="236">
        <v>4</v>
      </c>
      <c r="BC33" s="162">
        <v>4</v>
      </c>
      <c r="BD33" s="162"/>
      <c r="BE33" s="171"/>
      <c r="BF33" s="220"/>
      <c r="BG33" s="162"/>
      <c r="BH33" s="162"/>
      <c r="BI33" s="167"/>
      <c r="BJ33" s="167"/>
      <c r="BK33" s="160"/>
      <c r="BL33" s="160"/>
      <c r="BM33" s="160"/>
      <c r="BN33" s="166"/>
      <c r="BO33" s="153">
        <v>0.72</v>
      </c>
      <c r="BP33" s="183">
        <f t="shared" si="6"/>
        <v>2.2000000000000002</v>
      </c>
      <c r="BQ33" s="154">
        <v>4</v>
      </c>
      <c r="BR33" s="169"/>
      <c r="BS33" s="168"/>
      <c r="BT33" s="168"/>
      <c r="BU33" s="183">
        <f t="shared" si="7"/>
        <v>2.7</v>
      </c>
      <c r="BV33" s="146">
        <f>IF(BV32-1&lt;0,"",BV32-1)</f>
        <v>2</v>
      </c>
      <c r="BW33" s="108">
        <f t="shared" si="9"/>
        <v>0.93</v>
      </c>
      <c r="BX33" s="8">
        <v>3.8</v>
      </c>
      <c r="BY33" s="1">
        <f>BZ33-BZ32</f>
        <v>7</v>
      </c>
      <c r="BZ33" s="42">
        <f>FREQUENCY(BO$5:BO$101,BW33:BW33)</f>
        <v>34</v>
      </c>
    </row>
    <row r="34" spans="1:78" x14ac:dyDescent="0.25">
      <c r="A34" s="47" t="s">
        <v>12</v>
      </c>
      <c r="B34" s="27"/>
      <c r="C34" s="27"/>
      <c r="D34" s="27"/>
      <c r="E34" s="27"/>
      <c r="F34" s="27"/>
      <c r="G34" s="27"/>
      <c r="H34" s="27"/>
      <c r="I34" s="27"/>
      <c r="J34" s="27">
        <f t="shared" si="8"/>
        <v>5</v>
      </c>
      <c r="K34" s="27">
        <f t="shared" si="0"/>
        <v>2</v>
      </c>
      <c r="L34" s="284" t="s">
        <v>65</v>
      </c>
      <c r="M34" s="284"/>
      <c r="N34" s="179">
        <f t="shared" si="1"/>
        <v>1.9</v>
      </c>
      <c r="O34" s="180" t="str">
        <f t="shared" si="2"/>
        <v>F</v>
      </c>
      <c r="P34" s="181">
        <f t="shared" si="3"/>
        <v>1.8</v>
      </c>
      <c r="Q34" s="181">
        <f t="shared" si="4"/>
        <v>3</v>
      </c>
      <c r="R34" s="182">
        <f t="shared" si="5"/>
        <v>0.8</v>
      </c>
      <c r="S34" s="217">
        <v>2.7</v>
      </c>
      <c r="T34" s="218">
        <v>0.9</v>
      </c>
      <c r="U34" s="229"/>
      <c r="V34" s="229"/>
      <c r="W34" s="156">
        <v>4</v>
      </c>
      <c r="X34" s="234">
        <v>4</v>
      </c>
      <c r="Y34" s="219">
        <v>4</v>
      </c>
      <c r="Z34" s="231" t="s">
        <v>97</v>
      </c>
      <c r="AA34" s="219"/>
      <c r="AB34" s="219"/>
      <c r="AC34" s="231"/>
      <c r="AD34" s="231"/>
      <c r="AE34" s="231"/>
      <c r="AF34" s="231"/>
      <c r="AG34" s="232"/>
      <c r="AH34" s="233"/>
      <c r="AI34" s="219"/>
      <c r="AJ34" s="231"/>
      <c r="AK34" s="231"/>
      <c r="AL34" s="219"/>
      <c r="AM34" s="222"/>
      <c r="AN34" s="223"/>
      <c r="AO34" s="222"/>
      <c r="AP34" s="223"/>
      <c r="AQ34" s="223"/>
      <c r="AR34" s="223"/>
      <c r="AS34" s="223"/>
      <c r="AT34" s="223"/>
      <c r="AU34" s="223"/>
      <c r="AV34" s="223"/>
      <c r="AW34" s="223"/>
      <c r="AX34" s="223"/>
      <c r="AY34" s="239" t="s">
        <v>97</v>
      </c>
      <c r="AZ34" s="231">
        <v>4</v>
      </c>
      <c r="BA34" s="391" t="s">
        <v>97</v>
      </c>
      <c r="BB34" s="236" t="s">
        <v>97</v>
      </c>
      <c r="BC34" s="162" t="s">
        <v>97</v>
      </c>
      <c r="BD34" s="237"/>
      <c r="BE34" s="171"/>
      <c r="BF34" s="220"/>
      <c r="BG34" s="162"/>
      <c r="BH34" s="162"/>
      <c r="BI34" s="163"/>
      <c r="BJ34" s="163"/>
      <c r="BK34" s="164"/>
      <c r="BL34" s="164"/>
      <c r="BM34" s="164"/>
      <c r="BN34" s="165"/>
      <c r="BO34" s="153">
        <v>0.57999999999999996</v>
      </c>
      <c r="BP34" s="183">
        <f t="shared" si="6"/>
        <v>0.8</v>
      </c>
      <c r="BQ34" s="154">
        <v>1</v>
      </c>
      <c r="BR34" s="169"/>
      <c r="BS34" s="168"/>
      <c r="BT34" s="168"/>
      <c r="BU34" s="183">
        <f t="shared" si="7"/>
        <v>0.9</v>
      </c>
      <c r="BV34" s="146">
        <f>IF(BV33-1&lt;0,"",BV33-1)</f>
        <v>1</v>
      </c>
      <c r="BW34" s="108">
        <f t="shared" si="9"/>
        <v>0.96</v>
      </c>
      <c r="BX34" s="8">
        <v>4</v>
      </c>
      <c r="BY34" s="1">
        <f>BZ34-BZ33</f>
        <v>3</v>
      </c>
      <c r="BZ34" s="42">
        <f>FREQUENCY(BO$5:BO$101,BW34:BW34)</f>
        <v>37</v>
      </c>
    </row>
    <row r="35" spans="1:78" x14ac:dyDescent="0.25">
      <c r="A35" s="27">
        <v>2</v>
      </c>
      <c r="B35" s="48"/>
      <c r="C35" s="27"/>
      <c r="D35" s="27"/>
      <c r="E35" s="27"/>
      <c r="F35" s="27"/>
      <c r="G35" s="27"/>
      <c r="H35" s="27"/>
      <c r="I35" s="27"/>
      <c r="J35" s="27">
        <f t="shared" si="8"/>
        <v>1</v>
      </c>
      <c r="K35" s="27">
        <f t="shared" si="0"/>
        <v>2</v>
      </c>
      <c r="L35" s="284" t="s">
        <v>86</v>
      </c>
      <c r="M35" s="284"/>
      <c r="N35" s="179">
        <f t="shared" si="1"/>
        <v>1.8</v>
      </c>
      <c r="O35" s="180" t="str">
        <f t="shared" si="2"/>
        <v>F</v>
      </c>
      <c r="P35" s="181">
        <f t="shared" si="3"/>
        <v>1.7</v>
      </c>
      <c r="Q35" s="181">
        <f t="shared" si="4"/>
        <v>2</v>
      </c>
      <c r="R35" s="182">
        <f t="shared" si="5"/>
        <v>3.6</v>
      </c>
      <c r="S35" s="217">
        <v>1.6</v>
      </c>
      <c r="T35" s="218">
        <v>1.7</v>
      </c>
      <c r="U35" s="229"/>
      <c r="V35" s="229"/>
      <c r="W35" s="156">
        <v>4</v>
      </c>
      <c r="X35" s="230">
        <v>4</v>
      </c>
      <c r="Y35" s="231" t="s">
        <v>97</v>
      </c>
      <c r="Z35" s="231">
        <v>0</v>
      </c>
      <c r="AA35" s="231"/>
      <c r="AB35" s="231"/>
      <c r="AC35" s="231"/>
      <c r="AD35" s="231"/>
      <c r="AE35" s="231"/>
      <c r="AF35" s="231"/>
      <c r="AG35" s="232"/>
      <c r="AH35" s="233"/>
      <c r="AI35" s="219"/>
      <c r="AJ35" s="231"/>
      <c r="AK35" s="231"/>
      <c r="AL35" s="219"/>
      <c r="AM35" s="222"/>
      <c r="AN35" s="223"/>
      <c r="AO35" s="222"/>
      <c r="AP35" s="223"/>
      <c r="AQ35" s="223"/>
      <c r="AR35" s="223"/>
      <c r="AS35" s="223"/>
      <c r="AT35" s="223"/>
      <c r="AU35" s="223"/>
      <c r="AV35" s="223"/>
      <c r="AW35" s="223"/>
      <c r="AX35" s="223"/>
      <c r="AY35" s="161">
        <v>4</v>
      </c>
      <c r="AZ35" s="162">
        <v>4</v>
      </c>
      <c r="BA35" s="235">
        <v>3</v>
      </c>
      <c r="BB35" s="236">
        <v>3</v>
      </c>
      <c r="BC35" s="162">
        <v>4</v>
      </c>
      <c r="BD35" s="162"/>
      <c r="BE35" s="171"/>
      <c r="BF35" s="220"/>
      <c r="BG35" s="162"/>
      <c r="BH35" s="162"/>
      <c r="BI35" s="167"/>
      <c r="BJ35" s="167"/>
      <c r="BK35" s="160"/>
      <c r="BL35" s="160"/>
      <c r="BM35" s="160"/>
      <c r="BN35" s="166"/>
      <c r="BO35" s="153">
        <v>0.62</v>
      </c>
      <c r="BP35" s="183">
        <f t="shared" si="6"/>
        <v>1.2</v>
      </c>
      <c r="BQ35" s="154">
        <v>3</v>
      </c>
      <c r="BR35" s="169"/>
      <c r="BS35" s="168"/>
      <c r="BT35" s="168"/>
      <c r="BU35" s="183">
        <f t="shared" si="7"/>
        <v>1.7</v>
      </c>
      <c r="BV35" s="146">
        <f>IF(BV34-1&lt;0,"",BV34-1)</f>
        <v>0</v>
      </c>
      <c r="BW35" s="108">
        <f t="shared" si="9"/>
        <v>1</v>
      </c>
      <c r="BX35" s="8">
        <v>4</v>
      </c>
      <c r="BY35" s="1">
        <f>BZ35-BZ34</f>
        <v>3</v>
      </c>
      <c r="BZ35" s="42">
        <f>FREQUENCY(BO$5:BO$101,BW35:BW35)</f>
        <v>40</v>
      </c>
    </row>
    <row r="36" spans="1:78" x14ac:dyDescent="0.25">
      <c r="A36" s="47" t="s">
        <v>12</v>
      </c>
      <c r="B36" s="48"/>
      <c r="C36" s="27"/>
      <c r="D36" s="27"/>
      <c r="E36" s="27"/>
      <c r="F36" s="27"/>
      <c r="G36" s="27"/>
      <c r="H36" s="27"/>
      <c r="I36" s="27"/>
      <c r="J36" s="27">
        <f t="shared" si="8"/>
        <v>1</v>
      </c>
      <c r="K36" s="27">
        <f t="shared" si="0"/>
        <v>2</v>
      </c>
      <c r="L36" s="383" t="s">
        <v>56</v>
      </c>
      <c r="M36" s="284"/>
      <c r="N36" s="179">
        <f t="shared" si="1"/>
        <v>1.7</v>
      </c>
      <c r="O36" s="180" t="str">
        <f t="shared" si="2"/>
        <v>F</v>
      </c>
      <c r="P36" s="181">
        <f t="shared" si="3"/>
        <v>1.4</v>
      </c>
      <c r="Q36" s="181">
        <f t="shared" si="4"/>
        <v>3</v>
      </c>
      <c r="R36" s="182">
        <f t="shared" si="5"/>
        <v>3.6</v>
      </c>
      <c r="S36" s="217">
        <v>0.8</v>
      </c>
      <c r="T36" s="218">
        <v>1.9</v>
      </c>
      <c r="U36" s="229"/>
      <c r="V36" s="229"/>
      <c r="W36" s="156">
        <v>4</v>
      </c>
      <c r="X36" s="230">
        <v>4</v>
      </c>
      <c r="Y36" s="231">
        <v>4</v>
      </c>
      <c r="Z36" s="231" t="s">
        <v>97</v>
      </c>
      <c r="AA36" s="231"/>
      <c r="AB36" s="231"/>
      <c r="AC36" s="231"/>
      <c r="AD36" s="231"/>
      <c r="AE36" s="231"/>
      <c r="AF36" s="231"/>
      <c r="AG36" s="232"/>
      <c r="AH36" s="233"/>
      <c r="AI36" s="219"/>
      <c r="AJ36" s="231"/>
      <c r="AK36" s="231"/>
      <c r="AL36" s="219"/>
      <c r="AM36" s="222"/>
      <c r="AN36" s="223"/>
      <c r="AO36" s="222"/>
      <c r="AP36" s="223"/>
      <c r="AQ36" s="223"/>
      <c r="AR36" s="223"/>
      <c r="AS36" s="223"/>
      <c r="AT36" s="223"/>
      <c r="AU36" s="223"/>
      <c r="AV36" s="223"/>
      <c r="AW36" s="223"/>
      <c r="AX36" s="223"/>
      <c r="AY36" s="161">
        <v>4</v>
      </c>
      <c r="AZ36" s="162">
        <v>2</v>
      </c>
      <c r="BA36" s="235">
        <v>4</v>
      </c>
      <c r="BB36" s="236">
        <v>4</v>
      </c>
      <c r="BC36" s="162">
        <v>4</v>
      </c>
      <c r="BD36" s="162"/>
      <c r="BE36" s="171"/>
      <c r="BF36" s="220"/>
      <c r="BG36" s="162"/>
      <c r="BH36" s="162"/>
      <c r="BI36" s="167"/>
      <c r="BJ36" s="167"/>
      <c r="BK36" s="160"/>
      <c r="BL36" s="160"/>
      <c r="BM36" s="160"/>
      <c r="BN36" s="166"/>
      <c r="BO36" s="153">
        <v>0.75</v>
      </c>
      <c r="BP36" s="183">
        <f t="shared" si="6"/>
        <v>2.5</v>
      </c>
      <c r="BQ36" s="154">
        <v>0</v>
      </c>
      <c r="BR36" s="169"/>
      <c r="BS36" s="168"/>
      <c r="BT36" s="168"/>
      <c r="BU36" s="183">
        <f t="shared" si="7"/>
        <v>1.9</v>
      </c>
      <c r="BV36" s="146" t="str">
        <f t="shared" ref="BV36:BV52" si="13">IF(BV35-1&lt;0,"",BV35-1)</f>
        <v/>
      </c>
      <c r="BW36" s="108"/>
      <c r="BX36" s="8"/>
      <c r="BY36" s="1"/>
      <c r="BZ36" s="42"/>
    </row>
    <row r="37" spans="1:78" x14ac:dyDescent="0.25">
      <c r="A37" s="27">
        <v>1</v>
      </c>
      <c r="B37" s="48"/>
      <c r="C37" s="27"/>
      <c r="D37" s="27"/>
      <c r="E37" s="27"/>
      <c r="F37" s="27"/>
      <c r="G37" s="27"/>
      <c r="H37" s="27"/>
      <c r="I37" s="27"/>
      <c r="J37" s="27">
        <f t="shared" si="8"/>
        <v>8</v>
      </c>
      <c r="K37" s="27">
        <f t="shared" ref="K37:K68" si="14">IF(N37&gt;=B$6,4,IF(N37&gt;=B$7,3,IF(N37&gt;=B$8,2,IF(N37&gt;=B$9,1,IF(N37="","",0)))))</f>
        <v>1</v>
      </c>
      <c r="L37" s="284" t="s">
        <v>79</v>
      </c>
      <c r="M37" s="284"/>
      <c r="N37" s="179">
        <f t="shared" si="1"/>
        <v>1.6</v>
      </c>
      <c r="O37" s="180" t="str">
        <f t="shared" si="2"/>
        <v>F</v>
      </c>
      <c r="P37" s="181">
        <f t="shared" si="3"/>
        <v>1.9</v>
      </c>
      <c r="Q37" s="181">
        <f t="shared" si="4"/>
        <v>0</v>
      </c>
      <c r="R37" s="182">
        <f t="shared" si="5"/>
        <v>0</v>
      </c>
      <c r="S37" s="217">
        <v>2.1</v>
      </c>
      <c r="T37" s="218">
        <v>1.7</v>
      </c>
      <c r="U37" s="229"/>
      <c r="V37" s="229"/>
      <c r="W37" s="156" t="s">
        <v>97</v>
      </c>
      <c r="X37" s="230" t="s">
        <v>97</v>
      </c>
      <c r="Y37" s="231" t="s">
        <v>97</v>
      </c>
      <c r="Z37" s="231" t="s">
        <v>97</v>
      </c>
      <c r="AA37" s="231"/>
      <c r="AB37" s="231"/>
      <c r="AC37" s="231"/>
      <c r="AD37" s="231"/>
      <c r="AE37" s="231"/>
      <c r="AF37" s="231"/>
      <c r="AG37" s="232"/>
      <c r="AH37" s="233"/>
      <c r="AI37" s="219"/>
      <c r="AJ37" s="231"/>
      <c r="AK37" s="231"/>
      <c r="AL37" s="219"/>
      <c r="AM37" s="222"/>
      <c r="AN37" s="223"/>
      <c r="AO37" s="222"/>
      <c r="AP37" s="223"/>
      <c r="AQ37" s="223"/>
      <c r="AR37" s="223"/>
      <c r="AS37" s="223"/>
      <c r="AT37" s="223"/>
      <c r="AU37" s="223"/>
      <c r="AV37" s="223"/>
      <c r="AW37" s="223"/>
      <c r="AX37" s="223"/>
      <c r="AY37" s="161">
        <v>0</v>
      </c>
      <c r="AZ37" s="162" t="s">
        <v>97</v>
      </c>
      <c r="BA37" s="235" t="s">
        <v>97</v>
      </c>
      <c r="BB37" s="236" t="s">
        <v>97</v>
      </c>
      <c r="BC37" s="162" t="s">
        <v>97</v>
      </c>
      <c r="BD37" s="162"/>
      <c r="BE37" s="171"/>
      <c r="BF37" s="220"/>
      <c r="BG37" s="162"/>
      <c r="BH37" s="162"/>
      <c r="BI37" s="167"/>
      <c r="BJ37" s="167"/>
      <c r="BK37" s="160"/>
      <c r="BL37" s="160"/>
      <c r="BM37" s="160"/>
      <c r="BN37" s="166"/>
      <c r="BO37" s="153">
        <v>0.72</v>
      </c>
      <c r="BP37" s="183">
        <f t="shared" si="6"/>
        <v>2.2000000000000002</v>
      </c>
      <c r="BQ37" s="154">
        <v>0</v>
      </c>
      <c r="BR37" s="169"/>
      <c r="BS37" s="168"/>
      <c r="BT37" s="168"/>
      <c r="BU37" s="183">
        <f t="shared" si="7"/>
        <v>1.7</v>
      </c>
      <c r="BV37" s="146" t="str">
        <f t="shared" si="13"/>
        <v/>
      </c>
      <c r="BW37" s="108"/>
      <c r="BX37" s="8"/>
      <c r="BY37" s="1"/>
      <c r="BZ37" s="42"/>
    </row>
    <row r="38" spans="1:78" x14ac:dyDescent="0.25">
      <c r="A38" s="47" t="s">
        <v>12</v>
      </c>
      <c r="B38" s="27"/>
      <c r="C38" s="27"/>
      <c r="D38" s="27"/>
      <c r="E38" s="27"/>
      <c r="F38" s="27"/>
      <c r="G38" s="27"/>
      <c r="H38" s="27"/>
      <c r="I38" s="27"/>
      <c r="J38" s="27">
        <f t="shared" si="8"/>
        <v>4</v>
      </c>
      <c r="K38" s="27">
        <f t="shared" si="14"/>
        <v>1</v>
      </c>
      <c r="L38" s="284" t="s">
        <v>80</v>
      </c>
      <c r="M38" s="284"/>
      <c r="N38" s="179">
        <f t="shared" si="1"/>
        <v>1.6</v>
      </c>
      <c r="O38" s="180" t="str">
        <f t="shared" si="2"/>
        <v>F</v>
      </c>
      <c r="P38" s="181">
        <f t="shared" si="3"/>
        <v>1.4</v>
      </c>
      <c r="Q38" s="181">
        <f t="shared" si="4"/>
        <v>3.8</v>
      </c>
      <c r="R38" s="182">
        <f t="shared" si="5"/>
        <v>0.8</v>
      </c>
      <c r="S38" s="217">
        <v>0.8</v>
      </c>
      <c r="T38" s="218">
        <v>2</v>
      </c>
      <c r="U38" s="229"/>
      <c r="V38" s="229"/>
      <c r="W38" s="156">
        <v>4</v>
      </c>
      <c r="X38" s="230">
        <v>3</v>
      </c>
      <c r="Y38" s="231">
        <v>4</v>
      </c>
      <c r="Z38" s="231">
        <v>4</v>
      </c>
      <c r="AA38" s="231"/>
      <c r="AB38" s="231"/>
      <c r="AC38" s="231"/>
      <c r="AD38" s="231"/>
      <c r="AE38" s="231"/>
      <c r="AF38" s="231"/>
      <c r="AG38" s="232"/>
      <c r="AH38" s="233"/>
      <c r="AI38" s="219"/>
      <c r="AJ38" s="231"/>
      <c r="AK38" s="231"/>
      <c r="AL38" s="219"/>
      <c r="AM38" s="222"/>
      <c r="AN38" s="223"/>
      <c r="AO38" s="222"/>
      <c r="AP38" s="223"/>
      <c r="AQ38" s="223"/>
      <c r="AR38" s="223"/>
      <c r="AS38" s="223"/>
      <c r="AT38" s="223"/>
      <c r="AU38" s="223"/>
      <c r="AV38" s="223"/>
      <c r="AW38" s="223"/>
      <c r="AX38" s="223"/>
      <c r="AY38" s="161" t="s">
        <v>97</v>
      </c>
      <c r="AZ38" s="162" t="s">
        <v>97</v>
      </c>
      <c r="BA38" s="235" t="s">
        <v>97</v>
      </c>
      <c r="BB38" s="236">
        <v>4</v>
      </c>
      <c r="BC38" s="162" t="s">
        <v>97</v>
      </c>
      <c r="BD38" s="162"/>
      <c r="BE38" s="171"/>
      <c r="BF38" s="220"/>
      <c r="BG38" s="162"/>
      <c r="BH38" s="162"/>
      <c r="BI38" s="167"/>
      <c r="BJ38" s="167"/>
      <c r="BK38" s="160"/>
      <c r="BL38" s="160"/>
      <c r="BM38" s="160"/>
      <c r="BN38" s="166"/>
      <c r="BO38" s="153">
        <v>0.72</v>
      </c>
      <c r="BP38" s="183">
        <f t="shared" si="6"/>
        <v>2.2000000000000002</v>
      </c>
      <c r="BQ38" s="154">
        <v>1.5</v>
      </c>
      <c r="BR38" s="169"/>
      <c r="BS38" s="168"/>
      <c r="BT38" s="168"/>
      <c r="BU38" s="183">
        <f t="shared" si="7"/>
        <v>2</v>
      </c>
      <c r="BV38" s="146" t="str">
        <f t="shared" si="13"/>
        <v/>
      </c>
      <c r="BW38" s="108"/>
      <c r="BX38" s="8"/>
      <c r="BY38" s="1"/>
      <c r="BZ38" s="42"/>
    </row>
    <row r="39" spans="1:78" x14ac:dyDescent="0.25">
      <c r="A39" s="27">
        <v>0</v>
      </c>
      <c r="B39" s="27"/>
      <c r="C39" s="27"/>
      <c r="D39" s="27"/>
      <c r="E39" s="27"/>
      <c r="F39" s="27"/>
      <c r="G39" s="27"/>
      <c r="H39" s="27"/>
      <c r="I39" s="27"/>
      <c r="J39" s="27">
        <f t="shared" si="8"/>
        <v>2</v>
      </c>
      <c r="K39" s="27">
        <f t="shared" si="14"/>
        <v>1</v>
      </c>
      <c r="L39" s="284" t="s">
        <v>96</v>
      </c>
      <c r="M39" s="284"/>
      <c r="N39" s="179">
        <f t="shared" si="1"/>
        <v>1.5</v>
      </c>
      <c r="O39" s="180" t="str">
        <f t="shared" si="2"/>
        <v>F</v>
      </c>
      <c r="P39" s="181">
        <f t="shared" si="3"/>
        <v>1.3</v>
      </c>
      <c r="Q39" s="181">
        <f t="shared" si="4"/>
        <v>2.5</v>
      </c>
      <c r="R39" s="182">
        <f t="shared" si="5"/>
        <v>2.4</v>
      </c>
      <c r="S39" s="217">
        <v>1</v>
      </c>
      <c r="T39" s="218">
        <v>1.5</v>
      </c>
      <c r="U39" s="229"/>
      <c r="V39" s="229"/>
      <c r="W39" s="156">
        <v>4</v>
      </c>
      <c r="X39" s="230">
        <v>4</v>
      </c>
      <c r="Y39" s="231">
        <v>2</v>
      </c>
      <c r="Z39" s="231">
        <v>0</v>
      </c>
      <c r="AA39" s="231"/>
      <c r="AB39" s="231"/>
      <c r="AC39" s="231"/>
      <c r="AD39" s="231"/>
      <c r="AE39" s="231"/>
      <c r="AF39" s="231"/>
      <c r="AG39" s="232"/>
      <c r="AH39" s="233"/>
      <c r="AI39" s="219"/>
      <c r="AJ39" s="231"/>
      <c r="AK39" s="231"/>
      <c r="AL39" s="219"/>
      <c r="AM39" s="222"/>
      <c r="AN39" s="223"/>
      <c r="AO39" s="222"/>
      <c r="AP39" s="223"/>
      <c r="AQ39" s="223"/>
      <c r="AR39" s="223"/>
      <c r="AS39" s="223"/>
      <c r="AT39" s="223"/>
      <c r="AU39" s="223"/>
      <c r="AV39" s="223"/>
      <c r="AW39" s="223"/>
      <c r="AX39" s="223"/>
      <c r="AY39" s="161">
        <v>4</v>
      </c>
      <c r="AZ39" s="162">
        <v>4</v>
      </c>
      <c r="BA39" s="235" t="s">
        <v>97</v>
      </c>
      <c r="BB39" s="236" t="s">
        <v>97</v>
      </c>
      <c r="BC39" s="162">
        <v>4</v>
      </c>
      <c r="BD39" s="162"/>
      <c r="BE39" s="171"/>
      <c r="BF39" s="220"/>
      <c r="BG39" s="162"/>
      <c r="BH39" s="162"/>
      <c r="BI39" s="167"/>
      <c r="BJ39" s="167"/>
      <c r="BK39" s="160"/>
      <c r="BL39" s="160"/>
      <c r="BM39" s="160"/>
      <c r="BN39" s="166"/>
      <c r="BO39" s="153">
        <v>0.68</v>
      </c>
      <c r="BP39" s="183">
        <f t="shared" si="6"/>
        <v>1.8</v>
      </c>
      <c r="BQ39" s="154">
        <v>0.5</v>
      </c>
      <c r="BR39" s="169"/>
      <c r="BS39" s="168"/>
      <c r="BT39" s="168"/>
      <c r="BU39" s="183">
        <f t="shared" si="7"/>
        <v>1.5</v>
      </c>
      <c r="BV39" s="146" t="str">
        <f t="shared" si="13"/>
        <v/>
      </c>
      <c r="BW39" s="108"/>
      <c r="BX39" s="8"/>
      <c r="BY39" s="1"/>
      <c r="BZ39" s="42"/>
    </row>
    <row r="40" spans="1:78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>
        <f t="shared" si="8"/>
        <v>0</v>
      </c>
      <c r="K40" s="27">
        <f t="shared" si="14"/>
        <v>1</v>
      </c>
      <c r="L40" s="284" t="s">
        <v>60</v>
      </c>
      <c r="M40" s="284"/>
      <c r="N40" s="179">
        <f t="shared" si="1"/>
        <v>1.4</v>
      </c>
      <c r="O40" s="180" t="str">
        <f t="shared" si="2"/>
        <v>D</v>
      </c>
      <c r="P40" s="181">
        <f t="shared" si="3"/>
        <v>1.1000000000000001</v>
      </c>
      <c r="Q40" s="181">
        <f t="shared" si="4"/>
        <v>3.5</v>
      </c>
      <c r="R40" s="182">
        <f t="shared" si="5"/>
        <v>1.8</v>
      </c>
      <c r="S40" s="207">
        <v>0.2</v>
      </c>
      <c r="T40" s="204">
        <v>2</v>
      </c>
      <c r="U40" s="208"/>
      <c r="V40" s="211"/>
      <c r="W40" s="156">
        <v>4</v>
      </c>
      <c r="X40" s="212">
        <v>4</v>
      </c>
      <c r="Y40" s="159">
        <v>2</v>
      </c>
      <c r="Z40" s="149">
        <v>4</v>
      </c>
      <c r="AA40" s="149"/>
      <c r="AB40" s="149"/>
      <c r="AC40" s="149"/>
      <c r="AD40" s="149"/>
      <c r="AE40" s="149"/>
      <c r="AF40" s="149"/>
      <c r="AG40" s="209"/>
      <c r="AH40" s="149"/>
      <c r="AI40" s="149"/>
      <c r="AJ40" s="149"/>
      <c r="AK40" s="149"/>
      <c r="AL40" s="149"/>
      <c r="AM40" s="213"/>
      <c r="AN40" s="214"/>
      <c r="AO40" s="213"/>
      <c r="AP40" s="214"/>
      <c r="AQ40" s="214"/>
      <c r="AR40" s="214"/>
      <c r="AS40" s="214"/>
      <c r="AT40" s="214"/>
      <c r="AU40" s="214"/>
      <c r="AV40" s="214"/>
      <c r="AW40" s="214"/>
      <c r="AX40" s="214"/>
      <c r="AY40" s="156">
        <v>2</v>
      </c>
      <c r="AZ40" s="162">
        <v>1</v>
      </c>
      <c r="BA40" s="390">
        <v>4</v>
      </c>
      <c r="BB40" s="396">
        <v>1</v>
      </c>
      <c r="BC40" s="149">
        <v>1</v>
      </c>
      <c r="BD40" s="206"/>
      <c r="BE40" s="156"/>
      <c r="BF40" s="206"/>
      <c r="BG40" s="149"/>
      <c r="BH40" s="149"/>
      <c r="BI40" s="157"/>
      <c r="BJ40" s="157"/>
      <c r="BK40" s="148"/>
      <c r="BL40" s="148"/>
      <c r="BM40" s="148"/>
      <c r="BN40" s="147"/>
      <c r="BO40" s="153">
        <v>0.72</v>
      </c>
      <c r="BP40" s="183">
        <f t="shared" si="6"/>
        <v>2.2000000000000002</v>
      </c>
      <c r="BQ40" s="154">
        <v>1.5</v>
      </c>
      <c r="BR40" s="158"/>
      <c r="BS40" s="154"/>
      <c r="BT40" s="154"/>
      <c r="BU40" s="183">
        <f t="shared" si="7"/>
        <v>2</v>
      </c>
      <c r="BV40" s="146" t="str">
        <f t="shared" si="13"/>
        <v/>
      </c>
      <c r="BW40" s="108"/>
      <c r="BX40" s="8"/>
      <c r="BY40" s="1"/>
      <c r="BZ40" s="42"/>
    </row>
    <row r="41" spans="1:78" x14ac:dyDescent="0.25">
      <c r="A41" s="27">
        <v>0</v>
      </c>
      <c r="B41" s="27">
        <v>0</v>
      </c>
      <c r="C41" s="27"/>
      <c r="D41" s="27"/>
      <c r="E41" s="27"/>
      <c r="F41" s="27"/>
      <c r="G41" s="27"/>
      <c r="H41" s="27"/>
      <c r="I41" s="27"/>
      <c r="J41" s="27">
        <f t="shared" si="8"/>
        <v>1</v>
      </c>
      <c r="K41" s="27">
        <f t="shared" si="14"/>
        <v>1</v>
      </c>
      <c r="L41" s="284" t="s">
        <v>81</v>
      </c>
      <c r="M41" s="284"/>
      <c r="N41" s="179">
        <f t="shared" si="1"/>
        <v>1.4</v>
      </c>
      <c r="O41" s="180" t="str">
        <f t="shared" si="2"/>
        <v>F</v>
      </c>
      <c r="P41" s="181">
        <f t="shared" si="3"/>
        <v>1.1000000000000001</v>
      </c>
      <c r="Q41" s="181">
        <f t="shared" si="4"/>
        <v>3</v>
      </c>
      <c r="R41" s="182">
        <f t="shared" si="5"/>
        <v>4</v>
      </c>
      <c r="S41" s="217">
        <v>1.2</v>
      </c>
      <c r="T41" s="218">
        <v>0.9</v>
      </c>
      <c r="U41" s="229"/>
      <c r="V41" s="229"/>
      <c r="W41" s="156">
        <v>4</v>
      </c>
      <c r="X41" s="230">
        <v>4</v>
      </c>
      <c r="Y41" s="231">
        <v>4</v>
      </c>
      <c r="Z41" s="231" t="s">
        <v>97</v>
      </c>
      <c r="AA41" s="231"/>
      <c r="AB41" s="231"/>
      <c r="AC41" s="231"/>
      <c r="AD41" s="231"/>
      <c r="AE41" s="231"/>
      <c r="AF41" s="231"/>
      <c r="AG41" s="232"/>
      <c r="AH41" s="233"/>
      <c r="AI41" s="219"/>
      <c r="AJ41" s="231"/>
      <c r="AK41" s="231"/>
      <c r="AL41" s="219"/>
      <c r="AM41" s="222"/>
      <c r="AN41" s="223"/>
      <c r="AO41" s="222"/>
      <c r="AP41" s="223"/>
      <c r="AQ41" s="223"/>
      <c r="AR41" s="223"/>
      <c r="AS41" s="223"/>
      <c r="AT41" s="223"/>
      <c r="AU41" s="223"/>
      <c r="AV41" s="223"/>
      <c r="AW41" s="223"/>
      <c r="AX41" s="223"/>
      <c r="AY41" s="161">
        <v>4</v>
      </c>
      <c r="AZ41" s="162">
        <v>4</v>
      </c>
      <c r="BA41" s="235">
        <v>4</v>
      </c>
      <c r="BB41" s="236">
        <v>4</v>
      </c>
      <c r="BC41" s="162">
        <v>4</v>
      </c>
      <c r="BD41" s="162"/>
      <c r="BE41" s="171"/>
      <c r="BF41" s="220"/>
      <c r="BG41" s="162"/>
      <c r="BH41" s="162"/>
      <c r="BI41" s="167"/>
      <c r="BJ41" s="167"/>
      <c r="BK41" s="160"/>
      <c r="BL41" s="160"/>
      <c r="BM41" s="160"/>
      <c r="BN41" s="166"/>
      <c r="BO41" s="153">
        <v>0.62</v>
      </c>
      <c r="BP41" s="183">
        <f t="shared" si="6"/>
        <v>1.2</v>
      </c>
      <c r="BQ41" s="154">
        <v>0</v>
      </c>
      <c r="BR41" s="169"/>
      <c r="BS41" s="168"/>
      <c r="BT41" s="168"/>
      <c r="BU41" s="183">
        <f t="shared" si="7"/>
        <v>0.9</v>
      </c>
      <c r="BV41" s="146" t="str">
        <f t="shared" si="13"/>
        <v/>
      </c>
      <c r="BW41" s="108"/>
      <c r="BX41" s="8"/>
      <c r="BY41" s="1"/>
      <c r="BZ41" s="42"/>
    </row>
    <row r="42" spans="1:78" x14ac:dyDescent="0.25">
      <c r="A42" s="27">
        <v>0.7</v>
      </c>
      <c r="B42" s="27">
        <v>11</v>
      </c>
      <c r="C42" s="47" t="s">
        <v>24</v>
      </c>
      <c r="D42" s="27">
        <f>B46</f>
        <v>9</v>
      </c>
      <c r="E42" s="43">
        <f>D42/D$47</f>
        <v>9.375E-2</v>
      </c>
      <c r="F42" s="27"/>
      <c r="G42" s="27"/>
      <c r="H42" s="27"/>
      <c r="I42" s="27"/>
      <c r="J42" s="27">
        <f t="shared" si="8"/>
        <v>0</v>
      </c>
      <c r="K42" s="27">
        <f t="shared" si="14"/>
        <v>1</v>
      </c>
      <c r="L42" s="284" t="s">
        <v>54</v>
      </c>
      <c r="M42" s="284"/>
      <c r="N42" s="179">
        <f t="shared" si="1"/>
        <v>1</v>
      </c>
      <c r="O42" s="180" t="str">
        <f t="shared" si="2"/>
        <v>D</v>
      </c>
      <c r="P42" s="181">
        <f t="shared" si="3"/>
        <v>0.8</v>
      </c>
      <c r="Q42" s="181">
        <f t="shared" si="4"/>
        <v>2</v>
      </c>
      <c r="R42" s="182">
        <f t="shared" si="5"/>
        <v>2.8</v>
      </c>
      <c r="S42" s="207">
        <v>1.6</v>
      </c>
      <c r="T42" s="204">
        <v>0</v>
      </c>
      <c r="U42" s="208"/>
      <c r="V42" s="205"/>
      <c r="W42" s="156">
        <v>4</v>
      </c>
      <c r="X42" s="206">
        <v>4</v>
      </c>
      <c r="Y42" s="149">
        <v>0</v>
      </c>
      <c r="Z42" s="149">
        <v>0</v>
      </c>
      <c r="AA42" s="149"/>
      <c r="AB42" s="149"/>
      <c r="AC42" s="149"/>
      <c r="AD42" s="149"/>
      <c r="AE42" s="149"/>
      <c r="AF42" s="149"/>
      <c r="AG42" s="209"/>
      <c r="AH42" s="149"/>
      <c r="AI42" s="149"/>
      <c r="AJ42" s="149"/>
      <c r="AK42" s="149"/>
      <c r="AL42" s="149"/>
      <c r="AM42" s="156"/>
      <c r="AN42" s="206"/>
      <c r="AO42" s="156"/>
      <c r="AP42" s="206"/>
      <c r="AQ42" s="206"/>
      <c r="AR42" s="206"/>
      <c r="AS42" s="206"/>
      <c r="AT42" s="206"/>
      <c r="AU42" s="206"/>
      <c r="AV42" s="206"/>
      <c r="AW42" s="206"/>
      <c r="AX42" s="206"/>
      <c r="AY42" s="156">
        <v>3</v>
      </c>
      <c r="AZ42" s="149">
        <v>4</v>
      </c>
      <c r="BA42" s="390">
        <v>0</v>
      </c>
      <c r="BB42" s="393">
        <v>3</v>
      </c>
      <c r="BC42" s="149">
        <v>4</v>
      </c>
      <c r="BD42" s="149"/>
      <c r="BE42" s="156"/>
      <c r="BF42" s="149"/>
      <c r="BG42" s="149"/>
      <c r="BH42" s="149"/>
      <c r="BI42" s="157"/>
      <c r="BJ42" s="157"/>
      <c r="BK42" s="148"/>
      <c r="BL42" s="148"/>
      <c r="BM42" s="148"/>
      <c r="BN42" s="147"/>
      <c r="BO42" s="153"/>
      <c r="BP42" s="183">
        <f t="shared" si="6"/>
        <v>0</v>
      </c>
      <c r="BQ42" s="154"/>
      <c r="BR42" s="158"/>
      <c r="BS42" s="154"/>
      <c r="BT42" s="154"/>
      <c r="BU42" s="183">
        <f t="shared" si="7"/>
        <v>0</v>
      </c>
      <c r="BV42" s="146" t="str">
        <f t="shared" si="13"/>
        <v/>
      </c>
      <c r="BW42" s="108"/>
      <c r="BX42" s="8"/>
      <c r="BY42" s="1"/>
      <c r="BZ42" s="42"/>
    </row>
    <row r="43" spans="1:78" x14ac:dyDescent="0.25">
      <c r="A43" s="27">
        <v>1.7</v>
      </c>
      <c r="B43" s="27">
        <v>16</v>
      </c>
      <c r="C43" s="47" t="s">
        <v>27</v>
      </c>
      <c r="D43" s="27">
        <f>B45</f>
        <v>21</v>
      </c>
      <c r="E43" s="43">
        <f>D43/D$47</f>
        <v>0.21875</v>
      </c>
      <c r="F43" s="27"/>
      <c r="G43" s="27"/>
      <c r="H43" s="27"/>
      <c r="I43" s="27"/>
      <c r="J43" s="27">
        <f t="shared" si="8"/>
        <v>6</v>
      </c>
      <c r="K43" s="27">
        <f t="shared" si="14"/>
        <v>1</v>
      </c>
      <c r="L43" s="284" t="s">
        <v>91</v>
      </c>
      <c r="M43" s="284"/>
      <c r="N43" s="179">
        <f t="shared" si="1"/>
        <v>0.9</v>
      </c>
      <c r="O43" s="180" t="str">
        <f t="shared" si="2"/>
        <v>F</v>
      </c>
      <c r="P43" s="181">
        <f t="shared" si="3"/>
        <v>0.9</v>
      </c>
      <c r="Q43" s="181">
        <f t="shared" si="4"/>
        <v>1</v>
      </c>
      <c r="R43" s="182">
        <f t="shared" si="5"/>
        <v>1.2</v>
      </c>
      <c r="S43" s="217">
        <v>0.3</v>
      </c>
      <c r="T43" s="218">
        <v>1.4</v>
      </c>
      <c r="U43" s="229"/>
      <c r="V43" s="229"/>
      <c r="W43" s="156">
        <v>4</v>
      </c>
      <c r="X43" s="230" t="s">
        <v>97</v>
      </c>
      <c r="Y43" s="231" t="s">
        <v>97</v>
      </c>
      <c r="Z43" s="231" t="s">
        <v>97</v>
      </c>
      <c r="AA43" s="231"/>
      <c r="AB43" s="231"/>
      <c r="AC43" s="231"/>
      <c r="AD43" s="231"/>
      <c r="AE43" s="231"/>
      <c r="AF43" s="231"/>
      <c r="AG43" s="232"/>
      <c r="AH43" s="233"/>
      <c r="AI43" s="219"/>
      <c r="AJ43" s="231"/>
      <c r="AK43" s="231"/>
      <c r="AL43" s="219"/>
      <c r="AM43" s="222"/>
      <c r="AN43" s="223"/>
      <c r="AO43" s="222"/>
      <c r="AP43" s="223"/>
      <c r="AQ43" s="223"/>
      <c r="AR43" s="223"/>
      <c r="AS43" s="223"/>
      <c r="AT43" s="223"/>
      <c r="AU43" s="223"/>
      <c r="AV43" s="223"/>
      <c r="AW43" s="223"/>
      <c r="AX43" s="223"/>
      <c r="AY43" s="161">
        <v>3</v>
      </c>
      <c r="AZ43" s="162">
        <v>3</v>
      </c>
      <c r="BA43" s="235" t="s">
        <v>97</v>
      </c>
      <c r="BB43" s="236" t="s">
        <v>97</v>
      </c>
      <c r="BC43" s="162" t="s">
        <v>97</v>
      </c>
      <c r="BD43" s="162"/>
      <c r="BE43" s="171"/>
      <c r="BF43" s="220"/>
      <c r="BG43" s="162"/>
      <c r="BH43" s="162"/>
      <c r="BI43" s="167"/>
      <c r="BJ43" s="167"/>
      <c r="BK43" s="160"/>
      <c r="BL43" s="160"/>
      <c r="BM43" s="160"/>
      <c r="BN43" s="166"/>
      <c r="BO43" s="153">
        <v>0.68</v>
      </c>
      <c r="BP43" s="183">
        <f t="shared" si="6"/>
        <v>1.8</v>
      </c>
      <c r="BQ43" s="154">
        <v>0</v>
      </c>
      <c r="BR43" s="169"/>
      <c r="BS43" s="168"/>
      <c r="BT43" s="168"/>
      <c r="BU43" s="183">
        <f t="shared" si="7"/>
        <v>1.4</v>
      </c>
      <c r="BV43" s="146" t="str">
        <f t="shared" si="13"/>
        <v/>
      </c>
      <c r="BW43" s="108"/>
      <c r="BX43" s="8"/>
      <c r="BY43" s="1"/>
      <c r="BZ43" s="42"/>
    </row>
    <row r="44" spans="1:78" x14ac:dyDescent="0.25">
      <c r="A44" s="27">
        <v>2.7</v>
      </c>
      <c r="B44" s="27">
        <v>39</v>
      </c>
      <c r="C44" s="47" t="s">
        <v>29</v>
      </c>
      <c r="D44" s="27">
        <f>B44</f>
        <v>39</v>
      </c>
      <c r="E44" s="43">
        <f>D44/D$47</f>
        <v>0.40625</v>
      </c>
      <c r="F44" s="27"/>
      <c r="G44" s="27"/>
      <c r="H44" s="27"/>
      <c r="I44" s="27"/>
      <c r="J44" s="27">
        <f t="shared" si="8"/>
        <v>2</v>
      </c>
      <c r="K44" s="27">
        <f t="shared" si="14"/>
        <v>0</v>
      </c>
      <c r="L44" s="284" t="s">
        <v>67</v>
      </c>
      <c r="M44" s="284"/>
      <c r="N44" s="179">
        <f t="shared" si="1"/>
        <v>0.6</v>
      </c>
      <c r="O44" s="180" t="str">
        <f t="shared" si="2"/>
        <v>F</v>
      </c>
      <c r="P44" s="181">
        <f t="shared" si="3"/>
        <v>0.4</v>
      </c>
      <c r="Q44" s="181">
        <f t="shared" si="4"/>
        <v>1.3</v>
      </c>
      <c r="R44" s="182">
        <f t="shared" si="5"/>
        <v>1.8</v>
      </c>
      <c r="S44" s="207">
        <v>0.2</v>
      </c>
      <c r="T44" s="204">
        <v>0.6</v>
      </c>
      <c r="U44" s="208"/>
      <c r="V44" s="205"/>
      <c r="W44" s="156">
        <v>4</v>
      </c>
      <c r="X44" s="206">
        <v>1</v>
      </c>
      <c r="Y44" s="149" t="s">
        <v>97</v>
      </c>
      <c r="Z44" s="149">
        <v>0</v>
      </c>
      <c r="AA44" s="149"/>
      <c r="AB44" s="149"/>
      <c r="AC44" s="149"/>
      <c r="AD44" s="149"/>
      <c r="AE44" s="149"/>
      <c r="AF44" s="149"/>
      <c r="AG44" s="209"/>
      <c r="AH44" s="149"/>
      <c r="AI44" s="149"/>
      <c r="AJ44" s="149"/>
      <c r="AK44" s="149"/>
      <c r="AL44" s="149"/>
      <c r="AM44" s="156"/>
      <c r="AN44" s="206"/>
      <c r="AO44" s="156"/>
      <c r="AP44" s="206"/>
      <c r="AQ44" s="206"/>
      <c r="AR44" s="206"/>
      <c r="AS44" s="206"/>
      <c r="AT44" s="206"/>
      <c r="AU44" s="206"/>
      <c r="AV44" s="206"/>
      <c r="AW44" s="206"/>
      <c r="AX44" s="206"/>
      <c r="AY44" s="156">
        <v>3</v>
      </c>
      <c r="AZ44" s="149">
        <v>4</v>
      </c>
      <c r="BA44" s="390">
        <v>1</v>
      </c>
      <c r="BB44" s="393">
        <v>1</v>
      </c>
      <c r="BC44" s="149" t="s">
        <v>97</v>
      </c>
      <c r="BD44" s="149"/>
      <c r="BE44" s="156"/>
      <c r="BF44" s="149"/>
      <c r="BG44" s="149"/>
      <c r="BH44" s="149"/>
      <c r="BI44" s="150"/>
      <c r="BJ44" s="150"/>
      <c r="BK44" s="151"/>
      <c r="BL44" s="151"/>
      <c r="BM44" s="151"/>
      <c r="BN44" s="152"/>
      <c r="BO44" s="153">
        <v>0.51</v>
      </c>
      <c r="BP44" s="183">
        <f t="shared" si="6"/>
        <v>0.4</v>
      </c>
      <c r="BQ44" s="154">
        <v>1</v>
      </c>
      <c r="BR44" s="158"/>
      <c r="BS44" s="154"/>
      <c r="BT44" s="154"/>
      <c r="BU44" s="183">
        <f t="shared" si="7"/>
        <v>0.6</v>
      </c>
      <c r="BV44" s="146" t="str">
        <f t="shared" si="13"/>
        <v/>
      </c>
      <c r="BW44" s="108"/>
      <c r="BX44" s="8"/>
      <c r="BY44" s="1"/>
      <c r="BZ44" s="42"/>
    </row>
    <row r="45" spans="1:78" x14ac:dyDescent="0.25">
      <c r="A45" s="27">
        <v>3.7</v>
      </c>
      <c r="B45" s="27">
        <v>21</v>
      </c>
      <c r="C45" s="47" t="s">
        <v>31</v>
      </c>
      <c r="D45" s="27">
        <f>B43</f>
        <v>16</v>
      </c>
      <c r="E45" s="43">
        <f>D45/D$47</f>
        <v>0.16666666666666666</v>
      </c>
      <c r="F45" s="27"/>
      <c r="G45" s="27"/>
      <c r="H45" s="27"/>
      <c r="I45" s="27"/>
      <c r="J45" s="27">
        <f t="shared" si="8"/>
        <v>8</v>
      </c>
      <c r="K45" s="27">
        <f t="shared" si="14"/>
        <v>0</v>
      </c>
      <c r="L45" s="284" t="s">
        <v>64</v>
      </c>
      <c r="M45" s="284"/>
      <c r="N45" s="179">
        <f t="shared" si="1"/>
        <v>0.2</v>
      </c>
      <c r="O45" s="180" t="str">
        <f t="shared" si="2"/>
        <v>F</v>
      </c>
      <c r="P45" s="181">
        <f t="shared" si="3"/>
        <v>0.2</v>
      </c>
      <c r="Q45" s="181">
        <f t="shared" si="4"/>
        <v>0</v>
      </c>
      <c r="R45" s="182">
        <f t="shared" si="5"/>
        <v>0</v>
      </c>
      <c r="S45" s="217">
        <v>0.4</v>
      </c>
      <c r="T45" s="218">
        <v>0</v>
      </c>
      <c r="U45" s="229"/>
      <c r="V45" s="220"/>
      <c r="W45" s="156" t="s">
        <v>97</v>
      </c>
      <c r="X45" s="234" t="s">
        <v>97</v>
      </c>
      <c r="Y45" s="234" t="s">
        <v>97</v>
      </c>
      <c r="Z45" s="220" t="s">
        <v>97</v>
      </c>
      <c r="AA45" s="220"/>
      <c r="AB45" s="220"/>
      <c r="AC45" s="220"/>
      <c r="AD45" s="220"/>
      <c r="AE45" s="220"/>
      <c r="AF45" s="220"/>
      <c r="AG45" s="221"/>
      <c r="AH45" s="220"/>
      <c r="AI45" s="220"/>
      <c r="AJ45" s="220"/>
      <c r="AK45" s="220"/>
      <c r="AL45" s="220"/>
      <c r="AM45" s="222"/>
      <c r="AN45" s="223"/>
      <c r="AO45" s="222"/>
      <c r="AP45" s="223"/>
      <c r="AQ45" s="223"/>
      <c r="AR45" s="223"/>
      <c r="AS45" s="223"/>
      <c r="AT45" s="223"/>
      <c r="AU45" s="223"/>
      <c r="AV45" s="223"/>
      <c r="AW45" s="223"/>
      <c r="AX45" s="223"/>
      <c r="AY45" s="239">
        <v>0</v>
      </c>
      <c r="AZ45" s="162" t="s">
        <v>97</v>
      </c>
      <c r="BA45" s="235" t="s">
        <v>97</v>
      </c>
      <c r="BB45" s="236" t="s">
        <v>97</v>
      </c>
      <c r="BC45" s="162" t="s">
        <v>97</v>
      </c>
      <c r="BD45" s="237"/>
      <c r="BE45" s="171"/>
      <c r="BF45" s="220"/>
      <c r="BG45" s="162"/>
      <c r="BH45" s="162"/>
      <c r="BI45" s="163"/>
      <c r="BJ45" s="163"/>
      <c r="BK45" s="164"/>
      <c r="BL45" s="164"/>
      <c r="BM45" s="164"/>
      <c r="BN45" s="165"/>
      <c r="BO45" s="153"/>
      <c r="BP45" s="183">
        <f t="shared" si="6"/>
        <v>0</v>
      </c>
      <c r="BQ45" s="154"/>
      <c r="BR45" s="169"/>
      <c r="BS45" s="168"/>
      <c r="BT45" s="168"/>
      <c r="BU45" s="183">
        <f t="shared" si="7"/>
        <v>0</v>
      </c>
      <c r="BV45" s="146" t="str">
        <f t="shared" si="13"/>
        <v/>
      </c>
      <c r="BW45" s="108"/>
      <c r="BX45" s="8"/>
      <c r="BY45" s="1"/>
      <c r="BZ45" s="42"/>
    </row>
    <row r="46" spans="1:78" x14ac:dyDescent="0.25">
      <c r="A46" s="27">
        <v>4</v>
      </c>
      <c r="B46" s="27">
        <v>9</v>
      </c>
      <c r="C46" s="47" t="s">
        <v>33</v>
      </c>
      <c r="D46" s="49">
        <f>B42</f>
        <v>11</v>
      </c>
      <c r="E46" s="43">
        <f>D46/D$47</f>
        <v>0.11458333333333333</v>
      </c>
      <c r="F46" s="27"/>
      <c r="G46" s="27"/>
      <c r="H46" s="27"/>
      <c r="I46" s="27"/>
      <c r="J46" s="27">
        <f t="shared" si="8"/>
        <v>7</v>
      </c>
      <c r="K46" s="27">
        <f t="shared" si="14"/>
        <v>0</v>
      </c>
      <c r="L46" s="284" t="s">
        <v>72</v>
      </c>
      <c r="M46" s="284"/>
      <c r="N46" s="179">
        <f t="shared" si="1"/>
        <v>0.2</v>
      </c>
      <c r="O46" s="180" t="str">
        <f t="shared" si="2"/>
        <v>F</v>
      </c>
      <c r="P46" s="181">
        <f t="shared" si="3"/>
        <v>0.2</v>
      </c>
      <c r="Q46" s="181">
        <f t="shared" si="4"/>
        <v>0</v>
      </c>
      <c r="R46" s="182">
        <f t="shared" si="5"/>
        <v>1.2</v>
      </c>
      <c r="S46" s="207">
        <v>0.2</v>
      </c>
      <c r="T46" s="204">
        <v>0.1</v>
      </c>
      <c r="U46" s="208"/>
      <c r="V46" s="205"/>
      <c r="W46" s="156" t="s">
        <v>97</v>
      </c>
      <c r="X46" s="206" t="s">
        <v>97</v>
      </c>
      <c r="Y46" s="149" t="s">
        <v>97</v>
      </c>
      <c r="Z46" s="149" t="s">
        <v>97</v>
      </c>
      <c r="AA46" s="149"/>
      <c r="AB46" s="149"/>
      <c r="AC46" s="149"/>
      <c r="AD46" s="149"/>
      <c r="AE46" s="149"/>
      <c r="AF46" s="149"/>
      <c r="AG46" s="209"/>
      <c r="AH46" s="149"/>
      <c r="AI46" s="149"/>
      <c r="AJ46" s="149"/>
      <c r="AK46" s="149"/>
      <c r="AL46" s="149"/>
      <c r="AM46" s="156"/>
      <c r="AN46" s="206"/>
      <c r="AO46" s="156"/>
      <c r="AP46" s="206"/>
      <c r="AQ46" s="206"/>
      <c r="AR46" s="206"/>
      <c r="AS46" s="206"/>
      <c r="AT46" s="206"/>
      <c r="AU46" s="206"/>
      <c r="AV46" s="206"/>
      <c r="AW46" s="206"/>
      <c r="AX46" s="206"/>
      <c r="AY46" s="156">
        <v>3</v>
      </c>
      <c r="AZ46" s="149">
        <v>3</v>
      </c>
      <c r="BA46" s="390" t="s">
        <v>97</v>
      </c>
      <c r="BB46" s="393" t="s">
        <v>97</v>
      </c>
      <c r="BC46" s="149" t="s">
        <v>97</v>
      </c>
      <c r="BD46" s="149"/>
      <c r="BE46" s="156"/>
      <c r="BF46" s="149"/>
      <c r="BG46" s="149"/>
      <c r="BH46" s="149"/>
      <c r="BI46" s="157"/>
      <c r="BJ46" s="157"/>
      <c r="BK46" s="148"/>
      <c r="BL46" s="148"/>
      <c r="BM46" s="148"/>
      <c r="BN46" s="147"/>
      <c r="BO46" s="153">
        <v>0.37</v>
      </c>
      <c r="BP46" s="183">
        <f t="shared" si="6"/>
        <v>0.1</v>
      </c>
      <c r="BQ46" s="154">
        <v>0</v>
      </c>
      <c r="BR46" s="158"/>
      <c r="BS46" s="154"/>
      <c r="BT46" s="154"/>
      <c r="BU46" s="183">
        <f t="shared" si="7"/>
        <v>0.1</v>
      </c>
      <c r="BV46" s="146" t="str">
        <f t="shared" si="13"/>
        <v/>
      </c>
      <c r="BW46" s="108"/>
      <c r="BX46" s="8"/>
      <c r="BY46" s="1"/>
      <c r="BZ46" s="42"/>
    </row>
    <row r="47" spans="1:78" ht="15.6" thickBot="1" x14ac:dyDescent="0.3">
      <c r="A47" s="27"/>
      <c r="B47" s="27"/>
      <c r="C47" s="27"/>
      <c r="D47" s="53">
        <f>SUM(D42:D46)</f>
        <v>96</v>
      </c>
      <c r="E47" s="27"/>
      <c r="F47" s="27"/>
      <c r="G47" s="27"/>
      <c r="H47" s="27"/>
      <c r="I47" s="27"/>
      <c r="J47" s="27">
        <f t="shared" si="8"/>
        <v>9</v>
      </c>
      <c r="K47" s="27">
        <f t="shared" si="14"/>
        <v>0</v>
      </c>
      <c r="L47" s="284" t="s">
        <v>58</v>
      </c>
      <c r="M47" s="284"/>
      <c r="N47" s="179">
        <f t="shared" si="1"/>
        <v>0.1</v>
      </c>
      <c r="O47" s="180" t="str">
        <f t="shared" si="2"/>
        <v>F</v>
      </c>
      <c r="P47" s="181">
        <f t="shared" si="3"/>
        <v>0.1</v>
      </c>
      <c r="Q47" s="181">
        <f t="shared" si="4"/>
        <v>0</v>
      </c>
      <c r="R47" s="182">
        <f t="shared" si="5"/>
        <v>0</v>
      </c>
      <c r="S47" s="217">
        <v>0.1</v>
      </c>
      <c r="T47" s="218">
        <v>0</v>
      </c>
      <c r="U47" s="220"/>
      <c r="V47" s="220"/>
      <c r="W47" s="156" t="s">
        <v>97</v>
      </c>
      <c r="X47" s="220" t="s">
        <v>97</v>
      </c>
      <c r="Y47" s="219" t="s">
        <v>97</v>
      </c>
      <c r="Z47" s="219" t="s">
        <v>97</v>
      </c>
      <c r="AA47" s="219"/>
      <c r="AB47" s="219"/>
      <c r="AC47" s="219"/>
      <c r="AD47" s="219"/>
      <c r="AE47" s="219"/>
      <c r="AF47" s="219"/>
      <c r="AG47" s="221"/>
      <c r="AH47" s="219"/>
      <c r="AI47" s="219"/>
      <c r="AJ47" s="219"/>
      <c r="AK47" s="219"/>
      <c r="AL47" s="219"/>
      <c r="AM47" s="222"/>
      <c r="AN47" s="223"/>
      <c r="AO47" s="222"/>
      <c r="AP47" s="223"/>
      <c r="AQ47" s="223"/>
      <c r="AR47" s="223"/>
      <c r="AS47" s="223"/>
      <c r="AT47" s="223"/>
      <c r="AU47" s="223"/>
      <c r="AV47" s="223"/>
      <c r="AW47" s="223"/>
      <c r="AX47" s="223"/>
      <c r="AY47" s="161" t="s">
        <v>97</v>
      </c>
      <c r="AZ47" s="219" t="s">
        <v>97</v>
      </c>
      <c r="BA47" s="391" t="s">
        <v>97</v>
      </c>
      <c r="BB47" s="395" t="s">
        <v>97</v>
      </c>
      <c r="BC47" s="219" t="s">
        <v>97</v>
      </c>
      <c r="BD47" s="220"/>
      <c r="BE47" s="161"/>
      <c r="BF47" s="220"/>
      <c r="BG47" s="219"/>
      <c r="BH47" s="219"/>
      <c r="BI47" s="167"/>
      <c r="BJ47" s="167"/>
      <c r="BK47" s="160"/>
      <c r="BL47" s="160"/>
      <c r="BM47" s="160"/>
      <c r="BN47" s="166"/>
      <c r="BO47" s="153"/>
      <c r="BP47" s="183">
        <f t="shared" si="6"/>
        <v>0</v>
      </c>
      <c r="BQ47" s="154"/>
      <c r="BR47" s="170"/>
      <c r="BS47" s="170"/>
      <c r="BT47" s="170"/>
      <c r="BU47" s="183">
        <f t="shared" si="7"/>
        <v>0</v>
      </c>
      <c r="BV47" s="146" t="str">
        <f t="shared" si="13"/>
        <v/>
      </c>
      <c r="BW47" s="108"/>
      <c r="BX47" s="8"/>
      <c r="BY47" s="1"/>
      <c r="BZ47" s="42"/>
    </row>
    <row r="48" spans="1:78" ht="15.6" thickTop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>
        <f t="shared" si="8"/>
        <v>0</v>
      </c>
      <c r="K48" s="27" t="str">
        <f t="shared" si="14"/>
        <v/>
      </c>
      <c r="L48" s="285"/>
      <c r="M48" s="285"/>
      <c r="N48" s="184"/>
      <c r="O48" s="185"/>
      <c r="P48" s="186"/>
      <c r="Q48" s="186"/>
      <c r="R48" s="187"/>
      <c r="S48" s="240"/>
      <c r="T48" s="241"/>
      <c r="U48" s="249"/>
      <c r="V48" s="283"/>
      <c r="W48" s="202"/>
      <c r="X48" s="252"/>
      <c r="Y48" s="253"/>
      <c r="Z48" s="203"/>
      <c r="AA48" s="203"/>
      <c r="AB48" s="203"/>
      <c r="AC48" s="203"/>
      <c r="AD48" s="203"/>
      <c r="AE48" s="203"/>
      <c r="AF48" s="203"/>
      <c r="AG48" s="243"/>
      <c r="AH48" s="203"/>
      <c r="AI48" s="203"/>
      <c r="AJ48" s="203"/>
      <c r="AK48" s="203"/>
      <c r="AL48" s="203"/>
      <c r="AM48" s="246"/>
      <c r="AN48" s="245"/>
      <c r="AO48" s="246"/>
      <c r="AP48" s="245"/>
      <c r="AQ48" s="245"/>
      <c r="AR48" s="245"/>
      <c r="AS48" s="245"/>
      <c r="AT48" s="245"/>
      <c r="AU48" s="245"/>
      <c r="AV48" s="245"/>
      <c r="AW48" s="245"/>
      <c r="AX48" s="245"/>
      <c r="AY48" s="202"/>
      <c r="AZ48" s="203"/>
      <c r="BA48" s="257"/>
      <c r="BB48" s="258"/>
      <c r="BC48" s="203"/>
      <c r="BD48" s="203"/>
      <c r="BE48" s="202"/>
      <c r="BF48" s="203"/>
      <c r="BG48" s="203"/>
      <c r="BH48" s="203"/>
      <c r="BI48" s="200"/>
      <c r="BJ48" s="200"/>
      <c r="BK48" s="196"/>
      <c r="BL48" s="196"/>
      <c r="BM48" s="196"/>
      <c r="BN48" s="195"/>
      <c r="BO48" s="191"/>
      <c r="BP48" s="192"/>
      <c r="BQ48" s="192"/>
      <c r="BR48" s="201"/>
      <c r="BS48" s="192"/>
      <c r="BT48" s="192"/>
      <c r="BU48" s="192"/>
      <c r="BV48" s="146" t="str">
        <f t="shared" si="13"/>
        <v/>
      </c>
      <c r="BW48" s="108"/>
      <c r="BX48" s="8"/>
      <c r="BY48" s="1"/>
      <c r="BZ48" s="42"/>
    </row>
    <row r="49" spans="1:78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>
        <f t="shared" si="8"/>
        <v>0</v>
      </c>
      <c r="K49" s="27" t="str">
        <f t="shared" si="14"/>
        <v/>
      </c>
      <c r="L49" s="285"/>
      <c r="M49" s="285"/>
      <c r="N49" s="184"/>
      <c r="O49" s="185"/>
      <c r="P49" s="186"/>
      <c r="Q49" s="186"/>
      <c r="R49" s="187"/>
      <c r="S49" s="240"/>
      <c r="T49" s="241"/>
      <c r="U49" s="251"/>
      <c r="V49" s="251"/>
      <c r="W49" s="202"/>
      <c r="X49" s="262"/>
      <c r="Y49" s="254"/>
      <c r="Z49" s="254"/>
      <c r="AA49" s="254"/>
      <c r="AB49" s="254"/>
      <c r="AC49" s="254"/>
      <c r="AD49" s="254"/>
      <c r="AE49" s="254"/>
      <c r="AF49" s="254"/>
      <c r="AG49" s="255"/>
      <c r="AH49" s="256"/>
      <c r="AI49" s="203"/>
      <c r="AJ49" s="254"/>
      <c r="AK49" s="254"/>
      <c r="AL49" s="203"/>
      <c r="AM49" s="246"/>
      <c r="AN49" s="245"/>
      <c r="AO49" s="246"/>
      <c r="AP49" s="245"/>
      <c r="AQ49" s="245"/>
      <c r="AR49" s="245"/>
      <c r="AS49" s="245"/>
      <c r="AT49" s="245"/>
      <c r="AU49" s="245"/>
      <c r="AV49" s="245"/>
      <c r="AW49" s="245"/>
      <c r="AX49" s="245"/>
      <c r="AY49" s="202"/>
      <c r="AZ49" s="194"/>
      <c r="BA49" s="257"/>
      <c r="BB49" s="362"/>
      <c r="BC49" s="194"/>
      <c r="BD49" s="194"/>
      <c r="BE49" s="260"/>
      <c r="BF49" s="242"/>
      <c r="BG49" s="194"/>
      <c r="BH49" s="194"/>
      <c r="BI49" s="190"/>
      <c r="BJ49" s="190"/>
      <c r="BK49" s="188"/>
      <c r="BL49" s="188"/>
      <c r="BM49" s="188"/>
      <c r="BN49" s="189"/>
      <c r="BO49" s="191"/>
      <c r="BP49" s="192"/>
      <c r="BQ49" s="192"/>
      <c r="BR49" s="201"/>
      <c r="BS49" s="192"/>
      <c r="BT49" s="192"/>
      <c r="BU49" s="192"/>
      <c r="BV49" s="146" t="str">
        <f t="shared" si="13"/>
        <v/>
      </c>
      <c r="BW49" s="108"/>
      <c r="BX49" s="8"/>
      <c r="BY49" s="1"/>
      <c r="BZ49" s="42"/>
    </row>
    <row r="50" spans="1:78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>
        <f t="shared" si="8"/>
        <v>0</v>
      </c>
      <c r="K50" s="27" t="str">
        <f t="shared" si="14"/>
        <v/>
      </c>
      <c r="L50" s="285"/>
      <c r="M50" s="285"/>
      <c r="N50" s="184"/>
      <c r="O50" s="185"/>
      <c r="P50" s="186"/>
      <c r="Q50" s="186"/>
      <c r="R50" s="187"/>
      <c r="S50" s="240"/>
      <c r="T50" s="241"/>
      <c r="U50" s="251"/>
      <c r="V50" s="251"/>
      <c r="W50" s="202"/>
      <c r="X50" s="262"/>
      <c r="Y50" s="254"/>
      <c r="Z50" s="254"/>
      <c r="AA50" s="254"/>
      <c r="AB50" s="254"/>
      <c r="AC50" s="254"/>
      <c r="AD50" s="254"/>
      <c r="AE50" s="254"/>
      <c r="AF50" s="254"/>
      <c r="AG50" s="255"/>
      <c r="AH50" s="256"/>
      <c r="AI50" s="203"/>
      <c r="AJ50" s="254"/>
      <c r="AK50" s="254"/>
      <c r="AL50" s="203"/>
      <c r="AM50" s="246"/>
      <c r="AN50" s="245"/>
      <c r="AO50" s="246"/>
      <c r="AP50" s="245"/>
      <c r="AQ50" s="245"/>
      <c r="AR50" s="245"/>
      <c r="AS50" s="245"/>
      <c r="AT50" s="245"/>
      <c r="AU50" s="245"/>
      <c r="AV50" s="245"/>
      <c r="AW50" s="245"/>
      <c r="AX50" s="245"/>
      <c r="AY50" s="202"/>
      <c r="AZ50" s="194"/>
      <c r="BA50" s="257"/>
      <c r="BB50" s="362"/>
      <c r="BC50" s="194"/>
      <c r="BD50" s="194"/>
      <c r="BE50" s="260"/>
      <c r="BF50" s="242"/>
      <c r="BG50" s="194"/>
      <c r="BH50" s="194"/>
      <c r="BI50" s="190"/>
      <c r="BJ50" s="190"/>
      <c r="BK50" s="188"/>
      <c r="BL50" s="188"/>
      <c r="BM50" s="188"/>
      <c r="BN50" s="189"/>
      <c r="BO50" s="191"/>
      <c r="BP50" s="192"/>
      <c r="BQ50" s="192"/>
      <c r="BR50" s="201"/>
      <c r="BS50" s="192"/>
      <c r="BT50" s="192"/>
      <c r="BU50" s="192"/>
      <c r="BV50" s="146" t="str">
        <f t="shared" si="13"/>
        <v/>
      </c>
      <c r="BW50" s="108"/>
      <c r="BX50" s="8"/>
      <c r="BY50" s="1"/>
      <c r="BZ50" s="42"/>
    </row>
    <row r="51" spans="1:78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>
        <f t="shared" si="8"/>
        <v>0</v>
      </c>
      <c r="K51" s="27" t="str">
        <f t="shared" si="14"/>
        <v/>
      </c>
      <c r="L51" s="285"/>
      <c r="M51" s="285"/>
      <c r="N51" s="184"/>
      <c r="O51" s="185"/>
      <c r="P51" s="186"/>
      <c r="Q51" s="186"/>
      <c r="R51" s="187"/>
      <c r="S51" s="240"/>
      <c r="T51" s="241"/>
      <c r="U51" s="249"/>
      <c r="V51" s="242"/>
      <c r="W51" s="202"/>
      <c r="X51" s="242"/>
      <c r="Y51" s="203"/>
      <c r="Z51" s="203"/>
      <c r="AA51" s="203"/>
      <c r="AB51" s="203"/>
      <c r="AC51" s="203"/>
      <c r="AD51" s="203"/>
      <c r="AE51" s="203"/>
      <c r="AF51" s="203"/>
      <c r="AG51" s="243"/>
      <c r="AH51" s="203"/>
      <c r="AI51" s="203"/>
      <c r="AJ51" s="203"/>
      <c r="AK51" s="203"/>
      <c r="AL51" s="203"/>
      <c r="AM51" s="248"/>
      <c r="AN51" s="242"/>
      <c r="AO51" s="202"/>
      <c r="AP51" s="242"/>
      <c r="AQ51" s="242"/>
      <c r="AR51" s="242"/>
      <c r="AS51" s="242"/>
      <c r="AT51" s="242"/>
      <c r="AU51" s="242"/>
      <c r="AV51" s="242"/>
      <c r="AW51" s="242"/>
      <c r="AX51" s="242"/>
      <c r="AY51" s="202"/>
      <c r="AZ51" s="194"/>
      <c r="BA51" s="247"/>
      <c r="BB51" s="248"/>
      <c r="BC51" s="203"/>
      <c r="BD51" s="247"/>
      <c r="BE51" s="242"/>
      <c r="BF51" s="242"/>
      <c r="BG51" s="203"/>
      <c r="BH51" s="203"/>
      <c r="BI51" s="200"/>
      <c r="BJ51" s="200"/>
      <c r="BK51" s="196"/>
      <c r="BL51" s="196"/>
      <c r="BM51" s="196"/>
      <c r="BN51" s="195"/>
      <c r="BO51" s="191"/>
      <c r="BP51" s="192"/>
      <c r="BQ51" s="192"/>
      <c r="BR51" s="193"/>
      <c r="BS51" s="193"/>
      <c r="BT51" s="193"/>
      <c r="BU51" s="192"/>
      <c r="BV51" s="146" t="str">
        <f t="shared" si="13"/>
        <v/>
      </c>
      <c r="BW51" s="108"/>
      <c r="BX51" s="8"/>
      <c r="BY51" s="1"/>
      <c r="BZ51" s="42"/>
    </row>
    <row r="52" spans="1:78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>
        <f t="shared" si="8"/>
        <v>0</v>
      </c>
      <c r="K52" s="27" t="str">
        <f t="shared" si="14"/>
        <v/>
      </c>
      <c r="L52" s="285"/>
      <c r="M52" s="285"/>
      <c r="N52" s="184"/>
      <c r="O52" s="185"/>
      <c r="P52" s="186"/>
      <c r="Q52" s="186"/>
      <c r="R52" s="187"/>
      <c r="S52" s="240"/>
      <c r="T52" s="241"/>
      <c r="U52" s="249"/>
      <c r="V52" s="283"/>
      <c r="W52" s="202"/>
      <c r="X52" s="242"/>
      <c r="Y52" s="203"/>
      <c r="Z52" s="203"/>
      <c r="AA52" s="203"/>
      <c r="AB52" s="203"/>
      <c r="AC52" s="203"/>
      <c r="AD52" s="203"/>
      <c r="AE52" s="203"/>
      <c r="AF52" s="203"/>
      <c r="AG52" s="243"/>
      <c r="AH52" s="203"/>
      <c r="AI52" s="203"/>
      <c r="AJ52" s="203"/>
      <c r="AK52" s="203"/>
      <c r="AL52" s="203"/>
      <c r="AM52" s="248"/>
      <c r="AN52" s="242"/>
      <c r="AO52" s="202"/>
      <c r="AP52" s="242"/>
      <c r="AQ52" s="242"/>
      <c r="AR52" s="242"/>
      <c r="AS52" s="242"/>
      <c r="AT52" s="242"/>
      <c r="AU52" s="242"/>
      <c r="AV52" s="242"/>
      <c r="AW52" s="242"/>
      <c r="AX52" s="242"/>
      <c r="AY52" s="202"/>
      <c r="AZ52" s="194"/>
      <c r="BA52" s="247"/>
      <c r="BB52" s="248"/>
      <c r="BC52" s="203"/>
      <c r="BD52" s="247"/>
      <c r="BE52" s="242"/>
      <c r="BF52" s="242"/>
      <c r="BG52" s="203"/>
      <c r="BH52" s="203"/>
      <c r="BI52" s="200"/>
      <c r="BJ52" s="200"/>
      <c r="BK52" s="196"/>
      <c r="BL52" s="196"/>
      <c r="BM52" s="196"/>
      <c r="BN52" s="195"/>
      <c r="BO52" s="191"/>
      <c r="BP52" s="192"/>
      <c r="BQ52" s="192"/>
      <c r="BR52" s="201"/>
      <c r="BS52" s="192"/>
      <c r="BT52" s="192"/>
      <c r="BU52" s="192"/>
      <c r="BV52" s="146" t="str">
        <f t="shared" si="13"/>
        <v/>
      </c>
      <c r="BW52" s="108"/>
      <c r="BX52" s="8"/>
      <c r="BY52" s="1"/>
      <c r="BZ52" s="42"/>
    </row>
    <row r="53" spans="1:78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>
        <f t="shared" si="8"/>
        <v>0</v>
      </c>
      <c r="K53" s="27" t="str">
        <f t="shared" si="14"/>
        <v/>
      </c>
      <c r="L53" s="285"/>
      <c r="M53" s="285"/>
      <c r="N53" s="184"/>
      <c r="O53" s="185"/>
      <c r="P53" s="186"/>
      <c r="Q53" s="186"/>
      <c r="R53" s="187"/>
      <c r="S53" s="240"/>
      <c r="T53" s="241"/>
      <c r="U53" s="203"/>
      <c r="V53" s="242"/>
      <c r="W53" s="202"/>
      <c r="X53" s="242"/>
      <c r="Y53" s="203"/>
      <c r="Z53" s="203"/>
      <c r="AA53" s="203"/>
      <c r="AB53" s="203"/>
      <c r="AC53" s="203"/>
      <c r="AD53" s="203"/>
      <c r="AE53" s="203"/>
      <c r="AF53" s="203"/>
      <c r="AG53" s="243"/>
      <c r="AH53" s="203"/>
      <c r="AI53" s="203"/>
      <c r="AJ53" s="203"/>
      <c r="AK53" s="203"/>
      <c r="AL53" s="203"/>
      <c r="AM53" s="244"/>
      <c r="AN53" s="245"/>
      <c r="AO53" s="246"/>
      <c r="AP53" s="245"/>
      <c r="AQ53" s="245"/>
      <c r="AR53" s="245"/>
      <c r="AS53" s="245"/>
      <c r="AT53" s="245"/>
      <c r="AU53" s="245"/>
      <c r="AV53" s="245"/>
      <c r="AW53" s="245"/>
      <c r="AX53" s="245"/>
      <c r="AY53" s="202"/>
      <c r="AZ53" s="203"/>
      <c r="BA53" s="247"/>
      <c r="BB53" s="248"/>
      <c r="BC53" s="203"/>
      <c r="BD53" s="247"/>
      <c r="BE53" s="242"/>
      <c r="BF53" s="242"/>
      <c r="BG53" s="203"/>
      <c r="BH53" s="203"/>
      <c r="BI53" s="190"/>
      <c r="BJ53" s="190"/>
      <c r="BK53" s="188"/>
      <c r="BL53" s="188"/>
      <c r="BM53" s="188"/>
      <c r="BN53" s="189"/>
      <c r="BO53" s="191"/>
      <c r="BP53" s="192"/>
      <c r="BQ53" s="192"/>
      <c r="BR53" s="193"/>
      <c r="BS53" s="193"/>
      <c r="BT53" s="193"/>
      <c r="BU53" s="192"/>
      <c r="BV53" s="42"/>
      <c r="BW53" s="108"/>
      <c r="BX53" s="8"/>
      <c r="BY53" s="1"/>
      <c r="BZ53" s="42"/>
    </row>
    <row r="54" spans="1:78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>
        <f t="shared" si="8"/>
        <v>0</v>
      </c>
      <c r="K54" s="27" t="str">
        <f t="shared" si="14"/>
        <v/>
      </c>
      <c r="L54" s="285"/>
      <c r="M54" s="285"/>
      <c r="N54" s="184"/>
      <c r="O54" s="185"/>
      <c r="P54" s="186"/>
      <c r="Q54" s="186"/>
      <c r="R54" s="187"/>
      <c r="S54" s="240"/>
      <c r="T54" s="241"/>
      <c r="U54" s="249"/>
      <c r="V54" s="242"/>
      <c r="W54" s="202"/>
      <c r="X54" s="242"/>
      <c r="Y54" s="203"/>
      <c r="Z54" s="203"/>
      <c r="AA54" s="203"/>
      <c r="AB54" s="203"/>
      <c r="AC54" s="203"/>
      <c r="AD54" s="203"/>
      <c r="AE54" s="203"/>
      <c r="AF54" s="203"/>
      <c r="AG54" s="243"/>
      <c r="AH54" s="203"/>
      <c r="AI54" s="203"/>
      <c r="AJ54" s="203"/>
      <c r="AK54" s="203"/>
      <c r="AL54" s="203"/>
      <c r="AM54" s="244"/>
      <c r="AN54" s="245"/>
      <c r="AO54" s="246"/>
      <c r="AP54" s="245"/>
      <c r="AQ54" s="245"/>
      <c r="AR54" s="245"/>
      <c r="AS54" s="245"/>
      <c r="AT54" s="245"/>
      <c r="AU54" s="245"/>
      <c r="AV54" s="245"/>
      <c r="AW54" s="245"/>
      <c r="AX54" s="245"/>
      <c r="AY54" s="202"/>
      <c r="AZ54" s="194"/>
      <c r="BA54" s="247"/>
      <c r="BB54" s="248"/>
      <c r="BC54" s="203"/>
      <c r="BD54" s="247"/>
      <c r="BE54" s="250"/>
      <c r="BF54" s="242"/>
      <c r="BG54" s="194"/>
      <c r="BH54" s="194"/>
      <c r="BI54" s="190"/>
      <c r="BJ54" s="190"/>
      <c r="BK54" s="188"/>
      <c r="BL54" s="188"/>
      <c r="BM54" s="188"/>
      <c r="BN54" s="189"/>
      <c r="BO54" s="191"/>
      <c r="BP54" s="192"/>
      <c r="BQ54" s="192"/>
      <c r="BR54" s="197"/>
      <c r="BS54" s="198"/>
      <c r="BT54" s="198"/>
      <c r="BU54" s="192"/>
      <c r="BV54" s="42"/>
      <c r="BW54" s="108"/>
      <c r="BX54" s="8"/>
      <c r="BY54" s="1"/>
      <c r="BZ54" s="42"/>
    </row>
    <row r="55" spans="1:78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>
        <f t="shared" si="8"/>
        <v>0</v>
      </c>
      <c r="K55" s="27" t="str">
        <f t="shared" si="14"/>
        <v/>
      </c>
      <c r="L55" s="285"/>
      <c r="M55" s="285"/>
      <c r="N55" s="184"/>
      <c r="O55" s="185"/>
      <c r="P55" s="186"/>
      <c r="Q55" s="186"/>
      <c r="R55" s="187"/>
      <c r="S55" s="240"/>
      <c r="T55" s="241"/>
      <c r="U55" s="249"/>
      <c r="V55" s="251"/>
      <c r="W55" s="202"/>
      <c r="X55" s="252"/>
      <c r="Y55" s="253"/>
      <c r="Z55" s="254"/>
      <c r="AA55" s="254"/>
      <c r="AB55" s="254"/>
      <c r="AC55" s="254"/>
      <c r="AD55" s="254"/>
      <c r="AE55" s="254"/>
      <c r="AF55" s="254"/>
      <c r="AG55" s="255"/>
      <c r="AH55" s="254"/>
      <c r="AI55" s="256"/>
      <c r="AJ55" s="254"/>
      <c r="AK55" s="254"/>
      <c r="AL55" s="254"/>
      <c r="AM55" s="244"/>
      <c r="AN55" s="245"/>
      <c r="AO55" s="246"/>
      <c r="AP55" s="245"/>
      <c r="AQ55" s="245"/>
      <c r="AR55" s="245"/>
      <c r="AS55" s="245"/>
      <c r="AT55" s="245"/>
      <c r="AU55" s="245"/>
      <c r="AV55" s="245"/>
      <c r="AW55" s="245"/>
      <c r="AX55" s="245"/>
      <c r="AY55" s="199"/>
      <c r="AZ55" s="194"/>
      <c r="BA55" s="257"/>
      <c r="BB55" s="258"/>
      <c r="BC55" s="203"/>
      <c r="BD55" s="247"/>
      <c r="BE55" s="242"/>
      <c r="BF55" s="242"/>
      <c r="BG55" s="203"/>
      <c r="BH55" s="203"/>
      <c r="BI55" s="200"/>
      <c r="BJ55" s="200"/>
      <c r="BK55" s="196"/>
      <c r="BL55" s="196"/>
      <c r="BM55" s="196"/>
      <c r="BN55" s="195"/>
      <c r="BO55" s="191"/>
      <c r="BP55" s="192"/>
      <c r="BQ55" s="192"/>
      <c r="BR55" s="201"/>
      <c r="BS55" s="192"/>
      <c r="BT55" s="192"/>
      <c r="BU55" s="192"/>
      <c r="BV55" s="42"/>
      <c r="BW55" s="108"/>
      <c r="BX55" s="8"/>
      <c r="BY55" s="1"/>
      <c r="BZ55" s="42"/>
    </row>
    <row r="56" spans="1:78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>
        <f t="shared" si="8"/>
        <v>0</v>
      </c>
      <c r="K56" s="27" t="str">
        <f t="shared" si="14"/>
        <v/>
      </c>
      <c r="L56" s="296"/>
      <c r="M56" s="285"/>
      <c r="N56" s="184"/>
      <c r="O56" s="185"/>
      <c r="P56" s="186"/>
      <c r="Q56" s="186"/>
      <c r="R56" s="187"/>
      <c r="S56" s="240"/>
      <c r="T56" s="241"/>
      <c r="U56" s="249"/>
      <c r="V56" s="251"/>
      <c r="W56" s="202"/>
      <c r="X56" s="252"/>
      <c r="Y56" s="253"/>
      <c r="Z56" s="203"/>
      <c r="AA56" s="203"/>
      <c r="AB56" s="203"/>
      <c r="AC56" s="254"/>
      <c r="AD56" s="254"/>
      <c r="AE56" s="254"/>
      <c r="AF56" s="254"/>
      <c r="AG56" s="255"/>
      <c r="AH56" s="256"/>
      <c r="AI56" s="203"/>
      <c r="AJ56" s="254"/>
      <c r="AK56" s="254"/>
      <c r="AL56" s="203"/>
      <c r="AM56" s="244"/>
      <c r="AN56" s="245"/>
      <c r="AO56" s="246"/>
      <c r="AP56" s="245"/>
      <c r="AQ56" s="245"/>
      <c r="AR56" s="245"/>
      <c r="AS56" s="245"/>
      <c r="AT56" s="245"/>
      <c r="AU56" s="245"/>
      <c r="AV56" s="245"/>
      <c r="AW56" s="245"/>
      <c r="AX56" s="245"/>
      <c r="AY56" s="259"/>
      <c r="AZ56" s="253"/>
      <c r="BA56" s="252"/>
      <c r="BB56" s="260"/>
      <c r="BC56" s="194"/>
      <c r="BD56" s="250"/>
      <c r="BE56" s="260"/>
      <c r="BF56" s="242"/>
      <c r="BG56" s="194"/>
      <c r="BH56" s="194"/>
      <c r="BI56" s="195"/>
      <c r="BJ56" s="195"/>
      <c r="BK56" s="196"/>
      <c r="BL56" s="196"/>
      <c r="BM56" s="196"/>
      <c r="BN56" s="195"/>
      <c r="BO56" s="191"/>
      <c r="BP56" s="192"/>
      <c r="BQ56" s="192"/>
      <c r="BR56" s="201"/>
      <c r="BS56" s="192"/>
      <c r="BT56" s="192"/>
      <c r="BU56" s="192"/>
      <c r="BV56" s="42"/>
      <c r="BW56" s="108"/>
      <c r="BX56" s="8"/>
      <c r="BY56" s="1"/>
      <c r="BZ56" s="42"/>
    </row>
    <row r="57" spans="1:78" ht="15.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>
        <f t="shared" si="8"/>
        <v>0</v>
      </c>
      <c r="K57" s="27" t="str">
        <f t="shared" si="14"/>
        <v/>
      </c>
      <c r="L57" s="297"/>
      <c r="M57" s="285"/>
      <c r="N57" s="184"/>
      <c r="O57" s="185"/>
      <c r="P57" s="186"/>
      <c r="Q57" s="186"/>
      <c r="R57" s="187"/>
      <c r="S57" s="240"/>
      <c r="T57" s="241"/>
      <c r="U57" s="251"/>
      <c r="V57" s="261"/>
      <c r="W57" s="202"/>
      <c r="X57" s="242"/>
      <c r="Y57" s="203"/>
      <c r="Z57" s="203"/>
      <c r="AA57" s="203"/>
      <c r="AB57" s="203"/>
      <c r="AC57" s="203"/>
      <c r="AD57" s="203"/>
      <c r="AE57" s="203"/>
      <c r="AF57" s="203"/>
      <c r="AG57" s="243"/>
      <c r="AH57" s="203"/>
      <c r="AI57" s="203"/>
      <c r="AJ57" s="203"/>
      <c r="AK57" s="203"/>
      <c r="AL57" s="203"/>
      <c r="AM57" s="248"/>
      <c r="AN57" s="242"/>
      <c r="AO57" s="202"/>
      <c r="AP57" s="242"/>
      <c r="AQ57" s="242"/>
      <c r="AR57" s="242"/>
      <c r="AS57" s="242"/>
      <c r="AT57" s="242"/>
      <c r="AU57" s="242"/>
      <c r="AV57" s="242"/>
      <c r="AW57" s="242"/>
      <c r="AX57" s="242"/>
      <c r="AY57" s="202"/>
      <c r="AZ57" s="203"/>
      <c r="BA57" s="203"/>
      <c r="BB57" s="202"/>
      <c r="BC57" s="203"/>
      <c r="BD57" s="203"/>
      <c r="BE57" s="202"/>
      <c r="BF57" s="203"/>
      <c r="BG57" s="203"/>
      <c r="BH57" s="203"/>
      <c r="BI57" s="189"/>
      <c r="BJ57" s="189"/>
      <c r="BK57" s="188"/>
      <c r="BL57" s="188"/>
      <c r="BM57" s="188"/>
      <c r="BN57" s="189"/>
      <c r="BO57" s="191"/>
      <c r="BP57" s="192"/>
      <c r="BQ57" s="192"/>
      <c r="BR57" s="201"/>
      <c r="BS57" s="192"/>
      <c r="BT57" s="192"/>
      <c r="BU57" s="192"/>
      <c r="BV57" s="42"/>
      <c r="BW57" s="108"/>
      <c r="BX57" s="8"/>
      <c r="BY57" s="1"/>
      <c r="BZ57" s="7"/>
    </row>
    <row r="58" spans="1:78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>
        <f t="shared" si="8"/>
        <v>0</v>
      </c>
      <c r="K58" s="27" t="str">
        <f t="shared" si="14"/>
        <v/>
      </c>
      <c r="L58" s="296"/>
      <c r="M58" s="285"/>
      <c r="N58" s="184"/>
      <c r="O58" s="185"/>
      <c r="P58" s="186"/>
      <c r="Q58" s="186"/>
      <c r="R58" s="187"/>
      <c r="S58" s="240"/>
      <c r="T58" s="241"/>
      <c r="U58" s="249"/>
      <c r="V58" s="251"/>
      <c r="W58" s="202"/>
      <c r="X58" s="262"/>
      <c r="Y58" s="254"/>
      <c r="Z58" s="254"/>
      <c r="AA58" s="254"/>
      <c r="AB58" s="254"/>
      <c r="AC58" s="254"/>
      <c r="AD58" s="254"/>
      <c r="AE58" s="254"/>
      <c r="AF58" s="254"/>
      <c r="AG58" s="255"/>
      <c r="AH58" s="256"/>
      <c r="AI58" s="203"/>
      <c r="AJ58" s="254"/>
      <c r="AK58" s="254"/>
      <c r="AL58" s="203"/>
      <c r="AM58" s="244"/>
      <c r="AN58" s="245"/>
      <c r="AO58" s="246"/>
      <c r="AP58" s="245"/>
      <c r="AQ58" s="245"/>
      <c r="AR58" s="245"/>
      <c r="AS58" s="245"/>
      <c r="AT58" s="245"/>
      <c r="AU58" s="245"/>
      <c r="AV58" s="245"/>
      <c r="AW58" s="245"/>
      <c r="AX58" s="245"/>
      <c r="AY58" s="202"/>
      <c r="AZ58" s="253"/>
      <c r="BA58" s="194"/>
      <c r="BB58" s="259"/>
      <c r="BC58" s="203"/>
      <c r="BD58" s="203"/>
      <c r="BE58" s="202"/>
      <c r="BF58" s="242"/>
      <c r="BG58" s="203"/>
      <c r="BH58" s="203"/>
      <c r="BI58" s="190"/>
      <c r="BJ58" s="190"/>
      <c r="BK58" s="188"/>
      <c r="BL58" s="188"/>
      <c r="BM58" s="188"/>
      <c r="BN58" s="189"/>
      <c r="BO58" s="191"/>
      <c r="BP58" s="192"/>
      <c r="BQ58" s="192"/>
      <c r="BR58" s="201"/>
      <c r="BS58" s="192"/>
      <c r="BT58" s="192"/>
      <c r="BU58" s="192"/>
      <c r="BV58" s="42"/>
      <c r="BW58" s="108"/>
      <c r="BX58" s="8"/>
    </row>
    <row r="59" spans="1:78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>
        <f t="shared" si="8"/>
        <v>0</v>
      </c>
      <c r="K59" s="27" t="str">
        <f t="shared" si="14"/>
        <v/>
      </c>
      <c r="L59" s="296"/>
      <c r="M59" s="285"/>
      <c r="N59" s="184"/>
      <c r="O59" s="185"/>
      <c r="P59" s="186"/>
      <c r="Q59" s="186"/>
      <c r="R59" s="187"/>
      <c r="S59" s="240"/>
      <c r="T59" s="241"/>
      <c r="U59" s="249"/>
      <c r="V59" s="242"/>
      <c r="W59" s="202"/>
      <c r="X59" s="252"/>
      <c r="Y59" s="253"/>
      <c r="Z59" s="203"/>
      <c r="AA59" s="203"/>
      <c r="AB59" s="203"/>
      <c r="AC59" s="203"/>
      <c r="AD59" s="203"/>
      <c r="AE59" s="203"/>
      <c r="AF59" s="203"/>
      <c r="AG59" s="243"/>
      <c r="AH59" s="203"/>
      <c r="AI59" s="203"/>
      <c r="AJ59" s="203"/>
      <c r="AK59" s="203"/>
      <c r="AL59" s="203"/>
      <c r="AM59" s="244"/>
      <c r="AN59" s="245"/>
      <c r="AO59" s="246"/>
      <c r="AP59" s="245"/>
      <c r="AQ59" s="245"/>
      <c r="AR59" s="245"/>
      <c r="AS59" s="245"/>
      <c r="AT59" s="245"/>
      <c r="AU59" s="245"/>
      <c r="AV59" s="245"/>
      <c r="AW59" s="245"/>
      <c r="AX59" s="245"/>
      <c r="AY59" s="202"/>
      <c r="AZ59" s="253"/>
      <c r="BA59" s="203"/>
      <c r="BB59" s="259"/>
      <c r="BC59" s="203"/>
      <c r="BD59" s="242"/>
      <c r="BE59" s="202"/>
      <c r="BF59" s="242"/>
      <c r="BG59" s="194"/>
      <c r="BH59" s="194"/>
      <c r="BI59" s="195"/>
      <c r="BJ59" s="195"/>
      <c r="BK59" s="196"/>
      <c r="BL59" s="196"/>
      <c r="BM59" s="196"/>
      <c r="BN59" s="195"/>
      <c r="BO59" s="191"/>
      <c r="BP59" s="192"/>
      <c r="BQ59" s="192"/>
      <c r="BR59" s="201"/>
      <c r="BS59" s="192"/>
      <c r="BT59" s="192"/>
      <c r="BU59" s="192"/>
      <c r="BV59" s="42"/>
      <c r="BW59" s="108"/>
      <c r="BX59" s="8"/>
    </row>
    <row r="60" spans="1:78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>
        <f t="shared" si="8"/>
        <v>0</v>
      </c>
      <c r="K60" s="27" t="str">
        <f t="shared" si="14"/>
        <v/>
      </c>
      <c r="L60" s="366"/>
      <c r="M60" s="285"/>
      <c r="N60" s="343"/>
      <c r="O60" s="185"/>
      <c r="P60" s="186"/>
      <c r="Q60" s="186"/>
      <c r="R60" s="187"/>
      <c r="S60" s="300"/>
      <c r="T60" s="301"/>
      <c r="U60" s="310"/>
      <c r="V60" s="195"/>
      <c r="W60" s="304"/>
      <c r="X60" s="320"/>
      <c r="Y60" s="318"/>
      <c r="Z60" s="188"/>
      <c r="AA60" s="188"/>
      <c r="AB60" s="188"/>
      <c r="AC60" s="196"/>
      <c r="AD60" s="196"/>
      <c r="AE60" s="196"/>
      <c r="AF60" s="196"/>
      <c r="AG60" s="367"/>
      <c r="AH60" s="196"/>
      <c r="AI60" s="188"/>
      <c r="AJ60" s="196"/>
      <c r="AK60" s="196"/>
      <c r="AL60" s="188"/>
      <c r="AM60" s="315"/>
      <c r="AN60" s="316"/>
      <c r="AO60" s="317"/>
      <c r="AP60" s="316"/>
      <c r="AQ60" s="316"/>
      <c r="AR60" s="316"/>
      <c r="AS60" s="316"/>
      <c r="AT60" s="316"/>
      <c r="AU60" s="316"/>
      <c r="AV60" s="316"/>
      <c r="AW60" s="316"/>
      <c r="AX60" s="316"/>
      <c r="AY60" s="321"/>
      <c r="AZ60" s="312"/>
      <c r="BA60" s="195"/>
      <c r="BB60" s="321"/>
      <c r="BC60" s="188"/>
      <c r="BD60" s="189"/>
      <c r="BE60" s="304"/>
      <c r="BF60" s="189"/>
      <c r="BG60" s="188"/>
      <c r="BH60" s="188"/>
      <c r="BI60" s="195"/>
      <c r="BJ60" s="195"/>
      <c r="BK60" s="196"/>
      <c r="BL60" s="196"/>
      <c r="BM60" s="196"/>
      <c r="BN60" s="195"/>
      <c r="BO60" s="333"/>
      <c r="BP60" s="326"/>
      <c r="BQ60" s="249"/>
      <c r="BR60" s="327"/>
      <c r="BS60" s="326"/>
      <c r="BT60" s="326"/>
      <c r="BU60" s="326"/>
    </row>
    <row r="61" spans="1:78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>
        <f t="shared" si="8"/>
        <v>0</v>
      </c>
      <c r="K61" s="27" t="str">
        <f t="shared" si="14"/>
        <v/>
      </c>
      <c r="L61" s="366"/>
      <c r="M61" s="285"/>
      <c r="N61" s="343"/>
      <c r="O61" s="185"/>
      <c r="P61" s="368"/>
      <c r="Q61" s="368"/>
      <c r="R61" s="369"/>
      <c r="S61" s="300"/>
      <c r="T61" s="301"/>
      <c r="U61" s="310"/>
      <c r="V61" s="189"/>
      <c r="W61" s="304"/>
      <c r="X61" s="320"/>
      <c r="Y61" s="318"/>
      <c r="Z61" s="188"/>
      <c r="AA61" s="188"/>
      <c r="AB61" s="188"/>
      <c r="AC61" s="188"/>
      <c r="AD61" s="188"/>
      <c r="AE61" s="188"/>
      <c r="AF61" s="188"/>
      <c r="AG61" s="305"/>
      <c r="AH61" s="188"/>
      <c r="AI61" s="188"/>
      <c r="AJ61" s="188"/>
      <c r="AK61" s="188"/>
      <c r="AL61" s="188"/>
      <c r="AM61" s="315"/>
      <c r="AN61" s="316"/>
      <c r="AO61" s="317"/>
      <c r="AP61" s="316"/>
      <c r="AQ61" s="316"/>
      <c r="AR61" s="316"/>
      <c r="AS61" s="316"/>
      <c r="AT61" s="316"/>
      <c r="AU61" s="316"/>
      <c r="AV61" s="316"/>
      <c r="AW61" s="316"/>
      <c r="AX61" s="316"/>
      <c r="AY61" s="321"/>
      <c r="AZ61" s="318"/>
      <c r="BA61" s="320"/>
      <c r="BB61" s="341"/>
      <c r="BC61" s="196"/>
      <c r="BD61" s="195"/>
      <c r="BE61" s="341"/>
      <c r="BF61" s="189"/>
      <c r="BG61" s="196"/>
      <c r="BH61" s="196"/>
      <c r="BI61" s="190"/>
      <c r="BJ61" s="190"/>
      <c r="BK61" s="188"/>
      <c r="BL61" s="188"/>
      <c r="BM61" s="188"/>
      <c r="BN61" s="189"/>
      <c r="BO61" s="333"/>
      <c r="BP61" s="326"/>
      <c r="BQ61" s="249"/>
      <c r="BR61" s="327"/>
      <c r="BS61" s="326"/>
      <c r="BT61" s="326"/>
      <c r="BU61" s="326"/>
    </row>
    <row r="62" spans="1:78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>
        <f t="shared" si="8"/>
        <v>0</v>
      </c>
      <c r="K62" s="27" t="str">
        <f t="shared" si="14"/>
        <v/>
      </c>
      <c r="L62" s="366"/>
      <c r="M62" s="285"/>
      <c r="N62" s="343"/>
      <c r="O62" s="185"/>
      <c r="P62" s="368"/>
      <c r="Q62" s="368"/>
      <c r="R62" s="369"/>
      <c r="S62" s="300"/>
      <c r="T62" s="301"/>
      <c r="U62" s="310"/>
      <c r="V62" s="189"/>
      <c r="W62" s="304"/>
      <c r="X62" s="320"/>
      <c r="Y62" s="318"/>
      <c r="Z62" s="188"/>
      <c r="AA62" s="188"/>
      <c r="AB62" s="188"/>
      <c r="AC62" s="188"/>
      <c r="AD62" s="188"/>
      <c r="AE62" s="188"/>
      <c r="AF62" s="188"/>
      <c r="AG62" s="305"/>
      <c r="AH62" s="188"/>
      <c r="AI62" s="188"/>
      <c r="AJ62" s="188"/>
      <c r="AK62" s="188"/>
      <c r="AL62" s="188"/>
      <c r="AM62" s="315"/>
      <c r="AN62" s="316"/>
      <c r="AO62" s="317"/>
      <c r="AP62" s="316"/>
      <c r="AQ62" s="316"/>
      <c r="AR62" s="316"/>
      <c r="AS62" s="316"/>
      <c r="AT62" s="316"/>
      <c r="AU62" s="316"/>
      <c r="AV62" s="316"/>
      <c r="AW62" s="316"/>
      <c r="AX62" s="316"/>
      <c r="AY62" s="321"/>
      <c r="AZ62" s="318"/>
      <c r="BA62" s="320"/>
      <c r="BB62" s="304"/>
      <c r="BC62" s="188"/>
      <c r="BD62" s="189"/>
      <c r="BE62" s="304"/>
      <c r="BF62" s="189"/>
      <c r="BG62" s="188"/>
      <c r="BH62" s="188"/>
      <c r="BI62" s="189"/>
      <c r="BJ62" s="189"/>
      <c r="BK62" s="188"/>
      <c r="BL62" s="188"/>
      <c r="BM62" s="188"/>
      <c r="BN62" s="189"/>
      <c r="BO62" s="333"/>
      <c r="BP62" s="326"/>
      <c r="BQ62" s="249"/>
      <c r="BR62" s="203"/>
      <c r="BS62" s="203"/>
      <c r="BT62" s="203"/>
      <c r="BU62" s="326"/>
    </row>
    <row r="63" spans="1:78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>
        <f t="shared" si="8"/>
        <v>0</v>
      </c>
      <c r="K63" s="27" t="str">
        <f t="shared" si="14"/>
        <v/>
      </c>
      <c r="L63" s="370"/>
      <c r="M63" s="285"/>
      <c r="N63" s="343"/>
      <c r="O63" s="185"/>
      <c r="P63" s="368"/>
      <c r="Q63" s="368"/>
      <c r="R63" s="369"/>
      <c r="S63" s="300"/>
      <c r="T63" s="301"/>
      <c r="U63" s="310"/>
      <c r="V63" s="189"/>
      <c r="W63" s="304"/>
      <c r="X63" s="320"/>
      <c r="Y63" s="318"/>
      <c r="Z63" s="188"/>
      <c r="AA63" s="188"/>
      <c r="AB63" s="188"/>
      <c r="AC63" s="188"/>
      <c r="AD63" s="188"/>
      <c r="AE63" s="188"/>
      <c r="AF63" s="188"/>
      <c r="AG63" s="305"/>
      <c r="AH63" s="188"/>
      <c r="AI63" s="188"/>
      <c r="AJ63" s="188"/>
      <c r="AK63" s="188"/>
      <c r="AL63" s="188"/>
      <c r="AM63" s="315"/>
      <c r="AN63" s="316"/>
      <c r="AO63" s="317"/>
      <c r="AP63" s="316"/>
      <c r="AQ63" s="316"/>
      <c r="AR63" s="316"/>
      <c r="AS63" s="316"/>
      <c r="AT63" s="316"/>
      <c r="AU63" s="316"/>
      <c r="AV63" s="316"/>
      <c r="AW63" s="316"/>
      <c r="AX63" s="316"/>
      <c r="AY63" s="321"/>
      <c r="AZ63" s="318"/>
      <c r="BA63" s="320"/>
      <c r="BB63" s="321"/>
      <c r="BC63" s="188"/>
      <c r="BD63" s="189"/>
      <c r="BE63" s="304"/>
      <c r="BF63" s="189"/>
      <c r="BG63" s="188"/>
      <c r="BH63" s="188"/>
      <c r="BI63" s="195"/>
      <c r="BJ63" s="195"/>
      <c r="BK63" s="196"/>
      <c r="BL63" s="196"/>
      <c r="BM63" s="196"/>
      <c r="BN63" s="195"/>
      <c r="BO63" s="333"/>
      <c r="BP63" s="326"/>
      <c r="BQ63" s="249"/>
      <c r="BR63" s="327"/>
      <c r="BS63" s="326"/>
      <c r="BT63" s="326"/>
      <c r="BU63" s="326"/>
    </row>
    <row r="64" spans="1:78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>
        <f t="shared" si="8"/>
        <v>0</v>
      </c>
      <c r="K64" s="27" t="str">
        <f t="shared" si="14"/>
        <v/>
      </c>
      <c r="L64" s="370"/>
      <c r="M64" s="285"/>
      <c r="N64" s="343"/>
      <c r="O64" s="185"/>
      <c r="P64" s="368"/>
      <c r="Q64" s="368"/>
      <c r="R64" s="369"/>
      <c r="S64" s="300"/>
      <c r="T64" s="301"/>
      <c r="U64" s="310"/>
      <c r="V64" s="189"/>
      <c r="W64" s="304"/>
      <c r="X64" s="320"/>
      <c r="Y64" s="318"/>
      <c r="Z64" s="188"/>
      <c r="AA64" s="188"/>
      <c r="AB64" s="188"/>
      <c r="AC64" s="188"/>
      <c r="AD64" s="188"/>
      <c r="AE64" s="188"/>
      <c r="AF64" s="188"/>
      <c r="AG64" s="305"/>
      <c r="AH64" s="188"/>
      <c r="AI64" s="188"/>
      <c r="AJ64" s="188"/>
      <c r="AK64" s="188"/>
      <c r="AL64" s="188"/>
      <c r="AM64" s="315"/>
      <c r="AN64" s="316"/>
      <c r="AO64" s="317"/>
      <c r="AP64" s="316"/>
      <c r="AQ64" s="316"/>
      <c r="AR64" s="316"/>
      <c r="AS64" s="316"/>
      <c r="AT64" s="316"/>
      <c r="AU64" s="316"/>
      <c r="AV64" s="316"/>
      <c r="AW64" s="316"/>
      <c r="AX64" s="316"/>
      <c r="AY64" s="321"/>
      <c r="AZ64" s="318"/>
      <c r="BA64" s="320"/>
      <c r="BB64" s="341"/>
      <c r="BC64" s="196"/>
      <c r="BD64" s="195"/>
      <c r="BE64" s="341"/>
      <c r="BF64" s="189"/>
      <c r="BG64" s="196"/>
      <c r="BH64" s="196"/>
      <c r="BI64" s="195"/>
      <c r="BJ64" s="195"/>
      <c r="BK64" s="196"/>
      <c r="BL64" s="196"/>
      <c r="BM64" s="196"/>
      <c r="BN64" s="195"/>
      <c r="BO64" s="333"/>
      <c r="BP64" s="326"/>
      <c r="BQ64" s="249"/>
      <c r="BR64" s="327"/>
      <c r="BS64" s="326"/>
      <c r="BT64" s="326"/>
      <c r="BU64" s="326"/>
    </row>
    <row r="65" spans="1:73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>
        <f t="shared" si="8"/>
        <v>0</v>
      </c>
      <c r="K65" s="27" t="str">
        <f t="shared" si="14"/>
        <v/>
      </c>
      <c r="L65" s="370"/>
      <c r="M65" s="285"/>
      <c r="N65" s="343"/>
      <c r="O65" s="185"/>
      <c r="P65" s="368"/>
      <c r="Q65" s="368"/>
      <c r="R65" s="369"/>
      <c r="S65" s="300"/>
      <c r="T65" s="301"/>
      <c r="U65" s="310"/>
      <c r="V65" s="302"/>
      <c r="W65" s="304"/>
      <c r="X65" s="311"/>
      <c r="Y65" s="312"/>
      <c r="Z65" s="312"/>
      <c r="AA65" s="312"/>
      <c r="AB65" s="312"/>
      <c r="AC65" s="312"/>
      <c r="AD65" s="312"/>
      <c r="AE65" s="312"/>
      <c r="AF65" s="312"/>
      <c r="AG65" s="313"/>
      <c r="AH65" s="314"/>
      <c r="AI65" s="188"/>
      <c r="AJ65" s="188"/>
      <c r="AK65" s="188"/>
      <c r="AL65" s="188"/>
      <c r="AM65" s="315"/>
      <c r="AN65" s="316"/>
      <c r="AO65" s="317"/>
      <c r="AP65" s="316"/>
      <c r="AQ65" s="316"/>
      <c r="AR65" s="316"/>
      <c r="AS65" s="316"/>
      <c r="AT65" s="316"/>
      <c r="AU65" s="316"/>
      <c r="AV65" s="316"/>
      <c r="AW65" s="316"/>
      <c r="AX65" s="316"/>
      <c r="AY65" s="341"/>
      <c r="AZ65" s="318"/>
      <c r="BA65" s="320"/>
      <c r="BB65" s="341"/>
      <c r="BC65" s="196"/>
      <c r="BD65" s="195"/>
      <c r="BE65" s="341"/>
      <c r="BF65" s="189"/>
      <c r="BG65" s="196"/>
      <c r="BH65" s="196"/>
      <c r="BI65" s="200"/>
      <c r="BJ65" s="200"/>
      <c r="BK65" s="196"/>
      <c r="BL65" s="196"/>
      <c r="BM65" s="196"/>
      <c r="BN65" s="195"/>
      <c r="BO65" s="333"/>
      <c r="BP65" s="326"/>
      <c r="BQ65" s="249"/>
      <c r="BR65" s="327"/>
      <c r="BS65" s="326"/>
      <c r="BT65" s="326"/>
      <c r="BU65" s="326"/>
    </row>
    <row r="66" spans="1:73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>
        <f t="shared" si="8"/>
        <v>0</v>
      </c>
      <c r="K66" s="27" t="str">
        <f t="shared" si="14"/>
        <v/>
      </c>
      <c r="L66" s="371"/>
      <c r="M66" s="285"/>
      <c r="N66" s="343"/>
      <c r="O66" s="185"/>
      <c r="P66" s="368"/>
      <c r="Q66" s="368"/>
      <c r="R66" s="369"/>
      <c r="S66" s="300"/>
      <c r="T66" s="301"/>
      <c r="U66" s="310"/>
      <c r="V66" s="302"/>
      <c r="W66" s="304"/>
      <c r="X66" s="189"/>
      <c r="Y66" s="188"/>
      <c r="Z66" s="188"/>
      <c r="AA66" s="188"/>
      <c r="AB66" s="188"/>
      <c r="AC66" s="312"/>
      <c r="AD66" s="312"/>
      <c r="AE66" s="312"/>
      <c r="AF66" s="312"/>
      <c r="AG66" s="313"/>
      <c r="AH66" s="314"/>
      <c r="AI66" s="188"/>
      <c r="AJ66" s="312"/>
      <c r="AK66" s="314"/>
      <c r="AL66" s="188"/>
      <c r="AM66" s="372"/>
      <c r="AN66" s="373"/>
      <c r="AO66" s="373"/>
      <c r="AP66" s="373"/>
      <c r="AQ66" s="373"/>
      <c r="AR66" s="373"/>
      <c r="AS66" s="373"/>
      <c r="AT66" s="373"/>
      <c r="AU66" s="373"/>
      <c r="AV66" s="373"/>
      <c r="AW66" s="373"/>
      <c r="AX66" s="373"/>
      <c r="AY66" s="304"/>
      <c r="AZ66" s="188"/>
      <c r="BA66" s="195"/>
      <c r="BB66" s="341"/>
      <c r="BC66" s="196"/>
      <c r="BD66" s="195"/>
      <c r="BE66" s="341"/>
      <c r="BF66" s="189"/>
      <c r="BG66" s="196"/>
      <c r="BH66" s="196"/>
      <c r="BI66" s="190"/>
      <c r="BJ66" s="190"/>
      <c r="BK66" s="188"/>
      <c r="BL66" s="188"/>
      <c r="BM66" s="188"/>
      <c r="BN66" s="189"/>
      <c r="BO66" s="333"/>
      <c r="BP66" s="326"/>
      <c r="BQ66" s="249"/>
      <c r="BR66" s="327"/>
      <c r="BS66" s="326"/>
      <c r="BT66" s="326"/>
      <c r="BU66" s="326"/>
    </row>
    <row r="67" spans="1:73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>
        <f t="shared" si="8"/>
        <v>0</v>
      </c>
      <c r="K67" s="27" t="str">
        <f t="shared" si="14"/>
        <v/>
      </c>
      <c r="L67" s="370"/>
      <c r="M67" s="285"/>
      <c r="N67" s="343"/>
      <c r="O67" s="185"/>
      <c r="P67" s="368"/>
      <c r="Q67" s="368"/>
      <c r="R67" s="369"/>
      <c r="S67" s="300"/>
      <c r="T67" s="301"/>
      <c r="U67" s="310"/>
      <c r="V67" s="189"/>
      <c r="W67" s="304"/>
      <c r="X67" s="189"/>
      <c r="Y67" s="188"/>
      <c r="Z67" s="188"/>
      <c r="AA67" s="188"/>
      <c r="AB67" s="188"/>
      <c r="AC67" s="188"/>
      <c r="AD67" s="188"/>
      <c r="AE67" s="188"/>
      <c r="AF67" s="188"/>
      <c r="AG67" s="305"/>
      <c r="AH67" s="188"/>
      <c r="AI67" s="188"/>
      <c r="AJ67" s="188"/>
      <c r="AK67" s="188"/>
      <c r="AL67" s="188"/>
      <c r="AM67" s="315"/>
      <c r="AN67" s="316"/>
      <c r="AO67" s="317"/>
      <c r="AP67" s="316"/>
      <c r="AQ67" s="316"/>
      <c r="AR67" s="316"/>
      <c r="AS67" s="316"/>
      <c r="AT67" s="316"/>
      <c r="AU67" s="316"/>
      <c r="AV67" s="316"/>
      <c r="AW67" s="316"/>
      <c r="AX67" s="316"/>
      <c r="AY67" s="304"/>
      <c r="AZ67" s="188"/>
      <c r="BA67" s="189"/>
      <c r="BB67" s="304"/>
      <c r="BC67" s="188"/>
      <c r="BD67" s="189"/>
      <c r="BE67" s="304"/>
      <c r="BF67" s="189"/>
      <c r="BG67" s="188"/>
      <c r="BH67" s="188"/>
      <c r="BI67" s="200"/>
      <c r="BJ67" s="200"/>
      <c r="BK67" s="196"/>
      <c r="BL67" s="196"/>
      <c r="BM67" s="196"/>
      <c r="BN67" s="195"/>
      <c r="BO67" s="333"/>
      <c r="BP67" s="326"/>
      <c r="BQ67" s="249"/>
      <c r="BR67" s="327"/>
      <c r="BS67" s="326"/>
      <c r="BT67" s="326"/>
      <c r="BU67" s="326"/>
    </row>
    <row r="68" spans="1:73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>
        <f t="shared" si="8"/>
        <v>0</v>
      </c>
      <c r="K68" s="27" t="str">
        <f t="shared" si="14"/>
        <v/>
      </c>
      <c r="L68" s="371"/>
      <c r="M68" s="285"/>
      <c r="N68" s="343"/>
      <c r="O68" s="185"/>
      <c r="P68" s="368"/>
      <c r="Q68" s="368"/>
      <c r="R68" s="369"/>
      <c r="S68" s="300"/>
      <c r="T68" s="301"/>
      <c r="U68" s="310"/>
      <c r="V68" s="189"/>
      <c r="W68" s="304"/>
      <c r="X68" s="189"/>
      <c r="Y68" s="188"/>
      <c r="Z68" s="188"/>
      <c r="AA68" s="188"/>
      <c r="AB68" s="188"/>
      <c r="AC68" s="188"/>
      <c r="AD68" s="188"/>
      <c r="AE68" s="188"/>
      <c r="AF68" s="188"/>
      <c r="AG68" s="305"/>
      <c r="AH68" s="188"/>
      <c r="AI68" s="188"/>
      <c r="AJ68" s="188"/>
      <c r="AK68" s="188"/>
      <c r="AL68" s="188"/>
      <c r="AM68" s="315"/>
      <c r="AN68" s="316"/>
      <c r="AO68" s="317"/>
      <c r="AP68" s="316"/>
      <c r="AQ68" s="316"/>
      <c r="AR68" s="316"/>
      <c r="AS68" s="316"/>
      <c r="AT68" s="316"/>
      <c r="AU68" s="316"/>
      <c r="AV68" s="316"/>
      <c r="AW68" s="316"/>
      <c r="AX68" s="316"/>
      <c r="AY68" s="304"/>
      <c r="AZ68" s="318"/>
      <c r="BA68" s="339"/>
      <c r="BB68" s="334"/>
      <c r="BC68" s="188"/>
      <c r="BD68" s="189"/>
      <c r="BE68" s="304"/>
      <c r="BF68" s="189"/>
      <c r="BG68" s="188"/>
      <c r="BH68" s="188"/>
      <c r="BI68" s="190"/>
      <c r="BJ68" s="190"/>
      <c r="BK68" s="188"/>
      <c r="BL68" s="188"/>
      <c r="BM68" s="188"/>
      <c r="BN68" s="189"/>
      <c r="BO68" s="333"/>
      <c r="BP68" s="326"/>
      <c r="BQ68" s="249"/>
      <c r="BR68" s="203"/>
      <c r="BS68" s="203"/>
      <c r="BT68" s="203"/>
      <c r="BU68" s="326"/>
    </row>
    <row r="69" spans="1:73" x14ac:dyDescent="0.25">
      <c r="J69" s="27">
        <f t="shared" si="8"/>
        <v>0</v>
      </c>
      <c r="K69" s="27" t="str">
        <f t="shared" ref="K69:K85" si="15">IF(N69&gt;=B$6,4,IF(N69&gt;=B$7,3,IF(N69&gt;=B$8,2,IF(N69&gt;=B$9,1,IF(N69="","",0)))))</f>
        <v/>
      </c>
      <c r="L69" s="370"/>
      <c r="M69" s="285"/>
      <c r="N69" s="343"/>
      <c r="O69" s="185"/>
      <c r="P69" s="368"/>
      <c r="Q69" s="368"/>
      <c r="R69" s="369"/>
      <c r="S69" s="300"/>
      <c r="T69" s="301"/>
      <c r="U69" s="310"/>
      <c r="V69" s="189"/>
      <c r="W69" s="304"/>
      <c r="X69" s="320"/>
      <c r="Y69" s="318"/>
      <c r="Z69" s="188"/>
      <c r="AA69" s="188"/>
      <c r="AB69" s="188"/>
      <c r="AC69" s="188"/>
      <c r="AD69" s="188"/>
      <c r="AE69" s="188"/>
      <c r="AF69" s="188"/>
      <c r="AG69" s="305"/>
      <c r="AH69" s="188"/>
      <c r="AI69" s="188"/>
      <c r="AJ69" s="188"/>
      <c r="AK69" s="188"/>
      <c r="AL69" s="188"/>
      <c r="AM69" s="315"/>
      <c r="AN69" s="316"/>
      <c r="AO69" s="317"/>
      <c r="AP69" s="316"/>
      <c r="AQ69" s="316"/>
      <c r="AR69" s="316"/>
      <c r="AS69" s="316"/>
      <c r="AT69" s="316"/>
      <c r="AU69" s="316"/>
      <c r="AV69" s="316"/>
      <c r="AW69" s="316"/>
      <c r="AX69" s="316"/>
      <c r="AY69" s="321"/>
      <c r="AZ69" s="318"/>
      <c r="BA69" s="339"/>
      <c r="BB69" s="340"/>
      <c r="BC69" s="196"/>
      <c r="BD69" s="195"/>
      <c r="BE69" s="341"/>
      <c r="BF69" s="189"/>
      <c r="BG69" s="196"/>
      <c r="BH69" s="196"/>
      <c r="BI69" s="200"/>
      <c r="BJ69" s="200"/>
      <c r="BK69" s="196"/>
      <c r="BL69" s="196"/>
      <c r="BM69" s="196"/>
      <c r="BN69" s="200"/>
      <c r="BO69" s="325"/>
      <c r="BP69" s="326"/>
      <c r="BQ69" s="249"/>
      <c r="BR69" s="327"/>
      <c r="BS69" s="326"/>
      <c r="BT69" s="326"/>
      <c r="BU69" s="326"/>
    </row>
    <row r="70" spans="1:73" x14ac:dyDescent="0.25">
      <c r="J70" s="27">
        <f t="shared" ref="J70:J89" si="16">COUNTIF(W70:BN70,"=N")</f>
        <v>0</v>
      </c>
      <c r="K70" s="27" t="str">
        <f t="shared" si="15"/>
        <v/>
      </c>
      <c r="L70" s="370"/>
      <c r="M70" s="285"/>
      <c r="N70" s="343"/>
      <c r="O70" s="374"/>
      <c r="P70" s="368"/>
      <c r="Q70" s="368"/>
      <c r="R70" s="368"/>
      <c r="S70" s="364"/>
      <c r="T70" s="301"/>
      <c r="U70" s="310"/>
      <c r="V70" s="302"/>
      <c r="W70" s="304"/>
      <c r="X70" s="311"/>
      <c r="Y70" s="312"/>
      <c r="Z70" s="312"/>
      <c r="AA70" s="312"/>
      <c r="AB70" s="312"/>
      <c r="AC70" s="312"/>
      <c r="AD70" s="312"/>
      <c r="AE70" s="312"/>
      <c r="AF70" s="312"/>
      <c r="AG70" s="313"/>
      <c r="AH70" s="314"/>
      <c r="AI70" s="188"/>
      <c r="AJ70" s="312"/>
      <c r="AK70" s="314"/>
      <c r="AL70" s="188"/>
      <c r="AM70" s="315"/>
      <c r="AN70" s="316"/>
      <c r="AO70" s="317"/>
      <c r="AP70" s="316"/>
      <c r="AQ70" s="316"/>
      <c r="AR70" s="316"/>
      <c r="AS70" s="316"/>
      <c r="AT70" s="316"/>
      <c r="AU70" s="316"/>
      <c r="AV70" s="316"/>
      <c r="AW70" s="316"/>
      <c r="AX70" s="316"/>
      <c r="AY70" s="350"/>
      <c r="AZ70" s="312"/>
      <c r="BA70" s="339"/>
      <c r="BB70" s="340"/>
      <c r="BC70" s="196"/>
      <c r="BD70" s="195"/>
      <c r="BE70" s="341"/>
      <c r="BF70" s="189"/>
      <c r="BG70" s="196"/>
      <c r="BH70" s="196"/>
      <c r="BI70" s="200"/>
      <c r="BJ70" s="200"/>
      <c r="BK70" s="196"/>
      <c r="BL70" s="196"/>
      <c r="BM70" s="196"/>
      <c r="BN70" s="200"/>
      <c r="BO70" s="325"/>
      <c r="BP70" s="326"/>
      <c r="BQ70" s="249"/>
      <c r="BR70" s="327"/>
      <c r="BS70" s="326"/>
      <c r="BT70" s="326"/>
      <c r="BU70" s="326"/>
    </row>
    <row r="71" spans="1:73" x14ac:dyDescent="0.25">
      <c r="J71" s="27">
        <f t="shared" si="16"/>
        <v>0</v>
      </c>
      <c r="K71" s="27" t="str">
        <f t="shared" si="15"/>
        <v/>
      </c>
      <c r="L71" s="375"/>
      <c r="M71" s="285"/>
      <c r="N71" s="376"/>
      <c r="O71" s="377"/>
      <c r="P71" s="378"/>
      <c r="Q71" s="378"/>
      <c r="R71" s="378"/>
      <c r="S71" s="364"/>
      <c r="T71" s="301"/>
      <c r="U71" s="310"/>
      <c r="V71" s="302"/>
      <c r="W71" s="341"/>
      <c r="X71" s="311"/>
      <c r="Y71" s="312"/>
      <c r="Z71" s="312"/>
      <c r="AA71" s="312"/>
      <c r="AB71" s="312"/>
      <c r="AC71" s="312"/>
      <c r="AD71" s="312"/>
      <c r="AE71" s="312"/>
      <c r="AF71" s="312"/>
      <c r="AG71" s="313"/>
      <c r="AH71" s="314"/>
      <c r="AI71" s="188"/>
      <c r="AJ71" s="312"/>
      <c r="AK71" s="314"/>
      <c r="AL71" s="188"/>
      <c r="AM71" s="315"/>
      <c r="AN71" s="316"/>
      <c r="AO71" s="317"/>
      <c r="AP71" s="316"/>
      <c r="AQ71" s="316"/>
      <c r="AR71" s="316"/>
      <c r="AS71" s="316"/>
      <c r="AT71" s="316"/>
      <c r="AU71" s="316"/>
      <c r="AV71" s="316"/>
      <c r="AW71" s="316"/>
      <c r="AX71" s="316"/>
      <c r="AY71" s="341"/>
      <c r="AZ71" s="196"/>
      <c r="BA71" s="200"/>
      <c r="BB71" s="340"/>
      <c r="BC71" s="196"/>
      <c r="BD71" s="195"/>
      <c r="BE71" s="341"/>
      <c r="BF71" s="189"/>
      <c r="BG71" s="196"/>
      <c r="BH71" s="196"/>
      <c r="BI71" s="200"/>
      <c r="BJ71" s="200"/>
      <c r="BK71" s="196"/>
      <c r="BL71" s="196"/>
      <c r="BM71" s="196"/>
      <c r="BN71" s="200"/>
      <c r="BO71" s="197"/>
      <c r="BP71" s="198"/>
      <c r="BQ71" s="379"/>
      <c r="BR71" s="197"/>
      <c r="BS71" s="198"/>
      <c r="BT71" s="198"/>
      <c r="BU71" s="198"/>
    </row>
    <row r="72" spans="1:73" x14ac:dyDescent="0.25">
      <c r="J72" s="27">
        <f t="shared" si="16"/>
        <v>0</v>
      </c>
      <c r="K72" s="27" t="str">
        <f t="shared" si="15"/>
        <v/>
      </c>
      <c r="L72" s="328"/>
      <c r="M72" s="285"/>
      <c r="N72" s="376"/>
      <c r="O72" s="377"/>
      <c r="P72" s="378"/>
      <c r="Q72" s="378"/>
      <c r="R72" s="378"/>
      <c r="S72" s="364"/>
      <c r="T72" s="301"/>
      <c r="U72" s="310"/>
      <c r="V72" s="302"/>
      <c r="W72" s="350"/>
      <c r="X72" s="311"/>
      <c r="Y72" s="312"/>
      <c r="Z72" s="312"/>
      <c r="AA72" s="312"/>
      <c r="AB72" s="312"/>
      <c r="AC72" s="312"/>
      <c r="AD72" s="312"/>
      <c r="AE72" s="312"/>
      <c r="AF72" s="312"/>
      <c r="AG72" s="313"/>
      <c r="AH72" s="314"/>
      <c r="AI72" s="188"/>
      <c r="AJ72" s="312"/>
      <c r="AK72" s="314"/>
      <c r="AL72" s="188"/>
      <c r="AM72" s="315"/>
      <c r="AN72" s="316"/>
      <c r="AO72" s="317"/>
      <c r="AP72" s="316"/>
      <c r="AQ72" s="316"/>
      <c r="AR72" s="316"/>
      <c r="AS72" s="316"/>
      <c r="AT72" s="316"/>
      <c r="AU72" s="316"/>
      <c r="AV72" s="316"/>
      <c r="AW72" s="316"/>
      <c r="AX72" s="316"/>
      <c r="AY72" s="350"/>
      <c r="AZ72" s="312"/>
      <c r="BA72" s="200"/>
      <c r="BB72" s="340"/>
      <c r="BC72" s="196"/>
      <c r="BD72" s="200"/>
      <c r="BE72" s="195"/>
      <c r="BF72" s="189"/>
      <c r="BG72" s="196"/>
      <c r="BH72" s="196"/>
      <c r="BI72" s="200"/>
      <c r="BJ72" s="200"/>
      <c r="BK72" s="196"/>
      <c r="BL72" s="196"/>
      <c r="BM72" s="196"/>
      <c r="BN72" s="200"/>
      <c r="BO72" s="197"/>
      <c r="BP72" s="198"/>
      <c r="BQ72" s="379"/>
      <c r="BR72" s="197"/>
      <c r="BS72" s="198"/>
      <c r="BT72" s="198"/>
      <c r="BU72" s="198"/>
    </row>
    <row r="73" spans="1:73" x14ac:dyDescent="0.25">
      <c r="J73" s="27">
        <f t="shared" si="16"/>
        <v>0</v>
      </c>
      <c r="K73" s="27" t="str">
        <f t="shared" si="15"/>
        <v/>
      </c>
      <c r="L73" s="328"/>
      <c r="M73" s="285"/>
      <c r="N73" s="308"/>
      <c r="O73" s="380"/>
      <c r="P73" s="380"/>
      <c r="Q73" s="380"/>
      <c r="R73" s="380"/>
      <c r="S73" s="334"/>
      <c r="T73" s="189"/>
      <c r="U73" s="188"/>
      <c r="V73" s="189"/>
      <c r="W73" s="304"/>
      <c r="X73" s="189"/>
      <c r="Y73" s="188"/>
      <c r="Z73" s="188"/>
      <c r="AA73" s="188"/>
      <c r="AB73" s="188"/>
      <c r="AC73" s="188"/>
      <c r="AD73" s="188"/>
      <c r="AE73" s="188"/>
      <c r="AF73" s="188"/>
      <c r="AG73" s="305"/>
      <c r="AH73" s="188"/>
      <c r="AI73" s="188"/>
      <c r="AJ73" s="188"/>
      <c r="AK73" s="188"/>
      <c r="AL73" s="188"/>
      <c r="AM73" s="315"/>
      <c r="AN73" s="316"/>
      <c r="AO73" s="317"/>
      <c r="AP73" s="316"/>
      <c r="AQ73" s="316"/>
      <c r="AR73" s="316"/>
      <c r="AS73" s="316"/>
      <c r="AT73" s="316"/>
      <c r="AU73" s="316"/>
      <c r="AV73" s="316"/>
      <c r="AW73" s="316"/>
      <c r="AX73" s="316"/>
      <c r="AY73" s="304"/>
      <c r="AZ73" s="188"/>
      <c r="BA73" s="190"/>
      <c r="BB73" s="334"/>
      <c r="BC73" s="188"/>
      <c r="BD73" s="190"/>
      <c r="BE73" s="189"/>
      <c r="BF73" s="189"/>
      <c r="BG73" s="188"/>
      <c r="BH73" s="188"/>
      <c r="BI73" s="190"/>
      <c r="BJ73" s="190"/>
      <c r="BK73" s="188"/>
      <c r="BL73" s="188"/>
      <c r="BM73" s="188"/>
      <c r="BN73" s="190"/>
      <c r="BO73" s="197"/>
      <c r="BP73" s="198"/>
      <c r="BQ73" s="379"/>
      <c r="BR73" s="298"/>
      <c r="BS73" s="298"/>
      <c r="BT73" s="298"/>
      <c r="BU73" s="198"/>
    </row>
    <row r="74" spans="1:73" x14ac:dyDescent="0.25">
      <c r="J74" s="27">
        <f t="shared" si="16"/>
        <v>0</v>
      </c>
      <c r="K74" s="27" t="str">
        <f t="shared" si="15"/>
        <v/>
      </c>
      <c r="L74" s="328"/>
      <c r="M74" s="285"/>
      <c r="N74" s="376"/>
      <c r="O74" s="377"/>
      <c r="P74" s="378"/>
      <c r="Q74" s="378"/>
      <c r="R74" s="378"/>
      <c r="S74" s="364"/>
      <c r="T74" s="301"/>
      <c r="U74" s="310"/>
      <c r="V74" s="302"/>
      <c r="W74" s="350"/>
      <c r="X74" s="311"/>
      <c r="Y74" s="312"/>
      <c r="Z74" s="312"/>
      <c r="AA74" s="312"/>
      <c r="AB74" s="312"/>
      <c r="AC74" s="312"/>
      <c r="AD74" s="312"/>
      <c r="AE74" s="312"/>
      <c r="AF74" s="312"/>
      <c r="AG74" s="313"/>
      <c r="AH74" s="314"/>
      <c r="AI74" s="188"/>
      <c r="AJ74" s="312"/>
      <c r="AK74" s="314"/>
      <c r="AL74" s="188"/>
      <c r="AM74" s="315"/>
      <c r="AN74" s="316"/>
      <c r="AO74" s="317"/>
      <c r="AP74" s="316"/>
      <c r="AQ74" s="316"/>
      <c r="AR74" s="316"/>
      <c r="AS74" s="316"/>
      <c r="AT74" s="316"/>
      <c r="AU74" s="316"/>
      <c r="AV74" s="316"/>
      <c r="AW74" s="316"/>
      <c r="AX74" s="316"/>
      <c r="AY74" s="350"/>
      <c r="AZ74" s="312"/>
      <c r="BA74" s="200"/>
      <c r="BB74" s="340"/>
      <c r="BC74" s="196"/>
      <c r="BD74" s="200"/>
      <c r="BE74" s="195"/>
      <c r="BF74" s="189"/>
      <c r="BG74" s="196"/>
      <c r="BH74" s="196"/>
      <c r="BI74" s="200"/>
      <c r="BJ74" s="200"/>
      <c r="BK74" s="196"/>
      <c r="BL74" s="196"/>
      <c r="BM74" s="196"/>
      <c r="BN74" s="200"/>
      <c r="BO74" s="197"/>
      <c r="BP74" s="198"/>
      <c r="BQ74" s="379"/>
      <c r="BR74" s="197"/>
      <c r="BS74" s="198"/>
      <c r="BT74" s="198"/>
      <c r="BU74" s="198"/>
    </row>
    <row r="75" spans="1:73" x14ac:dyDescent="0.25">
      <c r="J75" s="27">
        <f t="shared" si="16"/>
        <v>0</v>
      </c>
      <c r="K75" s="27" t="str">
        <f t="shared" si="15"/>
        <v/>
      </c>
      <c r="L75" s="328"/>
      <c r="M75" s="285"/>
      <c r="N75" s="376"/>
      <c r="O75" s="377"/>
      <c r="P75" s="378"/>
      <c r="Q75" s="378"/>
      <c r="R75" s="378"/>
      <c r="S75" s="364"/>
      <c r="T75" s="301"/>
      <c r="U75" s="310"/>
      <c r="V75" s="302"/>
      <c r="W75" s="304"/>
      <c r="X75" s="189"/>
      <c r="Y75" s="188"/>
      <c r="Z75" s="188"/>
      <c r="AA75" s="188"/>
      <c r="AB75" s="188"/>
      <c r="AC75" s="312"/>
      <c r="AD75" s="312"/>
      <c r="AE75" s="312"/>
      <c r="AF75" s="312"/>
      <c r="AG75" s="313"/>
      <c r="AH75" s="314"/>
      <c r="AI75" s="188"/>
      <c r="AJ75" s="312"/>
      <c r="AK75" s="314"/>
      <c r="AL75" s="188"/>
      <c r="AM75" s="315"/>
      <c r="AN75" s="316"/>
      <c r="AO75" s="317"/>
      <c r="AP75" s="316"/>
      <c r="AQ75" s="316"/>
      <c r="AR75" s="316"/>
      <c r="AS75" s="316"/>
      <c r="AT75" s="316"/>
      <c r="AU75" s="316"/>
      <c r="AV75" s="316"/>
      <c r="AW75" s="316"/>
      <c r="AX75" s="316"/>
      <c r="AY75" s="304"/>
      <c r="AZ75" s="188"/>
      <c r="BA75" s="200"/>
      <c r="BB75" s="340"/>
      <c r="BC75" s="196"/>
      <c r="BD75" s="200"/>
      <c r="BE75" s="195"/>
      <c r="BF75" s="189"/>
      <c r="BG75" s="196"/>
      <c r="BH75" s="196"/>
      <c r="BI75" s="200"/>
      <c r="BJ75" s="200"/>
      <c r="BK75" s="196"/>
      <c r="BL75" s="196"/>
      <c r="BM75" s="196"/>
      <c r="BN75" s="200"/>
      <c r="BO75" s="197"/>
      <c r="BP75" s="198"/>
      <c r="BQ75" s="379"/>
      <c r="BR75" s="197"/>
      <c r="BS75" s="198"/>
      <c r="BT75" s="198"/>
      <c r="BU75" s="198"/>
    </row>
    <row r="76" spans="1:73" x14ac:dyDescent="0.25">
      <c r="J76" s="27">
        <f t="shared" si="16"/>
        <v>0</v>
      </c>
      <c r="K76" s="27" t="str">
        <f t="shared" si="15"/>
        <v/>
      </c>
      <c r="L76" s="328"/>
      <c r="M76" s="285"/>
      <c r="N76" s="376"/>
      <c r="O76" s="377"/>
      <c r="P76" s="378"/>
      <c r="Q76" s="378"/>
      <c r="R76" s="378"/>
      <c r="S76" s="364"/>
      <c r="T76" s="301"/>
      <c r="U76" s="310"/>
      <c r="V76" s="195"/>
      <c r="W76" s="350"/>
      <c r="X76" s="311"/>
      <c r="Y76" s="188"/>
      <c r="Z76" s="312"/>
      <c r="AA76" s="312"/>
      <c r="AB76" s="312"/>
      <c r="AC76" s="312"/>
      <c r="AD76" s="312"/>
      <c r="AE76" s="312"/>
      <c r="AF76" s="312"/>
      <c r="AG76" s="313"/>
      <c r="AH76" s="314"/>
      <c r="AI76" s="188"/>
      <c r="AJ76" s="312"/>
      <c r="AK76" s="314"/>
      <c r="AL76" s="188"/>
      <c r="AM76" s="315"/>
      <c r="AN76" s="316"/>
      <c r="AO76" s="317"/>
      <c r="AP76" s="316"/>
      <c r="AQ76" s="316"/>
      <c r="AR76" s="316"/>
      <c r="AS76" s="316"/>
      <c r="AT76" s="316"/>
      <c r="AU76" s="316"/>
      <c r="AV76" s="316"/>
      <c r="AW76" s="316"/>
      <c r="AX76" s="316"/>
      <c r="AY76" s="304"/>
      <c r="AZ76" s="312"/>
      <c r="BA76" s="200"/>
      <c r="BB76" s="340"/>
      <c r="BC76" s="196"/>
      <c r="BD76" s="200"/>
      <c r="BE76" s="195"/>
      <c r="BF76" s="189"/>
      <c r="BG76" s="196"/>
      <c r="BH76" s="196"/>
      <c r="BI76" s="200"/>
      <c r="BJ76" s="200"/>
      <c r="BK76" s="196"/>
      <c r="BL76" s="196"/>
      <c r="BM76" s="196"/>
      <c r="BN76" s="200"/>
      <c r="BO76" s="197"/>
      <c r="BP76" s="198"/>
      <c r="BQ76" s="379"/>
      <c r="BR76" s="197"/>
      <c r="BS76" s="198"/>
      <c r="BT76" s="198"/>
      <c r="BU76" s="198"/>
    </row>
    <row r="77" spans="1:73" x14ac:dyDescent="0.25">
      <c r="J77" s="27">
        <f t="shared" si="16"/>
        <v>0</v>
      </c>
      <c r="K77" s="27" t="str">
        <f t="shared" si="15"/>
        <v/>
      </c>
      <c r="L77" s="328"/>
      <c r="M77" s="285"/>
      <c r="N77" s="376"/>
      <c r="O77" s="377"/>
      <c r="P77" s="378"/>
      <c r="Q77" s="378"/>
      <c r="R77" s="378"/>
      <c r="S77" s="364"/>
      <c r="T77" s="301"/>
      <c r="U77" s="310"/>
      <c r="V77" s="189"/>
      <c r="W77" s="304"/>
      <c r="X77" s="189"/>
      <c r="Y77" s="188"/>
      <c r="Z77" s="188"/>
      <c r="AA77" s="188"/>
      <c r="AB77" s="188"/>
      <c r="AC77" s="188"/>
      <c r="AD77" s="188"/>
      <c r="AE77" s="188"/>
      <c r="AF77" s="188"/>
      <c r="AG77" s="305"/>
      <c r="AH77" s="188"/>
      <c r="AI77" s="188"/>
      <c r="AJ77" s="188"/>
      <c r="AK77" s="188"/>
      <c r="AL77" s="188"/>
      <c r="AM77" s="315"/>
      <c r="AN77" s="316"/>
      <c r="AO77" s="317"/>
      <c r="AP77" s="316"/>
      <c r="AQ77" s="316"/>
      <c r="AR77" s="316"/>
      <c r="AS77" s="316"/>
      <c r="AT77" s="316"/>
      <c r="AU77" s="316"/>
      <c r="AV77" s="316"/>
      <c r="AW77" s="316"/>
      <c r="AX77" s="316"/>
      <c r="AY77" s="304"/>
      <c r="AZ77" s="188"/>
      <c r="BA77" s="190"/>
      <c r="BB77" s="334"/>
      <c r="BC77" s="188"/>
      <c r="BD77" s="190"/>
      <c r="BE77" s="189"/>
      <c r="BF77" s="189"/>
      <c r="BG77" s="188"/>
      <c r="BH77" s="188"/>
      <c r="BI77" s="190"/>
      <c r="BJ77" s="190"/>
      <c r="BK77" s="188"/>
      <c r="BL77" s="188"/>
      <c r="BM77" s="188"/>
      <c r="BN77" s="190"/>
      <c r="BO77" s="197"/>
      <c r="BP77" s="198"/>
      <c r="BQ77" s="379"/>
      <c r="BR77" s="197"/>
      <c r="BS77" s="198"/>
      <c r="BT77" s="198"/>
      <c r="BU77" s="198"/>
    </row>
    <row r="78" spans="1:73" x14ac:dyDescent="0.25">
      <c r="J78" s="27">
        <f t="shared" si="16"/>
        <v>0</v>
      </c>
      <c r="K78" s="27" t="str">
        <f t="shared" si="15"/>
        <v/>
      </c>
      <c r="L78" s="375"/>
      <c r="M78" s="285"/>
      <c r="N78" s="376"/>
      <c r="O78" s="377"/>
      <c r="P78" s="378"/>
      <c r="Q78" s="378"/>
      <c r="R78" s="378"/>
      <c r="S78" s="364"/>
      <c r="T78" s="301"/>
      <c r="U78" s="310"/>
      <c r="V78" s="302"/>
      <c r="W78" s="341"/>
      <c r="X78" s="311"/>
      <c r="Y78" s="312"/>
      <c r="Z78" s="312"/>
      <c r="AA78" s="312"/>
      <c r="AB78" s="312"/>
      <c r="AC78" s="312"/>
      <c r="AD78" s="312"/>
      <c r="AE78" s="312"/>
      <c r="AF78" s="312"/>
      <c r="AG78" s="313"/>
      <c r="AH78" s="314"/>
      <c r="AI78" s="188"/>
      <c r="AJ78" s="312"/>
      <c r="AK78" s="314"/>
      <c r="AL78" s="188"/>
      <c r="AM78" s="315"/>
      <c r="AN78" s="316"/>
      <c r="AO78" s="317"/>
      <c r="AP78" s="316"/>
      <c r="AQ78" s="316"/>
      <c r="AR78" s="316"/>
      <c r="AS78" s="316"/>
      <c r="AT78" s="316"/>
      <c r="AU78" s="316"/>
      <c r="AV78" s="316"/>
      <c r="AW78" s="316"/>
      <c r="AX78" s="316"/>
      <c r="AY78" s="341"/>
      <c r="AZ78" s="196"/>
      <c r="BA78" s="200"/>
      <c r="BB78" s="340"/>
      <c r="BC78" s="196"/>
      <c r="BD78" s="200"/>
      <c r="BE78" s="195"/>
      <c r="BF78" s="189"/>
      <c r="BG78" s="196"/>
      <c r="BH78" s="196"/>
      <c r="BI78" s="200"/>
      <c r="BJ78" s="200"/>
      <c r="BK78" s="196"/>
      <c r="BL78" s="196"/>
      <c r="BM78" s="196"/>
      <c r="BN78" s="200"/>
      <c r="BO78" s="197"/>
      <c r="BP78" s="198"/>
      <c r="BQ78" s="379"/>
      <c r="BR78" s="197"/>
      <c r="BS78" s="198"/>
      <c r="BT78" s="198"/>
      <c r="BU78" s="198"/>
    </row>
    <row r="79" spans="1:73" x14ac:dyDescent="0.25">
      <c r="J79" s="27">
        <f t="shared" si="16"/>
        <v>0</v>
      </c>
      <c r="K79" s="27" t="str">
        <f t="shared" si="15"/>
        <v/>
      </c>
      <c r="L79" s="375"/>
      <c r="M79" s="285"/>
      <c r="N79" s="376"/>
      <c r="O79" s="377"/>
      <c r="P79" s="378"/>
      <c r="Q79" s="378"/>
      <c r="R79" s="378"/>
      <c r="S79" s="364"/>
      <c r="T79" s="301"/>
      <c r="U79" s="310"/>
      <c r="V79" s="189"/>
      <c r="W79" s="304"/>
      <c r="X79" s="189"/>
      <c r="Y79" s="188"/>
      <c r="Z79" s="188"/>
      <c r="AA79" s="188"/>
      <c r="AB79" s="188"/>
      <c r="AC79" s="188"/>
      <c r="AD79" s="188"/>
      <c r="AE79" s="188"/>
      <c r="AF79" s="188"/>
      <c r="AG79" s="305"/>
      <c r="AH79" s="188"/>
      <c r="AI79" s="188"/>
      <c r="AJ79" s="188"/>
      <c r="AK79" s="188"/>
      <c r="AL79" s="188"/>
      <c r="AM79" s="315"/>
      <c r="AN79" s="316"/>
      <c r="AO79" s="317"/>
      <c r="AP79" s="316"/>
      <c r="AQ79" s="316"/>
      <c r="AR79" s="316"/>
      <c r="AS79" s="316"/>
      <c r="AT79" s="316"/>
      <c r="AU79" s="316"/>
      <c r="AV79" s="316"/>
      <c r="AW79" s="316"/>
      <c r="AX79" s="316"/>
      <c r="AY79" s="304"/>
      <c r="AZ79" s="188"/>
      <c r="BA79" s="190"/>
      <c r="BB79" s="334"/>
      <c r="BC79" s="188"/>
      <c r="BD79" s="190"/>
      <c r="BE79" s="189"/>
      <c r="BF79" s="189"/>
      <c r="BG79" s="188"/>
      <c r="BH79" s="188"/>
      <c r="BI79" s="190"/>
      <c r="BJ79" s="190"/>
      <c r="BK79" s="188"/>
      <c r="BL79" s="188"/>
      <c r="BM79" s="188"/>
      <c r="BN79" s="190"/>
      <c r="BO79" s="197"/>
      <c r="BP79" s="198"/>
      <c r="BQ79" s="379"/>
      <c r="BR79" s="197"/>
      <c r="BS79" s="198"/>
      <c r="BT79" s="198"/>
      <c r="BU79" s="198"/>
    </row>
    <row r="80" spans="1:73" x14ac:dyDescent="0.25">
      <c r="J80" s="27">
        <f t="shared" si="16"/>
        <v>0</v>
      </c>
      <c r="K80" s="27" t="str">
        <f t="shared" si="15"/>
        <v/>
      </c>
      <c r="L80" s="328"/>
      <c r="M80" s="285"/>
      <c r="N80" s="376"/>
      <c r="O80" s="377"/>
      <c r="P80" s="378"/>
      <c r="Q80" s="378"/>
      <c r="R80" s="378"/>
      <c r="S80" s="364"/>
      <c r="T80" s="301"/>
      <c r="U80" s="310"/>
      <c r="V80" s="302"/>
      <c r="W80" s="304"/>
      <c r="X80" s="189"/>
      <c r="Y80" s="188"/>
      <c r="Z80" s="188"/>
      <c r="AA80" s="188"/>
      <c r="AB80" s="188"/>
      <c r="AC80" s="312"/>
      <c r="AD80" s="312"/>
      <c r="AE80" s="312"/>
      <c r="AF80" s="312"/>
      <c r="AG80" s="313"/>
      <c r="AH80" s="314"/>
      <c r="AI80" s="188"/>
      <c r="AJ80" s="312"/>
      <c r="AK80" s="314"/>
      <c r="AL80" s="188"/>
      <c r="AM80" s="315"/>
      <c r="AN80" s="316"/>
      <c r="AO80" s="317"/>
      <c r="AP80" s="316"/>
      <c r="AQ80" s="316"/>
      <c r="AR80" s="316"/>
      <c r="AS80" s="316"/>
      <c r="AT80" s="316"/>
      <c r="AU80" s="316"/>
      <c r="AV80" s="316"/>
      <c r="AW80" s="316"/>
      <c r="AX80" s="316"/>
      <c r="AY80" s="304"/>
      <c r="AZ80" s="188"/>
      <c r="BA80" s="200"/>
      <c r="BB80" s="340"/>
      <c r="BC80" s="196"/>
      <c r="BD80" s="200"/>
      <c r="BE80" s="195"/>
      <c r="BF80" s="189"/>
      <c r="BG80" s="196"/>
      <c r="BH80" s="196"/>
      <c r="BI80" s="200"/>
      <c r="BJ80" s="200"/>
      <c r="BK80" s="196"/>
      <c r="BL80" s="196"/>
      <c r="BM80" s="196"/>
      <c r="BN80" s="200"/>
      <c r="BO80" s="197"/>
      <c r="BP80" s="198"/>
      <c r="BQ80" s="379"/>
      <c r="BR80" s="197"/>
      <c r="BS80" s="198"/>
      <c r="BT80" s="198"/>
      <c r="BU80" s="198"/>
    </row>
    <row r="81" spans="1:80" x14ac:dyDescent="0.25">
      <c r="J81" s="27">
        <f t="shared" si="16"/>
        <v>0</v>
      </c>
      <c r="K81" s="27" t="str">
        <f t="shared" si="15"/>
        <v/>
      </c>
      <c r="L81" s="328"/>
      <c r="M81" s="285"/>
      <c r="N81" s="376"/>
      <c r="O81" s="377"/>
      <c r="P81" s="378"/>
      <c r="Q81" s="378"/>
      <c r="R81" s="378"/>
      <c r="S81" s="364"/>
      <c r="T81" s="301"/>
      <c r="U81" s="310"/>
      <c r="V81" s="189"/>
      <c r="W81" s="304"/>
      <c r="X81" s="189"/>
      <c r="Y81" s="188"/>
      <c r="Z81" s="188"/>
      <c r="AA81" s="188"/>
      <c r="AB81" s="188"/>
      <c r="AC81" s="188"/>
      <c r="AD81" s="188"/>
      <c r="AE81" s="188"/>
      <c r="AF81" s="188"/>
      <c r="AG81" s="305"/>
      <c r="AH81" s="188"/>
      <c r="AI81" s="188"/>
      <c r="AJ81" s="188"/>
      <c r="AK81" s="188"/>
      <c r="AL81" s="188"/>
      <c r="AM81" s="315"/>
      <c r="AN81" s="316"/>
      <c r="AO81" s="317"/>
      <c r="AP81" s="316"/>
      <c r="AQ81" s="316"/>
      <c r="AR81" s="316"/>
      <c r="AS81" s="316"/>
      <c r="AT81" s="316"/>
      <c r="AU81" s="316"/>
      <c r="AV81" s="316"/>
      <c r="AW81" s="316"/>
      <c r="AX81" s="316"/>
      <c r="AY81" s="304"/>
      <c r="AZ81" s="188"/>
      <c r="BA81" s="190"/>
      <c r="BB81" s="334"/>
      <c r="BC81" s="188"/>
      <c r="BD81" s="190"/>
      <c r="BE81" s="189"/>
      <c r="BF81" s="189"/>
      <c r="BG81" s="188"/>
      <c r="BH81" s="188"/>
      <c r="BI81" s="190"/>
      <c r="BJ81" s="190"/>
      <c r="BK81" s="188"/>
      <c r="BL81" s="188"/>
      <c r="BM81" s="188"/>
      <c r="BN81" s="190"/>
      <c r="BO81" s="197"/>
      <c r="BP81" s="198"/>
      <c r="BQ81" s="379"/>
      <c r="BR81" s="197"/>
      <c r="BS81" s="198"/>
      <c r="BT81" s="198"/>
      <c r="BU81" s="198"/>
    </row>
    <row r="82" spans="1:80" x14ac:dyDescent="0.25">
      <c r="J82" s="27">
        <f t="shared" si="16"/>
        <v>0</v>
      </c>
      <c r="K82" s="27" t="str">
        <f t="shared" si="15"/>
        <v/>
      </c>
      <c r="L82" s="375"/>
      <c r="M82" s="285"/>
      <c r="N82" s="376"/>
      <c r="O82" s="377"/>
      <c r="P82" s="378"/>
      <c r="Q82" s="378"/>
      <c r="R82" s="378"/>
      <c r="S82" s="364"/>
      <c r="T82" s="301"/>
      <c r="U82" s="310"/>
      <c r="V82" s="302"/>
      <c r="W82" s="350"/>
      <c r="X82" s="311"/>
      <c r="Y82" s="312"/>
      <c r="Z82" s="312"/>
      <c r="AA82" s="312"/>
      <c r="AB82" s="312"/>
      <c r="AC82" s="312"/>
      <c r="AD82" s="312"/>
      <c r="AE82" s="312"/>
      <c r="AF82" s="312"/>
      <c r="AG82" s="313"/>
      <c r="AH82" s="314"/>
      <c r="AI82" s="188"/>
      <c r="AJ82" s="312"/>
      <c r="AK82" s="314"/>
      <c r="AL82" s="188"/>
      <c r="AM82" s="315"/>
      <c r="AN82" s="316"/>
      <c r="AO82" s="317"/>
      <c r="AP82" s="316"/>
      <c r="AQ82" s="316"/>
      <c r="AR82" s="316"/>
      <c r="AS82" s="316"/>
      <c r="AT82" s="316"/>
      <c r="AU82" s="316"/>
      <c r="AV82" s="316"/>
      <c r="AW82" s="316"/>
      <c r="AX82" s="316"/>
      <c r="AY82" s="350"/>
      <c r="AZ82" s="312"/>
      <c r="BA82" s="200"/>
      <c r="BB82" s="340"/>
      <c r="BC82" s="196"/>
      <c r="BD82" s="200"/>
      <c r="BE82" s="195"/>
      <c r="BF82" s="189"/>
      <c r="BG82" s="196"/>
      <c r="BH82" s="196"/>
      <c r="BI82" s="200"/>
      <c r="BJ82" s="200"/>
      <c r="BK82" s="196"/>
      <c r="BL82" s="196"/>
      <c r="BM82" s="196"/>
      <c r="BN82" s="200"/>
      <c r="BO82" s="197"/>
      <c r="BP82" s="198"/>
      <c r="BQ82" s="379"/>
      <c r="BR82" s="197"/>
      <c r="BS82" s="198"/>
      <c r="BT82" s="198"/>
      <c r="BU82" s="198"/>
    </row>
    <row r="83" spans="1:80" x14ac:dyDescent="0.25">
      <c r="J83" s="27">
        <f t="shared" si="16"/>
        <v>0</v>
      </c>
      <c r="K83" s="27" t="str">
        <f t="shared" si="15"/>
        <v/>
      </c>
      <c r="L83" s="328"/>
      <c r="M83" s="285"/>
      <c r="N83" s="376"/>
      <c r="O83" s="377"/>
      <c r="P83" s="378"/>
      <c r="Q83" s="378"/>
      <c r="R83" s="378"/>
      <c r="S83" s="364"/>
      <c r="T83" s="301"/>
      <c r="U83" s="310"/>
      <c r="V83" s="302"/>
      <c r="W83" s="304"/>
      <c r="X83" s="189"/>
      <c r="Y83" s="188"/>
      <c r="Z83" s="188"/>
      <c r="AA83" s="188"/>
      <c r="AB83" s="188"/>
      <c r="AC83" s="312"/>
      <c r="AD83" s="312"/>
      <c r="AE83" s="312"/>
      <c r="AF83" s="312"/>
      <c r="AG83" s="313"/>
      <c r="AH83" s="314"/>
      <c r="AI83" s="188"/>
      <c r="AJ83" s="312"/>
      <c r="AK83" s="314"/>
      <c r="AL83" s="188"/>
      <c r="AM83" s="315"/>
      <c r="AN83" s="316"/>
      <c r="AO83" s="317"/>
      <c r="AP83" s="316"/>
      <c r="AQ83" s="316"/>
      <c r="AR83" s="316"/>
      <c r="AS83" s="316"/>
      <c r="AT83" s="316"/>
      <c r="AU83" s="316"/>
      <c r="AV83" s="316"/>
      <c r="AW83" s="316"/>
      <c r="AX83" s="316"/>
      <c r="AY83" s="304"/>
      <c r="AZ83" s="188"/>
      <c r="BA83" s="200"/>
      <c r="BB83" s="340"/>
      <c r="BC83" s="196"/>
      <c r="BD83" s="200"/>
      <c r="BE83" s="195"/>
      <c r="BF83" s="189"/>
      <c r="BG83" s="196"/>
      <c r="BH83" s="196"/>
      <c r="BI83" s="200"/>
      <c r="BJ83" s="200"/>
      <c r="BK83" s="196"/>
      <c r="BL83" s="196"/>
      <c r="BM83" s="196"/>
      <c r="BN83" s="200"/>
      <c r="BO83" s="197"/>
      <c r="BP83" s="198"/>
      <c r="BQ83" s="379"/>
      <c r="BR83" s="197"/>
      <c r="BS83" s="198"/>
      <c r="BT83" s="198"/>
      <c r="BU83" s="198"/>
    </row>
    <row r="84" spans="1:80" x14ac:dyDescent="0.25">
      <c r="J84" s="27">
        <f t="shared" si="16"/>
        <v>0</v>
      </c>
      <c r="K84" s="27" t="str">
        <f t="shared" si="15"/>
        <v/>
      </c>
      <c r="L84" s="328"/>
      <c r="M84" s="285"/>
      <c r="N84" s="376"/>
      <c r="O84" s="377"/>
      <c r="P84" s="378"/>
      <c r="Q84" s="378"/>
      <c r="R84" s="378"/>
      <c r="S84" s="364"/>
      <c r="T84" s="301"/>
      <c r="U84" s="310"/>
      <c r="V84" s="189"/>
      <c r="W84" s="304"/>
      <c r="X84" s="189"/>
      <c r="Y84" s="188"/>
      <c r="Z84" s="188"/>
      <c r="AA84" s="188"/>
      <c r="AB84" s="188"/>
      <c r="AC84" s="188"/>
      <c r="AD84" s="188"/>
      <c r="AE84" s="188"/>
      <c r="AF84" s="188"/>
      <c r="AG84" s="305"/>
      <c r="AH84" s="188"/>
      <c r="AI84" s="188"/>
      <c r="AJ84" s="188"/>
      <c r="AK84" s="188"/>
      <c r="AL84" s="188"/>
      <c r="AM84" s="315"/>
      <c r="AN84" s="316"/>
      <c r="AO84" s="317"/>
      <c r="AP84" s="316"/>
      <c r="AQ84" s="316"/>
      <c r="AR84" s="316"/>
      <c r="AS84" s="316"/>
      <c r="AT84" s="316"/>
      <c r="AU84" s="316"/>
      <c r="AV84" s="316"/>
      <c r="AW84" s="316"/>
      <c r="AX84" s="316"/>
      <c r="AY84" s="304"/>
      <c r="AZ84" s="188"/>
      <c r="BA84" s="190"/>
      <c r="BB84" s="334"/>
      <c r="BC84" s="188"/>
      <c r="BD84" s="190"/>
      <c r="BE84" s="189"/>
      <c r="BF84" s="189"/>
      <c r="BG84" s="188"/>
      <c r="BH84" s="188"/>
      <c r="BI84" s="190"/>
      <c r="BJ84" s="190"/>
      <c r="BK84" s="188"/>
      <c r="BL84" s="188"/>
      <c r="BM84" s="188"/>
      <c r="BN84" s="190"/>
      <c r="BO84" s="197"/>
      <c r="BP84" s="198"/>
      <c r="BQ84" s="379"/>
      <c r="BR84" s="197"/>
      <c r="BS84" s="198"/>
      <c r="BT84" s="198"/>
      <c r="BU84" s="198"/>
    </row>
    <row r="85" spans="1:80" x14ac:dyDescent="0.25">
      <c r="J85" s="27">
        <f t="shared" si="16"/>
        <v>0</v>
      </c>
      <c r="K85" s="27" t="str">
        <f t="shared" si="15"/>
        <v/>
      </c>
      <c r="L85" s="328"/>
      <c r="M85" s="285"/>
      <c r="N85" s="308"/>
      <c r="O85" s="380"/>
      <c r="P85" s="380"/>
      <c r="Q85" s="380"/>
      <c r="R85" s="380"/>
      <c r="S85" s="334"/>
      <c r="T85" s="189"/>
      <c r="U85" s="188"/>
      <c r="V85" s="189"/>
      <c r="W85" s="304"/>
      <c r="X85" s="189"/>
      <c r="Y85" s="188"/>
      <c r="Z85" s="188"/>
      <c r="AA85" s="188"/>
      <c r="AB85" s="188"/>
      <c r="AC85" s="188"/>
      <c r="AD85" s="188"/>
      <c r="AE85" s="188"/>
      <c r="AF85" s="188"/>
      <c r="AG85" s="305"/>
      <c r="AH85" s="188"/>
      <c r="AI85" s="188"/>
      <c r="AJ85" s="188"/>
      <c r="AK85" s="188"/>
      <c r="AL85" s="188"/>
      <c r="AM85" s="315"/>
      <c r="AN85" s="316"/>
      <c r="AO85" s="317"/>
      <c r="AP85" s="316"/>
      <c r="AQ85" s="316"/>
      <c r="AR85" s="316"/>
      <c r="AS85" s="316"/>
      <c r="AT85" s="316"/>
      <c r="AU85" s="316"/>
      <c r="AV85" s="316"/>
      <c r="AW85" s="316"/>
      <c r="AX85" s="316"/>
      <c r="AY85" s="304"/>
      <c r="AZ85" s="188"/>
      <c r="BA85" s="190"/>
      <c r="BB85" s="334"/>
      <c r="BC85" s="188"/>
      <c r="BD85" s="190"/>
      <c r="BE85" s="189"/>
      <c r="BF85" s="189"/>
      <c r="BG85" s="188"/>
      <c r="BH85" s="188"/>
      <c r="BI85" s="190"/>
      <c r="BJ85" s="190"/>
      <c r="BK85" s="188"/>
      <c r="BL85" s="188"/>
      <c r="BM85" s="188"/>
      <c r="BN85" s="190"/>
      <c r="BO85" s="197"/>
      <c r="BP85" s="298"/>
      <c r="BQ85" s="379"/>
      <c r="BR85" s="298"/>
      <c r="BS85" s="298"/>
      <c r="BT85" s="298"/>
      <c r="BU85" s="198"/>
    </row>
    <row r="86" spans="1:80" x14ac:dyDescent="0.25">
      <c r="J86" s="27">
        <f t="shared" si="16"/>
        <v>0</v>
      </c>
      <c r="L86" s="328"/>
      <c r="M86" s="285"/>
      <c r="N86" s="308"/>
      <c r="O86" s="380"/>
      <c r="P86" s="380"/>
      <c r="Q86" s="380"/>
      <c r="R86" s="380"/>
      <c r="S86" s="334"/>
      <c r="T86" s="189"/>
      <c r="U86" s="188"/>
      <c r="V86" s="189"/>
      <c r="W86" s="304"/>
      <c r="X86" s="189"/>
      <c r="Y86" s="188"/>
      <c r="Z86" s="188"/>
      <c r="AA86" s="188"/>
      <c r="AB86" s="188"/>
      <c r="AC86" s="188"/>
      <c r="AD86" s="188"/>
      <c r="AE86" s="188"/>
      <c r="AF86" s="188"/>
      <c r="AG86" s="305"/>
      <c r="AH86" s="188"/>
      <c r="AI86" s="188"/>
      <c r="AJ86" s="188"/>
      <c r="AK86" s="188"/>
      <c r="AL86" s="188"/>
      <c r="AM86" s="315"/>
      <c r="AN86" s="316"/>
      <c r="AO86" s="317"/>
      <c r="AP86" s="316"/>
      <c r="AQ86" s="316"/>
      <c r="AR86" s="316"/>
      <c r="AS86" s="316"/>
      <c r="AT86" s="316"/>
      <c r="AU86" s="316"/>
      <c r="AV86" s="316"/>
      <c r="AW86" s="316"/>
      <c r="AX86" s="316"/>
      <c r="AY86" s="304"/>
      <c r="AZ86" s="188"/>
      <c r="BA86" s="190"/>
      <c r="BB86" s="334"/>
      <c r="BC86" s="188"/>
      <c r="BD86" s="190"/>
      <c r="BE86" s="190"/>
      <c r="BF86" s="188"/>
      <c r="BG86" s="188"/>
      <c r="BH86" s="188"/>
      <c r="BI86" s="190"/>
      <c r="BJ86" s="190"/>
      <c r="BK86" s="188"/>
      <c r="BL86" s="188"/>
      <c r="BM86" s="188"/>
      <c r="BN86" s="190"/>
      <c r="BO86" s="197"/>
      <c r="BP86" s="298"/>
      <c r="BQ86" s="379"/>
      <c r="BR86" s="298"/>
      <c r="BS86" s="298"/>
      <c r="BT86" s="298"/>
      <c r="BU86" s="198"/>
    </row>
    <row r="87" spans="1:80" x14ac:dyDescent="0.25">
      <c r="J87" s="27">
        <f t="shared" si="16"/>
        <v>0</v>
      </c>
      <c r="L87" s="3"/>
      <c r="M87" s="286"/>
      <c r="N87" s="2"/>
      <c r="O87" s="63"/>
      <c r="P87" s="63"/>
      <c r="Q87" s="63"/>
      <c r="R87" s="63"/>
      <c r="S87" s="4"/>
      <c r="T87" s="3"/>
      <c r="V87" s="3"/>
      <c r="W87" s="88"/>
      <c r="X87" s="85"/>
      <c r="Y87" s="80"/>
      <c r="Z87" s="80"/>
      <c r="AA87" s="80"/>
      <c r="AB87" s="80"/>
      <c r="AC87" s="80"/>
      <c r="AD87" s="80"/>
      <c r="AE87" s="80"/>
      <c r="AF87" s="80"/>
      <c r="AG87" s="174"/>
      <c r="AH87" s="80"/>
      <c r="AI87" s="80"/>
      <c r="AJ87" s="80"/>
      <c r="AK87" s="80"/>
      <c r="AL87" s="80"/>
      <c r="AM87" s="112"/>
      <c r="AN87" s="173"/>
      <c r="AO87" s="178"/>
      <c r="AP87" s="173"/>
      <c r="AQ87" s="173"/>
      <c r="AR87" s="173"/>
      <c r="AS87" s="173"/>
      <c r="AT87" s="173"/>
      <c r="AU87" s="173"/>
      <c r="AV87" s="173"/>
      <c r="AW87" s="173"/>
      <c r="AX87" s="173"/>
      <c r="AY87" s="88"/>
      <c r="AZ87" s="80"/>
      <c r="BA87" s="87"/>
      <c r="BB87" s="4"/>
      <c r="BD87" s="5"/>
      <c r="BE87" s="5"/>
      <c r="BI87" s="5"/>
      <c r="BJ87" s="5"/>
      <c r="BN87" s="5"/>
      <c r="BO87" s="56"/>
      <c r="BQ87" s="62"/>
      <c r="BU87" s="57"/>
    </row>
    <row r="88" spans="1:80" x14ac:dyDescent="0.25">
      <c r="J88" s="27">
        <f t="shared" si="16"/>
        <v>0</v>
      </c>
      <c r="L88" s="3"/>
      <c r="M88" s="286"/>
      <c r="N88" s="2"/>
      <c r="O88" s="63"/>
      <c r="P88" s="63"/>
      <c r="Q88" s="63"/>
      <c r="R88" s="63"/>
      <c r="S88" s="4"/>
      <c r="T88" s="3"/>
      <c r="V88" s="3"/>
      <c r="W88" s="88"/>
      <c r="X88" s="85"/>
      <c r="Y88" s="80"/>
      <c r="Z88" s="80"/>
      <c r="AA88" s="80"/>
      <c r="AB88" s="80"/>
      <c r="AC88" s="80"/>
      <c r="AD88" s="80"/>
      <c r="AE88" s="80"/>
      <c r="AF88" s="80"/>
      <c r="AG88" s="174"/>
      <c r="AH88" s="80"/>
      <c r="AI88" s="80"/>
      <c r="AJ88" s="80"/>
      <c r="AK88" s="80"/>
      <c r="AL88" s="80"/>
      <c r="AM88" s="112"/>
      <c r="AN88" s="173"/>
      <c r="AO88" s="178"/>
      <c r="AP88" s="173"/>
      <c r="AQ88" s="173"/>
      <c r="AR88" s="173"/>
      <c r="AS88" s="173"/>
      <c r="AT88" s="173"/>
      <c r="AU88" s="173"/>
      <c r="AV88" s="173"/>
      <c r="AW88" s="173"/>
      <c r="AX88" s="173"/>
      <c r="AY88" s="88"/>
      <c r="AZ88" s="80"/>
      <c r="BA88" s="87"/>
      <c r="BB88" s="4"/>
      <c r="BD88" s="5"/>
      <c r="BE88" s="5"/>
      <c r="BI88" s="5"/>
      <c r="BJ88" s="5"/>
      <c r="BN88" s="5"/>
      <c r="BO88" s="56"/>
      <c r="BQ88" s="62"/>
      <c r="BU88" s="57"/>
    </row>
    <row r="89" spans="1:80" x14ac:dyDescent="0.25">
      <c r="J89" s="27">
        <f t="shared" si="16"/>
        <v>0</v>
      </c>
      <c r="K89" s="27" t="str">
        <f>IF(N89&gt;=B$6,4,IF(N89&gt;=B$7,3,IF(N89&gt;=B$8,2,IF(N89&gt;=B$9,1,IF(N89="","",0)))))</f>
        <v/>
      </c>
      <c r="L89" s="59"/>
      <c r="M89" s="286"/>
      <c r="N89" s="292"/>
      <c r="O89" s="117"/>
      <c r="P89" s="118"/>
      <c r="Q89" s="118"/>
      <c r="R89" s="118"/>
      <c r="S89" s="119"/>
      <c r="T89" s="57"/>
      <c r="U89" s="120"/>
      <c r="V89" s="116"/>
      <c r="W89" s="121"/>
      <c r="X89" s="86"/>
      <c r="Y89" s="83"/>
      <c r="Z89" s="83"/>
      <c r="AA89" s="83"/>
      <c r="AB89" s="83"/>
      <c r="AC89" s="83"/>
      <c r="AD89" s="83"/>
      <c r="AE89" s="83"/>
      <c r="AF89" s="83"/>
      <c r="AG89" s="175"/>
      <c r="AH89" s="109"/>
      <c r="AI89" s="80"/>
      <c r="AJ89" s="80"/>
      <c r="AK89" s="80"/>
      <c r="AL89" s="80"/>
      <c r="AM89" s="112"/>
      <c r="AN89" s="173"/>
      <c r="AO89" s="178"/>
      <c r="AP89" s="173"/>
      <c r="AQ89" s="173"/>
      <c r="AR89" s="173"/>
      <c r="AS89" s="173"/>
      <c r="AT89" s="173"/>
      <c r="AU89" s="173"/>
      <c r="AV89" s="173"/>
      <c r="AW89" s="173"/>
      <c r="AX89" s="173"/>
      <c r="AY89" s="110"/>
      <c r="AZ89" s="104"/>
      <c r="BA89" s="103"/>
      <c r="BB89" s="122"/>
      <c r="BC89" s="79"/>
      <c r="BD89" s="123"/>
      <c r="BE89" s="123"/>
      <c r="BF89" s="79"/>
      <c r="BG89" s="79"/>
      <c r="BH89" s="79"/>
      <c r="BI89" s="123"/>
      <c r="BJ89" s="123"/>
      <c r="BK89" s="79"/>
      <c r="BL89" s="79"/>
      <c r="BM89" s="79"/>
      <c r="BN89" s="123"/>
      <c r="BO89" s="56"/>
      <c r="BP89" s="57"/>
      <c r="BQ89" s="62"/>
      <c r="BR89" s="56"/>
      <c r="BS89" s="57"/>
      <c r="BT89" s="57"/>
      <c r="BU89" s="57"/>
    </row>
    <row r="90" spans="1:80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65"/>
      <c r="M90" s="286"/>
      <c r="N90" s="293">
        <f t="shared" ref="N90:AH90" si="17">AVERAGE(N5:N89)</f>
        <v>2.6790697674418613</v>
      </c>
      <c r="O90" s="125" t="e">
        <f t="shared" si="17"/>
        <v>#DIV/0!</v>
      </c>
      <c r="P90" s="125">
        <f t="shared" si="17"/>
        <v>2.6186046511627912</v>
      </c>
      <c r="Q90" s="125">
        <f t="shared" si="17"/>
        <v>3.0627906976744184</v>
      </c>
      <c r="R90" s="125">
        <f t="shared" si="17"/>
        <v>2.9999999999999987</v>
      </c>
      <c r="S90" s="126">
        <f t="shared" si="17"/>
        <v>2.5209302325581389</v>
      </c>
      <c r="T90" s="124">
        <f t="shared" si="17"/>
        <v>2.665116279069768</v>
      </c>
      <c r="U90" s="124" t="e">
        <f t="shared" si="17"/>
        <v>#DIV/0!</v>
      </c>
      <c r="V90" s="127" t="e">
        <f t="shared" si="17"/>
        <v>#DIV/0!</v>
      </c>
      <c r="W90" s="128">
        <f t="shared" si="17"/>
        <v>4</v>
      </c>
      <c r="X90" s="106">
        <f t="shared" si="17"/>
        <v>3.6578947368421053</v>
      </c>
      <c r="Y90" s="129">
        <f t="shared" si="17"/>
        <v>3.6470588235294117</v>
      </c>
      <c r="Z90" s="129">
        <f t="shared" si="17"/>
        <v>3.4516129032258065</v>
      </c>
      <c r="AA90" s="129">
        <f t="shared" si="17"/>
        <v>4</v>
      </c>
      <c r="AB90" s="129">
        <f t="shared" si="17"/>
        <v>4</v>
      </c>
      <c r="AC90" s="129" t="e">
        <f t="shared" si="17"/>
        <v>#DIV/0!</v>
      </c>
      <c r="AD90" s="129" t="e">
        <f t="shared" si="17"/>
        <v>#DIV/0!</v>
      </c>
      <c r="AE90" s="129" t="e">
        <f t="shared" si="17"/>
        <v>#DIV/0!</v>
      </c>
      <c r="AF90" s="129" t="e">
        <f t="shared" si="17"/>
        <v>#DIV/0!</v>
      </c>
      <c r="AG90" s="176" t="e">
        <f t="shared" si="17"/>
        <v>#DIV/0!</v>
      </c>
      <c r="AH90" s="129" t="e">
        <f t="shared" si="17"/>
        <v>#DIV/0!</v>
      </c>
      <c r="AI90" s="91"/>
      <c r="AJ90" s="91"/>
      <c r="AK90" s="91"/>
      <c r="AL90" s="91"/>
      <c r="AM90" s="112"/>
      <c r="AN90" s="173"/>
      <c r="AO90" s="178"/>
      <c r="AP90" s="173"/>
      <c r="AQ90" s="173"/>
      <c r="AR90" s="173"/>
      <c r="AS90" s="173"/>
      <c r="AT90" s="173"/>
      <c r="AU90" s="173"/>
      <c r="AV90" s="173"/>
      <c r="AW90" s="173"/>
      <c r="AX90" s="173"/>
      <c r="AY90" s="128">
        <f t="shared" ref="AY90:BN90" si="18">AVERAGE(AY5:AY89)</f>
        <v>3.5249999999999999</v>
      </c>
      <c r="AZ90" s="129">
        <f t="shared" si="18"/>
        <v>3.7435897435897436</v>
      </c>
      <c r="BA90" s="130">
        <f t="shared" si="18"/>
        <v>3.4411764705882355</v>
      </c>
      <c r="BB90" s="126">
        <f t="shared" si="18"/>
        <v>3.6470588235294117</v>
      </c>
      <c r="BC90" s="124">
        <f t="shared" si="18"/>
        <v>3.774193548387097</v>
      </c>
      <c r="BD90" s="131" t="e">
        <f t="shared" si="18"/>
        <v>#DIV/0!</v>
      </c>
      <c r="BE90" s="131" t="e">
        <f t="shared" si="18"/>
        <v>#DIV/0!</v>
      </c>
      <c r="BF90" s="124" t="e">
        <f t="shared" si="18"/>
        <v>#DIV/0!</v>
      </c>
      <c r="BG90" s="124" t="e">
        <f t="shared" si="18"/>
        <v>#DIV/0!</v>
      </c>
      <c r="BH90" s="124" t="e">
        <f t="shared" si="18"/>
        <v>#DIV/0!</v>
      </c>
      <c r="BI90" s="131" t="e">
        <f t="shared" si="18"/>
        <v>#DIV/0!</v>
      </c>
      <c r="BJ90" s="131" t="e">
        <f t="shared" si="18"/>
        <v>#DIV/0!</v>
      </c>
      <c r="BK90" s="124" t="e">
        <f t="shared" si="18"/>
        <v>#DIV/0!</v>
      </c>
      <c r="BL90" s="124" t="e">
        <f t="shared" si="18"/>
        <v>#DIV/0!</v>
      </c>
      <c r="BM90" s="124" t="e">
        <f t="shared" si="18"/>
        <v>#DIV/0!</v>
      </c>
      <c r="BN90" s="131" t="e">
        <f t="shared" si="18"/>
        <v>#DIV/0!</v>
      </c>
      <c r="BO90" s="108"/>
      <c r="BP90" s="120"/>
      <c r="BQ90" s="62"/>
      <c r="BR90" s="56"/>
      <c r="BS90" s="57"/>
      <c r="BT90" s="120"/>
      <c r="BU90" s="57"/>
      <c r="BV90" s="79"/>
      <c r="BW90" s="79"/>
      <c r="BX90" s="79"/>
      <c r="BY90" s="132"/>
      <c r="BZ90" s="133"/>
      <c r="CA90" s="79"/>
      <c r="CB90" s="79"/>
    </row>
    <row r="91" spans="1:80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61"/>
      <c r="M91" s="286"/>
      <c r="N91" s="292"/>
      <c r="O91" s="117"/>
      <c r="P91" s="118"/>
      <c r="Q91" s="118"/>
      <c r="R91" s="118"/>
      <c r="S91" s="119"/>
      <c r="T91" s="120"/>
      <c r="U91" s="120"/>
      <c r="V91" s="120"/>
      <c r="W91" s="105"/>
      <c r="X91" s="85"/>
      <c r="Y91" s="80"/>
      <c r="Z91" s="80"/>
      <c r="AA91" s="80"/>
      <c r="AB91" s="80"/>
      <c r="AC91" s="80"/>
      <c r="AD91" s="80"/>
      <c r="AE91" s="80"/>
      <c r="AF91" s="80"/>
      <c r="AG91" s="174"/>
      <c r="AH91" s="113"/>
      <c r="AI91" s="80"/>
      <c r="AJ91" s="80"/>
      <c r="AK91" s="80"/>
      <c r="AL91" s="80"/>
      <c r="AM91" s="112"/>
      <c r="AN91" s="173"/>
      <c r="AO91" s="178"/>
      <c r="AP91" s="173"/>
      <c r="AQ91" s="173"/>
      <c r="AR91" s="173"/>
      <c r="AS91" s="173"/>
      <c r="AT91" s="173"/>
      <c r="AU91" s="173"/>
      <c r="AV91" s="173"/>
      <c r="AW91" s="173"/>
      <c r="AX91" s="173"/>
      <c r="AY91" s="110"/>
      <c r="AZ91" s="104"/>
      <c r="BA91" s="103"/>
      <c r="BB91" s="122"/>
      <c r="BC91" s="79"/>
      <c r="BD91" s="79"/>
      <c r="BE91" s="123"/>
      <c r="BF91" s="79"/>
      <c r="BG91" s="79"/>
      <c r="BH91" s="79"/>
      <c r="BI91" s="123"/>
      <c r="BJ91" s="123"/>
      <c r="BK91" s="79"/>
      <c r="BL91" s="79"/>
      <c r="BM91" s="79"/>
      <c r="BN91" s="123"/>
      <c r="BO91" s="108"/>
      <c r="BP91" s="120"/>
      <c r="BQ91" s="62"/>
      <c r="BR91" s="56"/>
      <c r="BS91" s="57"/>
      <c r="BT91" s="120"/>
      <c r="BU91" s="57"/>
      <c r="BV91" s="79"/>
      <c r="BW91" s="79"/>
      <c r="BX91" s="79"/>
      <c r="BY91" s="132"/>
      <c r="BZ91" s="133"/>
      <c r="CA91" s="79"/>
      <c r="CB91" s="79"/>
    </row>
    <row r="92" spans="1:80" x14ac:dyDescent="0.25">
      <c r="K92" s="42"/>
      <c r="L92" s="61"/>
      <c r="M92" s="286"/>
      <c r="N92" s="294"/>
      <c r="O92" s="63"/>
      <c r="P92" s="64"/>
      <c r="Q92" s="64"/>
      <c r="R92" s="64"/>
      <c r="S92" s="67"/>
      <c r="T92" s="57"/>
      <c r="U92" s="57"/>
      <c r="V92" s="57"/>
      <c r="W92" s="96"/>
      <c r="X92" s="85"/>
      <c r="Y92" s="80"/>
      <c r="Z92" s="80"/>
      <c r="AA92" s="80"/>
      <c r="AB92" s="80"/>
      <c r="AC92" s="80"/>
      <c r="AD92" s="80"/>
      <c r="AE92" s="80"/>
      <c r="AF92" s="80"/>
      <c r="AG92" s="174"/>
      <c r="AH92" s="92"/>
      <c r="AI92" s="80"/>
      <c r="AJ92" s="80"/>
      <c r="AK92" s="80"/>
      <c r="AL92" s="80"/>
      <c r="AM92" s="112"/>
      <c r="AN92" s="173"/>
      <c r="AO92" s="178"/>
      <c r="AP92" s="173"/>
      <c r="AQ92" s="173"/>
      <c r="AR92" s="173"/>
      <c r="AS92" s="173"/>
      <c r="AT92" s="173"/>
      <c r="AU92" s="173"/>
      <c r="AV92" s="173"/>
      <c r="AW92" s="173"/>
      <c r="AX92" s="173"/>
      <c r="AY92" s="88"/>
      <c r="AZ92" s="80"/>
      <c r="BA92" s="87"/>
      <c r="BB92" s="4"/>
      <c r="BE92" s="5"/>
      <c r="BI92" s="5"/>
      <c r="BJ92" s="5"/>
      <c r="BN92" s="5"/>
      <c r="BO92" s="56"/>
      <c r="BP92" s="57"/>
      <c r="BQ92" s="62"/>
      <c r="BR92" s="56"/>
      <c r="BS92" s="57"/>
      <c r="BT92" s="57"/>
      <c r="BU92" s="57"/>
    </row>
    <row r="93" spans="1:80" x14ac:dyDescent="0.25">
      <c r="K93" s="42"/>
      <c r="L93" s="65"/>
      <c r="M93" s="286"/>
      <c r="N93" s="295">
        <f t="shared" ref="N93:AH93" si="19">N90</f>
        <v>2.6790697674418613</v>
      </c>
      <c r="O93" s="69" t="e">
        <f t="shared" si="19"/>
        <v>#DIV/0!</v>
      </c>
      <c r="P93" s="69">
        <f t="shared" si="19"/>
        <v>2.6186046511627912</v>
      </c>
      <c r="Q93" s="69">
        <f t="shared" si="19"/>
        <v>3.0627906976744184</v>
      </c>
      <c r="R93" s="69">
        <f t="shared" si="19"/>
        <v>2.9999999999999987</v>
      </c>
      <c r="S93" s="70">
        <f t="shared" si="19"/>
        <v>2.5209302325581389</v>
      </c>
      <c r="T93" s="68">
        <f t="shared" si="19"/>
        <v>2.665116279069768</v>
      </c>
      <c r="U93" s="68" t="e">
        <f t="shared" si="19"/>
        <v>#DIV/0!</v>
      </c>
      <c r="V93" s="68" t="e">
        <f t="shared" si="19"/>
        <v>#DIV/0!</v>
      </c>
      <c r="W93" s="97">
        <f t="shared" si="19"/>
        <v>4</v>
      </c>
      <c r="X93" s="98">
        <f t="shared" si="19"/>
        <v>3.6578947368421053</v>
      </c>
      <c r="Y93" s="93">
        <f t="shared" si="19"/>
        <v>3.6470588235294117</v>
      </c>
      <c r="Z93" s="93">
        <f t="shared" si="19"/>
        <v>3.4516129032258065</v>
      </c>
      <c r="AA93" s="93">
        <f t="shared" si="19"/>
        <v>4</v>
      </c>
      <c r="AB93" s="93">
        <f t="shared" si="19"/>
        <v>4</v>
      </c>
      <c r="AC93" s="93" t="e">
        <f t="shared" si="19"/>
        <v>#DIV/0!</v>
      </c>
      <c r="AD93" s="93" t="e">
        <f t="shared" si="19"/>
        <v>#DIV/0!</v>
      </c>
      <c r="AE93" s="93" t="e">
        <f t="shared" si="19"/>
        <v>#DIV/0!</v>
      </c>
      <c r="AF93" s="93" t="e">
        <f t="shared" si="19"/>
        <v>#DIV/0!</v>
      </c>
      <c r="AG93" s="177" t="e">
        <f t="shared" si="19"/>
        <v>#DIV/0!</v>
      </c>
      <c r="AH93" s="93" t="e">
        <f t="shared" si="19"/>
        <v>#DIV/0!</v>
      </c>
      <c r="AI93" s="91"/>
      <c r="AJ93" s="91"/>
      <c r="AK93" s="91"/>
      <c r="AL93" s="91"/>
      <c r="AM93" s="112"/>
      <c r="AN93" s="173"/>
      <c r="AO93" s="178"/>
      <c r="AP93" s="173"/>
      <c r="AQ93" s="173"/>
      <c r="AR93" s="173"/>
      <c r="AS93" s="173"/>
      <c r="AT93" s="173"/>
      <c r="AU93" s="173"/>
      <c r="AV93" s="173"/>
      <c r="AW93" s="173"/>
      <c r="AX93" s="173"/>
      <c r="AY93" s="97">
        <f t="shared" ref="AY93:BN93" si="20">AY90</f>
        <v>3.5249999999999999</v>
      </c>
      <c r="AZ93" s="93">
        <f t="shared" si="20"/>
        <v>3.7435897435897436</v>
      </c>
      <c r="BA93" s="94">
        <f t="shared" si="20"/>
        <v>3.4411764705882355</v>
      </c>
      <c r="BB93" s="70">
        <f t="shared" si="20"/>
        <v>3.6470588235294117</v>
      </c>
      <c r="BC93" s="68">
        <f t="shared" si="20"/>
        <v>3.774193548387097</v>
      </c>
      <c r="BD93" s="68" t="e">
        <f t="shared" si="20"/>
        <v>#DIV/0!</v>
      </c>
      <c r="BE93" s="71" t="e">
        <f t="shared" si="20"/>
        <v>#DIV/0!</v>
      </c>
      <c r="BF93" s="68" t="e">
        <f t="shared" si="20"/>
        <v>#DIV/0!</v>
      </c>
      <c r="BG93" s="68" t="e">
        <f t="shared" si="20"/>
        <v>#DIV/0!</v>
      </c>
      <c r="BH93" s="68" t="e">
        <f t="shared" si="20"/>
        <v>#DIV/0!</v>
      </c>
      <c r="BI93" s="71" t="e">
        <f t="shared" si="20"/>
        <v>#DIV/0!</v>
      </c>
      <c r="BJ93" s="71" t="e">
        <f t="shared" si="20"/>
        <v>#DIV/0!</v>
      </c>
      <c r="BK93" s="68" t="e">
        <f t="shared" si="20"/>
        <v>#DIV/0!</v>
      </c>
      <c r="BL93" s="68" t="e">
        <f t="shared" si="20"/>
        <v>#DIV/0!</v>
      </c>
      <c r="BM93" s="68" t="e">
        <f t="shared" si="20"/>
        <v>#DIV/0!</v>
      </c>
      <c r="BN93" s="71" t="e">
        <f t="shared" si="20"/>
        <v>#DIV/0!</v>
      </c>
      <c r="BO93" s="56"/>
      <c r="BP93" s="57"/>
      <c r="BQ93" s="62"/>
      <c r="BR93" s="56"/>
      <c r="BS93" s="57"/>
      <c r="BT93" s="57"/>
      <c r="BU93" s="57"/>
    </row>
    <row r="94" spans="1:80" x14ac:dyDescent="0.25">
      <c r="K94" s="42"/>
      <c r="L94" s="61"/>
      <c r="M94" s="286"/>
      <c r="N94" s="294"/>
      <c r="O94" s="63"/>
      <c r="P94" s="64"/>
      <c r="Q94" s="64"/>
      <c r="R94" s="64"/>
      <c r="S94" s="67"/>
      <c r="T94" s="57"/>
      <c r="U94" s="57"/>
      <c r="V94" s="57"/>
      <c r="W94" s="96"/>
      <c r="X94" s="85"/>
      <c r="Y94" s="80"/>
      <c r="Z94" s="80"/>
      <c r="AA94" s="80"/>
      <c r="AB94" s="80"/>
      <c r="AC94" s="80"/>
      <c r="AD94" s="80"/>
      <c r="AE94" s="80"/>
      <c r="AF94" s="80"/>
      <c r="AG94" s="174"/>
      <c r="AH94" s="92"/>
      <c r="AI94" s="80"/>
      <c r="AJ94" s="80"/>
      <c r="AK94" s="80"/>
      <c r="AL94" s="80"/>
      <c r="AM94" s="112"/>
      <c r="AN94" s="173"/>
      <c r="AO94" s="178"/>
      <c r="AP94" s="173"/>
      <c r="AQ94" s="173"/>
      <c r="AR94" s="173"/>
      <c r="AS94" s="173"/>
      <c r="AT94" s="173"/>
      <c r="AU94" s="173"/>
      <c r="AV94" s="173"/>
      <c r="AW94" s="173"/>
      <c r="AX94" s="173"/>
      <c r="AY94" s="88"/>
      <c r="AZ94" s="80"/>
      <c r="BA94" s="87"/>
      <c r="BB94" s="4"/>
      <c r="BE94" s="5"/>
      <c r="BJ94" s="5"/>
      <c r="BN94" s="5"/>
      <c r="BO94" s="56"/>
      <c r="BP94" s="57"/>
      <c r="BQ94" s="62"/>
      <c r="BR94" s="56"/>
      <c r="BS94" s="57"/>
      <c r="BT94" s="57"/>
      <c r="BU94" s="57"/>
    </row>
    <row r="95" spans="1:80" x14ac:dyDescent="0.25">
      <c r="K95" s="42"/>
      <c r="L95" s="284" t="s">
        <v>82</v>
      </c>
      <c r="M95" s="284"/>
      <c r="N95" s="179">
        <f>ROUND(R95*R$4+P95*P$4+Q95*Q$4,1)</f>
        <v>0</v>
      </c>
      <c r="O95" s="180" t="str">
        <f>IF(J95&gt;0,"F",IF(N95&gt;=B$6,"A",IF(N95&gt;=B$7,"B",IF(N95&gt;=B$8,"C",IF(N95&gt;=B$9,"D","F")))))</f>
        <v>F</v>
      </c>
      <c r="P95" s="181">
        <f>ROUND((S95*S$4+T95*T$4+U95*U$4+V95*V$4)/SUM(S$4:V$4),1)</f>
        <v>0</v>
      </c>
      <c r="Q95" s="181">
        <f>ROUND((W95*W$4+X95*X$4+Y95*Y$4+Z95*Z$4+AA95*AA$4+AB95*AB$4+AC95*AC$4+AD95*AD$4+AE95*AE$4+AF95*AF$4+AG95*AG$4+AH95*AH$4+AI95*AI$4+AJ95*AJ$4+AK95*AK$4+AL95*AL$4+AM95*AM$4)/SUM(W$4:AM$4),1)</f>
        <v>0</v>
      </c>
      <c r="R95" s="182">
        <f>ROUND((AY95*AY$4+AZ95*AZ$4+BA95*BA$4+BB95*BB$4+BC95*BC$4+BD95*BD$4+BE95*BE$4+BF95*BF$4+BG95*BG$4+BH95*BH$4+BI95*BI$4+BJ95*BJ$4+BK95*BK$4+BL95*BL$4+BM95*BM$4+BN95*BN$4)/SUM(AY$4:BN$4),1)</f>
        <v>0.8</v>
      </c>
      <c r="S95" s="217">
        <v>0</v>
      </c>
      <c r="T95" s="218"/>
      <c r="U95" s="229"/>
      <c r="V95" s="229"/>
      <c r="W95" s="156"/>
      <c r="X95" s="230"/>
      <c r="Y95" s="231"/>
      <c r="Z95" s="231"/>
      <c r="AA95" s="231"/>
      <c r="AB95" s="231"/>
      <c r="AC95" s="231"/>
      <c r="AD95" s="231"/>
      <c r="AE95" s="231"/>
      <c r="AF95" s="231"/>
      <c r="AG95" s="232"/>
      <c r="AH95" s="233"/>
      <c r="AI95" s="219"/>
      <c r="AJ95" s="231"/>
      <c r="AK95" s="231"/>
      <c r="AL95" s="219"/>
      <c r="AM95" s="222"/>
      <c r="AN95" s="223"/>
      <c r="AO95" s="222"/>
      <c r="AP95" s="223"/>
      <c r="AQ95" s="223"/>
      <c r="AR95" s="223"/>
      <c r="AS95" s="223"/>
      <c r="AT95" s="223"/>
      <c r="AU95" s="223"/>
      <c r="AV95" s="223"/>
      <c r="AW95" s="223"/>
      <c r="AX95" s="223"/>
      <c r="AY95" s="161">
        <v>4</v>
      </c>
      <c r="AZ95" s="162" t="s">
        <v>97</v>
      </c>
      <c r="BA95" s="235"/>
      <c r="BB95" s="236"/>
      <c r="BC95" s="162"/>
      <c r="BD95" s="162"/>
      <c r="BE95" s="171"/>
      <c r="BF95" s="220"/>
      <c r="BG95" s="162"/>
      <c r="BH95" s="162"/>
      <c r="BI95" s="167"/>
      <c r="BJ95" s="167"/>
      <c r="BK95" s="160"/>
      <c r="BL95" s="160"/>
      <c r="BM95" s="160"/>
      <c r="BN95" s="166"/>
      <c r="BO95" s="153"/>
      <c r="BP95" s="183">
        <f>VLOOKUP(BO95,BW$6:BZ$56,2)</f>
        <v>0</v>
      </c>
      <c r="BQ95" s="154"/>
      <c r="BR95" s="169"/>
      <c r="BS95" s="168"/>
      <c r="BT95" s="168"/>
      <c r="BU95" s="183">
        <f>IF(((BP95*(1-BQ$3))+BQ95*BQ$3)*(1+BR95)&gt;4,4,ROUND((BP95*(1-BQ$3)+BQ95*BQ$3)*(1+BR95),1))</f>
        <v>0</v>
      </c>
      <c r="BV95" s="298"/>
      <c r="BW95" s="298"/>
      <c r="BX95" s="298"/>
      <c r="BY95" s="306"/>
      <c r="BZ95" s="307"/>
      <c r="CA95" s="298"/>
      <c r="CB95" s="298"/>
    </row>
    <row r="96" spans="1:80" x14ac:dyDescent="0.25">
      <c r="K96" s="42"/>
      <c r="L96" s="285"/>
      <c r="M96" s="285"/>
      <c r="N96" s="184"/>
      <c r="O96" s="185"/>
      <c r="P96" s="186"/>
      <c r="Q96" s="186"/>
      <c r="R96" s="187"/>
      <c r="S96" s="240"/>
      <c r="T96" s="241"/>
      <c r="U96" s="249"/>
      <c r="V96" s="242"/>
      <c r="W96" s="202"/>
      <c r="X96" s="252"/>
      <c r="Y96" s="203"/>
      <c r="Z96" s="203"/>
      <c r="AA96" s="203"/>
      <c r="AB96" s="203"/>
      <c r="AC96" s="203"/>
      <c r="AD96" s="203"/>
      <c r="AE96" s="203"/>
      <c r="AF96" s="203"/>
      <c r="AG96" s="243"/>
      <c r="AH96" s="203"/>
      <c r="AI96" s="203"/>
      <c r="AJ96" s="203"/>
      <c r="AK96" s="203"/>
      <c r="AL96" s="203"/>
      <c r="AM96" s="245"/>
      <c r="AN96" s="245"/>
      <c r="AO96" s="246"/>
      <c r="AP96" s="245"/>
      <c r="AQ96" s="245"/>
      <c r="AR96" s="245"/>
      <c r="AS96" s="245"/>
      <c r="AT96" s="245"/>
      <c r="AU96" s="245"/>
      <c r="AV96" s="245"/>
      <c r="AW96" s="245"/>
      <c r="AX96" s="245"/>
      <c r="AY96" s="202"/>
      <c r="AZ96" s="194"/>
      <c r="BA96" s="194"/>
      <c r="BB96" s="362"/>
      <c r="BC96" s="194"/>
      <c r="BD96" s="194"/>
      <c r="BE96" s="260"/>
      <c r="BF96" s="242"/>
      <c r="BG96" s="194"/>
      <c r="BH96" s="194"/>
      <c r="BI96" s="190"/>
      <c r="BJ96" s="190"/>
      <c r="BK96" s="188"/>
      <c r="BL96" s="188"/>
      <c r="BM96" s="188"/>
      <c r="BN96" s="189"/>
      <c r="BO96" s="191"/>
      <c r="BP96" s="192"/>
      <c r="BQ96" s="192"/>
      <c r="BR96" s="193"/>
      <c r="BS96" s="193"/>
      <c r="BT96" s="193"/>
      <c r="BU96" s="192"/>
      <c r="BV96" s="298"/>
      <c r="BW96" s="298"/>
      <c r="BX96" s="298"/>
      <c r="BY96" s="306"/>
      <c r="BZ96" s="307"/>
      <c r="CA96" s="298"/>
      <c r="CB96" s="298"/>
    </row>
    <row r="97" spans="11:80" x14ac:dyDescent="0.25">
      <c r="K97" s="42"/>
      <c r="L97" s="285"/>
      <c r="M97" s="285"/>
      <c r="N97" s="184"/>
      <c r="O97" s="185"/>
      <c r="P97" s="186"/>
      <c r="Q97" s="186"/>
      <c r="R97" s="187"/>
      <c r="S97" s="240"/>
      <c r="T97" s="241"/>
      <c r="U97" s="249"/>
      <c r="V97" s="283"/>
      <c r="W97" s="202"/>
      <c r="X97" s="252"/>
      <c r="Y97" s="203"/>
      <c r="Z97" s="203"/>
      <c r="AA97" s="203"/>
      <c r="AB97" s="203"/>
      <c r="AC97" s="203"/>
      <c r="AD97" s="203"/>
      <c r="AE97" s="203"/>
      <c r="AF97" s="203"/>
      <c r="AG97" s="243"/>
      <c r="AH97" s="203"/>
      <c r="AI97" s="203"/>
      <c r="AJ97" s="203"/>
      <c r="AK97" s="203"/>
      <c r="AL97" s="203"/>
      <c r="AM97" s="244"/>
      <c r="AN97" s="245"/>
      <c r="AO97" s="246"/>
      <c r="AP97" s="245"/>
      <c r="AQ97" s="245"/>
      <c r="AR97" s="245"/>
      <c r="AS97" s="245"/>
      <c r="AT97" s="245"/>
      <c r="AU97" s="245"/>
      <c r="AV97" s="245"/>
      <c r="AW97" s="245"/>
      <c r="AX97" s="245"/>
      <c r="AY97" s="202"/>
      <c r="AZ97" s="253"/>
      <c r="BA97" s="365"/>
      <c r="BB97" s="258"/>
      <c r="BC97" s="203"/>
      <c r="BD97" s="242"/>
      <c r="BE97" s="202"/>
      <c r="BF97" s="242"/>
      <c r="BG97" s="203"/>
      <c r="BH97" s="203"/>
      <c r="BI97" s="200"/>
      <c r="BJ97" s="200"/>
      <c r="BK97" s="196"/>
      <c r="BL97" s="196"/>
      <c r="BM97" s="196"/>
      <c r="BN97" s="195"/>
      <c r="BO97" s="191"/>
      <c r="BP97" s="192"/>
      <c r="BQ97" s="192"/>
      <c r="BR97" s="193"/>
      <c r="BS97" s="193"/>
      <c r="BT97" s="193"/>
      <c r="BU97" s="192"/>
      <c r="BV97" s="298"/>
      <c r="BW97" s="298"/>
      <c r="BX97" s="298"/>
      <c r="BY97" s="306"/>
      <c r="BZ97" s="307"/>
      <c r="CA97" s="298"/>
      <c r="CB97" s="298"/>
    </row>
    <row r="98" spans="11:80" x14ac:dyDescent="0.25">
      <c r="K98" s="72"/>
      <c r="L98" s="285"/>
      <c r="M98" s="285"/>
      <c r="N98" s="184"/>
      <c r="O98" s="185"/>
      <c r="P98" s="186"/>
      <c r="Q98" s="186"/>
      <c r="R98" s="187"/>
      <c r="S98" s="240"/>
      <c r="T98" s="241"/>
      <c r="U98" s="249"/>
      <c r="V98" s="261"/>
      <c r="W98" s="202"/>
      <c r="X98" s="252"/>
      <c r="Y98" s="203"/>
      <c r="Z98" s="203"/>
      <c r="AA98" s="203"/>
      <c r="AB98" s="203"/>
      <c r="AC98" s="254"/>
      <c r="AD98" s="254"/>
      <c r="AE98" s="254"/>
      <c r="AF98" s="254"/>
      <c r="AG98" s="255"/>
      <c r="AH98" s="256"/>
      <c r="AI98" s="254"/>
      <c r="AJ98" s="254"/>
      <c r="AK98" s="254"/>
      <c r="AL98" s="254"/>
      <c r="AM98" s="244"/>
      <c r="AN98" s="245"/>
      <c r="AO98" s="246"/>
      <c r="AP98" s="245"/>
      <c r="AQ98" s="245"/>
      <c r="AR98" s="245"/>
      <c r="AS98" s="245"/>
      <c r="AT98" s="245"/>
      <c r="AU98" s="245"/>
      <c r="AV98" s="245"/>
      <c r="AW98" s="245"/>
      <c r="AX98" s="245"/>
      <c r="AY98" s="202"/>
      <c r="AZ98" s="194"/>
      <c r="BA98" s="257"/>
      <c r="BB98" s="362"/>
      <c r="BC98" s="194"/>
      <c r="BD98" s="194"/>
      <c r="BE98" s="260"/>
      <c r="BF98" s="242"/>
      <c r="BG98" s="194"/>
      <c r="BH98" s="203"/>
      <c r="BI98" s="190"/>
      <c r="BJ98" s="190"/>
      <c r="BK98" s="188"/>
      <c r="BL98" s="188"/>
      <c r="BM98" s="188"/>
      <c r="BN98" s="189"/>
      <c r="BO98" s="191"/>
      <c r="BP98" s="192"/>
      <c r="BQ98" s="192"/>
      <c r="BR98" s="201"/>
      <c r="BS98" s="192"/>
      <c r="BT98" s="192"/>
      <c r="BU98" s="192"/>
      <c r="BV98" s="328"/>
      <c r="BW98" s="328"/>
      <c r="BX98" s="328"/>
      <c r="BY98" s="329"/>
      <c r="BZ98" s="330"/>
      <c r="CA98" s="298"/>
      <c r="CB98" s="298"/>
    </row>
    <row r="99" spans="11:80" x14ac:dyDescent="0.25">
      <c r="K99" s="72"/>
      <c r="L99" s="285"/>
      <c r="M99" s="285"/>
      <c r="N99" s="184"/>
      <c r="O99" s="185"/>
      <c r="P99" s="186"/>
      <c r="Q99" s="186"/>
      <c r="R99" s="187"/>
      <c r="S99" s="240"/>
      <c r="T99" s="241"/>
      <c r="U99" s="251"/>
      <c r="V99" s="283"/>
      <c r="W99" s="202"/>
      <c r="X99" s="252"/>
      <c r="Y99" s="203"/>
      <c r="Z99" s="203"/>
      <c r="AA99" s="203"/>
      <c r="AB99" s="203"/>
      <c r="AC99" s="203"/>
      <c r="AD99" s="203"/>
      <c r="AE99" s="203"/>
      <c r="AF99" s="203"/>
      <c r="AG99" s="243"/>
      <c r="AH99" s="203"/>
      <c r="AI99" s="203"/>
      <c r="AJ99" s="203"/>
      <c r="AK99" s="203"/>
      <c r="AL99" s="203"/>
      <c r="AM99" s="244"/>
      <c r="AN99" s="245"/>
      <c r="AO99" s="246"/>
      <c r="AP99" s="245"/>
      <c r="AQ99" s="245"/>
      <c r="AR99" s="245"/>
      <c r="AS99" s="245"/>
      <c r="AT99" s="245"/>
      <c r="AU99" s="245"/>
      <c r="AV99" s="245"/>
      <c r="AW99" s="245"/>
      <c r="AX99" s="245"/>
      <c r="AY99" s="202"/>
      <c r="AZ99" s="253"/>
      <c r="BA99" s="257"/>
      <c r="BB99" s="362"/>
      <c r="BC99" s="250"/>
      <c r="BD99" s="250"/>
      <c r="BE99" s="260"/>
      <c r="BF99" s="242"/>
      <c r="BG99" s="250"/>
      <c r="BH99" s="250"/>
      <c r="BI99" s="190"/>
      <c r="BJ99" s="190"/>
      <c r="BK99" s="188"/>
      <c r="BL99" s="188"/>
      <c r="BM99" s="188"/>
      <c r="BN99" s="188"/>
      <c r="BO99" s="191"/>
      <c r="BP99" s="192"/>
      <c r="BQ99" s="192"/>
      <c r="BR99" s="193"/>
      <c r="BS99" s="193"/>
      <c r="BT99" s="193"/>
      <c r="BU99" s="192"/>
      <c r="BV99" s="328"/>
      <c r="BW99" s="328"/>
      <c r="BX99" s="328"/>
      <c r="BY99" s="329"/>
      <c r="BZ99" s="330"/>
      <c r="CA99" s="298"/>
      <c r="CB99" s="298"/>
    </row>
    <row r="100" spans="11:80" x14ac:dyDescent="0.25">
      <c r="K100" s="72"/>
      <c r="L100" s="309"/>
      <c r="M100" s="285"/>
      <c r="N100" s="184"/>
      <c r="O100" s="185"/>
      <c r="P100" s="186"/>
      <c r="Q100" s="186"/>
      <c r="R100" s="187"/>
      <c r="S100" s="300"/>
      <c r="T100" s="301"/>
      <c r="U100" s="310"/>
      <c r="V100" s="189"/>
      <c r="W100" s="304"/>
      <c r="X100" s="189"/>
      <c r="Y100" s="188"/>
      <c r="Z100" s="188"/>
      <c r="AA100" s="188"/>
      <c r="AB100" s="188"/>
      <c r="AC100" s="188"/>
      <c r="AD100" s="188"/>
      <c r="AE100" s="188"/>
      <c r="AF100" s="188"/>
      <c r="AG100" s="305"/>
      <c r="AH100" s="188"/>
      <c r="AI100" s="188"/>
      <c r="AJ100" s="188"/>
      <c r="AK100" s="188"/>
      <c r="AL100" s="188"/>
      <c r="AM100" s="315"/>
      <c r="AN100" s="316"/>
      <c r="AO100" s="317"/>
      <c r="AP100" s="316"/>
      <c r="AQ100" s="316"/>
      <c r="AR100" s="316"/>
      <c r="AS100" s="316"/>
      <c r="AT100" s="316"/>
      <c r="AU100" s="316"/>
      <c r="AV100" s="316"/>
      <c r="AW100" s="316"/>
      <c r="AX100" s="316"/>
      <c r="AY100" s="304"/>
      <c r="AZ100" s="194"/>
      <c r="BA100" s="190"/>
      <c r="BB100" s="334"/>
      <c r="BC100" s="188"/>
      <c r="BD100" s="190"/>
      <c r="BE100" s="195"/>
      <c r="BF100" s="189"/>
      <c r="BG100" s="196"/>
      <c r="BH100" s="196"/>
      <c r="BI100" s="257"/>
      <c r="BJ100" s="257"/>
      <c r="BK100" s="194"/>
      <c r="BL100" s="194"/>
      <c r="BM100" s="194"/>
      <c r="BN100" s="250"/>
      <c r="BO100" s="333"/>
      <c r="BP100" s="326"/>
      <c r="BQ100" s="249"/>
      <c r="BR100" s="327"/>
      <c r="BS100" s="326"/>
      <c r="BT100" s="326"/>
      <c r="BU100" s="326"/>
      <c r="BV100" s="328"/>
      <c r="BW100" s="328"/>
      <c r="BX100" s="328"/>
      <c r="BY100" s="329"/>
      <c r="BZ100" s="330"/>
      <c r="CA100" s="298"/>
      <c r="CB100" s="298"/>
    </row>
    <row r="101" spans="11:80" ht="15.6" x14ac:dyDescent="0.3">
      <c r="K101" s="72"/>
      <c r="L101" s="299"/>
      <c r="M101" s="285"/>
      <c r="N101" s="184"/>
      <c r="O101" s="185"/>
      <c r="P101" s="186"/>
      <c r="Q101" s="186"/>
      <c r="R101" s="187"/>
      <c r="S101" s="300"/>
      <c r="T101" s="301"/>
      <c r="U101" s="310"/>
      <c r="V101" s="302"/>
      <c r="W101" s="304"/>
      <c r="X101" s="320"/>
      <c r="Y101" s="318"/>
      <c r="Z101" s="312"/>
      <c r="AA101" s="312"/>
      <c r="AB101" s="312"/>
      <c r="AC101" s="312"/>
      <c r="AD101" s="312"/>
      <c r="AE101" s="312"/>
      <c r="AF101" s="312"/>
      <c r="AG101" s="313"/>
      <c r="AH101" s="312"/>
      <c r="AI101" s="314"/>
      <c r="AJ101" s="312"/>
      <c r="AK101" s="312"/>
      <c r="AL101" s="312"/>
      <c r="AM101" s="315"/>
      <c r="AN101" s="316"/>
      <c r="AO101" s="317"/>
      <c r="AP101" s="316"/>
      <c r="AQ101" s="316"/>
      <c r="AR101" s="316"/>
      <c r="AS101" s="316"/>
      <c r="AT101" s="316"/>
      <c r="AU101" s="316"/>
      <c r="AV101" s="316"/>
      <c r="AW101" s="316"/>
      <c r="AX101" s="316"/>
      <c r="AY101" s="199"/>
      <c r="AZ101" s="194"/>
      <c r="BA101" s="200"/>
      <c r="BB101" s="319"/>
      <c r="BC101" s="188"/>
      <c r="BD101" s="190"/>
      <c r="BE101" s="189"/>
      <c r="BF101" s="189"/>
      <c r="BG101" s="188"/>
      <c r="BH101" s="188"/>
      <c r="BI101" s="200"/>
      <c r="BJ101" s="200"/>
      <c r="BK101" s="196"/>
      <c r="BL101" s="196"/>
      <c r="BM101" s="196"/>
      <c r="BN101" s="195"/>
      <c r="BO101" s="191"/>
      <c r="BP101" s="192"/>
      <c r="BQ101" s="335"/>
      <c r="BR101" s="193"/>
      <c r="BS101" s="193"/>
      <c r="BT101" s="193"/>
      <c r="BU101" s="192"/>
      <c r="BV101" s="328"/>
      <c r="BW101" s="328"/>
      <c r="BX101" s="328"/>
      <c r="BY101" s="329"/>
      <c r="BZ101" s="330"/>
      <c r="CA101" s="298"/>
      <c r="CB101" s="298"/>
    </row>
    <row r="102" spans="11:80" ht="15.6" x14ac:dyDescent="0.3">
      <c r="K102" s="72"/>
      <c r="L102" s="299"/>
      <c r="M102" s="285"/>
      <c r="N102" s="184"/>
      <c r="O102" s="185"/>
      <c r="P102" s="186"/>
      <c r="Q102" s="186"/>
      <c r="R102" s="187"/>
      <c r="S102" s="240"/>
      <c r="T102" s="241"/>
      <c r="U102" s="249"/>
      <c r="V102" s="283"/>
      <c r="W102" s="202"/>
      <c r="X102" s="242"/>
      <c r="Y102" s="203"/>
      <c r="Z102" s="203"/>
      <c r="AA102" s="203"/>
      <c r="AB102" s="203"/>
      <c r="AC102" s="203"/>
      <c r="AD102" s="203"/>
      <c r="AE102" s="203"/>
      <c r="AF102" s="203"/>
      <c r="AG102" s="243"/>
      <c r="AH102" s="203"/>
      <c r="AI102" s="203"/>
      <c r="AJ102" s="203"/>
      <c r="AK102" s="203"/>
      <c r="AL102" s="203"/>
      <c r="AM102" s="248"/>
      <c r="AN102" s="242"/>
      <c r="AO102" s="20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02"/>
      <c r="AZ102" s="194"/>
      <c r="BA102" s="247"/>
      <c r="BB102" s="248"/>
      <c r="BC102" s="203"/>
      <c r="BD102" s="247"/>
      <c r="BE102" s="242"/>
      <c r="BF102" s="242"/>
      <c r="BG102" s="203"/>
      <c r="BH102" s="203"/>
      <c r="BI102" s="200"/>
      <c r="BJ102" s="200"/>
      <c r="BK102" s="196"/>
      <c r="BL102" s="196"/>
      <c r="BM102" s="196"/>
      <c r="BN102" s="195"/>
      <c r="BO102" s="191"/>
      <c r="BP102" s="192"/>
      <c r="BQ102" s="192"/>
      <c r="BR102" s="201"/>
      <c r="BS102" s="192"/>
      <c r="BT102" s="192"/>
      <c r="BU102" s="192"/>
      <c r="BV102" s="328"/>
      <c r="BW102" s="328"/>
      <c r="BX102" s="328"/>
      <c r="BY102" s="329"/>
      <c r="BZ102" s="330"/>
      <c r="CA102" s="298"/>
      <c r="CB102" s="298"/>
    </row>
    <row r="103" spans="11:80" ht="15.6" x14ac:dyDescent="0.3">
      <c r="K103" s="72"/>
      <c r="L103" s="336"/>
      <c r="M103" s="285"/>
      <c r="N103" s="337"/>
      <c r="O103" s="185"/>
      <c r="P103" s="186"/>
      <c r="Q103" s="186"/>
      <c r="R103" s="187"/>
      <c r="S103" s="300"/>
      <c r="T103" s="301"/>
      <c r="U103" s="302"/>
      <c r="V103" s="338"/>
      <c r="W103" s="304"/>
      <c r="X103" s="189"/>
      <c r="Y103" s="188"/>
      <c r="Z103" s="188"/>
      <c r="AA103" s="188"/>
      <c r="AB103" s="188"/>
      <c r="AC103" s="188"/>
      <c r="AD103" s="188"/>
      <c r="AE103" s="188"/>
      <c r="AF103" s="188"/>
      <c r="AG103" s="305"/>
      <c r="AH103" s="188"/>
      <c r="AI103" s="188"/>
      <c r="AJ103" s="188"/>
      <c r="AK103" s="188"/>
      <c r="AL103" s="188"/>
      <c r="AM103" s="189"/>
      <c r="AN103" s="189"/>
      <c r="AO103" s="304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202"/>
      <c r="AZ103" s="203"/>
      <c r="BA103" s="188"/>
      <c r="BB103" s="304"/>
      <c r="BC103" s="188"/>
      <c r="BD103" s="188"/>
      <c r="BE103" s="304"/>
      <c r="BF103" s="188"/>
      <c r="BG103" s="188"/>
      <c r="BH103" s="188"/>
      <c r="BI103" s="200"/>
      <c r="BJ103" s="200"/>
      <c r="BK103" s="196"/>
      <c r="BL103" s="196"/>
      <c r="BM103" s="196"/>
      <c r="BN103" s="195"/>
      <c r="BO103" s="191"/>
      <c r="BP103" s="192"/>
      <c r="BQ103" s="335"/>
      <c r="BR103" s="201"/>
      <c r="BS103" s="192"/>
      <c r="BT103" s="192"/>
      <c r="BU103" s="192"/>
      <c r="BV103" s="328"/>
      <c r="BW103" s="328"/>
      <c r="BX103" s="328"/>
      <c r="BY103" s="329"/>
      <c r="BZ103" s="330"/>
      <c r="CA103" s="298"/>
      <c r="CB103" s="298"/>
    </row>
    <row r="104" spans="11:80" ht="15.6" x14ac:dyDescent="0.3">
      <c r="K104" s="72"/>
      <c r="L104" s="336"/>
      <c r="M104" s="285"/>
      <c r="N104" s="337"/>
      <c r="O104" s="185"/>
      <c r="P104" s="186"/>
      <c r="Q104" s="186"/>
      <c r="R104" s="187"/>
      <c r="S104" s="300"/>
      <c r="T104" s="301"/>
      <c r="U104" s="302"/>
      <c r="V104" s="303"/>
      <c r="W104" s="304"/>
      <c r="X104" s="320"/>
      <c r="Y104" s="188"/>
      <c r="Z104" s="188"/>
      <c r="AA104" s="188"/>
      <c r="AB104" s="188"/>
      <c r="AC104" s="312"/>
      <c r="AD104" s="312"/>
      <c r="AE104" s="312"/>
      <c r="AF104" s="312"/>
      <c r="AG104" s="313"/>
      <c r="AH104" s="314"/>
      <c r="AI104" s="312"/>
      <c r="AJ104" s="312"/>
      <c r="AK104" s="312"/>
      <c r="AL104" s="312"/>
      <c r="AM104" s="316"/>
      <c r="AN104" s="316"/>
      <c r="AO104" s="317"/>
      <c r="AP104" s="316"/>
      <c r="AQ104" s="316"/>
      <c r="AR104" s="316"/>
      <c r="AS104" s="316"/>
      <c r="AT104" s="316"/>
      <c r="AU104" s="316"/>
      <c r="AV104" s="316"/>
      <c r="AW104" s="316"/>
      <c r="AX104" s="316"/>
      <c r="AY104" s="202"/>
      <c r="AZ104" s="194"/>
      <c r="BA104" s="196"/>
      <c r="BB104" s="185"/>
      <c r="BC104" s="322"/>
      <c r="BD104" s="323"/>
      <c r="BE104" s="323"/>
      <c r="BF104" s="203"/>
      <c r="BG104" s="203"/>
      <c r="BH104" s="203"/>
      <c r="BI104" s="242"/>
      <c r="BJ104" s="242"/>
      <c r="BK104" s="203"/>
      <c r="BL104" s="203"/>
      <c r="BM104" s="203"/>
      <c r="BN104" s="242"/>
      <c r="BO104" s="333"/>
      <c r="BP104" s="326"/>
      <c r="BQ104" s="249"/>
      <c r="BR104" s="203"/>
      <c r="BS104" s="203"/>
      <c r="BT104" s="203"/>
      <c r="BU104" s="326"/>
      <c r="BV104" s="328"/>
      <c r="BW104" s="328"/>
      <c r="BX104" s="328"/>
      <c r="BY104" s="329"/>
      <c r="BZ104" s="330"/>
      <c r="CA104" s="298"/>
      <c r="CB104" s="298"/>
    </row>
    <row r="105" spans="11:80" ht="15.6" x14ac:dyDescent="0.3">
      <c r="K105" s="72"/>
      <c r="L105" s="336"/>
      <c r="M105" s="285"/>
      <c r="N105" s="337"/>
      <c r="O105" s="185"/>
      <c r="P105" s="186"/>
      <c r="Q105" s="186"/>
      <c r="R105" s="187"/>
      <c r="S105" s="300"/>
      <c r="T105" s="301"/>
      <c r="U105" s="302"/>
      <c r="V105" s="338"/>
      <c r="W105" s="304"/>
      <c r="X105" s="189"/>
      <c r="Y105" s="188"/>
      <c r="Z105" s="188"/>
      <c r="AA105" s="188"/>
      <c r="AB105" s="188"/>
      <c r="AC105" s="188"/>
      <c r="AD105" s="188"/>
      <c r="AE105" s="188"/>
      <c r="AF105" s="188"/>
      <c r="AG105" s="305"/>
      <c r="AH105" s="188"/>
      <c r="AI105" s="188"/>
      <c r="AJ105" s="188"/>
      <c r="AK105" s="188"/>
      <c r="AL105" s="188"/>
      <c r="AM105" s="189"/>
      <c r="AN105" s="189"/>
      <c r="AO105" s="304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202"/>
      <c r="AZ105" s="203"/>
      <c r="BA105" s="188"/>
      <c r="BB105" s="304"/>
      <c r="BC105" s="188"/>
      <c r="BD105" s="188"/>
      <c r="BE105" s="304"/>
      <c r="BF105" s="188"/>
      <c r="BG105" s="188"/>
      <c r="BH105" s="188"/>
      <c r="BI105" s="250"/>
      <c r="BJ105" s="250"/>
      <c r="BK105" s="194"/>
      <c r="BL105" s="194"/>
      <c r="BM105" s="194"/>
      <c r="BN105" s="250"/>
      <c r="BO105" s="333"/>
      <c r="BP105" s="326"/>
      <c r="BQ105" s="249"/>
      <c r="BR105" s="327"/>
      <c r="BS105" s="326"/>
      <c r="BT105" s="326"/>
      <c r="BU105" s="326"/>
      <c r="BV105" s="242"/>
      <c r="BW105" s="241"/>
      <c r="BX105" s="328"/>
      <c r="BY105" s="329"/>
      <c r="BZ105" s="330"/>
      <c r="CA105" s="298"/>
      <c r="CB105" s="298"/>
    </row>
    <row r="106" spans="11:80" ht="15.6" x14ac:dyDescent="0.3">
      <c r="K106" s="72"/>
      <c r="L106" s="336"/>
      <c r="M106" s="285"/>
      <c r="N106" s="337"/>
      <c r="O106" s="185"/>
      <c r="P106" s="186"/>
      <c r="Q106" s="186"/>
      <c r="R106" s="187"/>
      <c r="S106" s="300"/>
      <c r="T106" s="301"/>
      <c r="U106" s="310"/>
      <c r="V106" s="302"/>
      <c r="W106" s="304"/>
      <c r="X106" s="311"/>
      <c r="Y106" s="312"/>
      <c r="Z106" s="312"/>
      <c r="AA106" s="312"/>
      <c r="AB106" s="312"/>
      <c r="AC106" s="312"/>
      <c r="AD106" s="312"/>
      <c r="AE106" s="312"/>
      <c r="AF106" s="312"/>
      <c r="AG106" s="313"/>
      <c r="AH106" s="314"/>
      <c r="AI106" s="188"/>
      <c r="AJ106" s="188"/>
      <c r="AK106" s="188"/>
      <c r="AL106" s="312"/>
      <c r="AM106" s="315"/>
      <c r="AN106" s="316"/>
      <c r="AO106" s="317"/>
      <c r="AP106" s="316"/>
      <c r="AQ106" s="316"/>
      <c r="AR106" s="316"/>
      <c r="AS106" s="316"/>
      <c r="AT106" s="316"/>
      <c r="AU106" s="316"/>
      <c r="AV106" s="316"/>
      <c r="AW106" s="316"/>
      <c r="AX106" s="316"/>
      <c r="AY106" s="260"/>
      <c r="AZ106" s="194"/>
      <c r="BA106" s="339"/>
      <c r="BB106" s="340"/>
      <c r="BC106" s="196"/>
      <c r="BD106" s="195"/>
      <c r="BE106" s="341"/>
      <c r="BF106" s="189"/>
      <c r="BG106" s="196"/>
      <c r="BH106" s="196"/>
      <c r="BI106" s="190"/>
      <c r="BJ106" s="190"/>
      <c r="BK106" s="188"/>
      <c r="BL106" s="188"/>
      <c r="BM106" s="188"/>
      <c r="BN106" s="189"/>
      <c r="BO106" s="191"/>
      <c r="BP106" s="192"/>
      <c r="BQ106" s="335"/>
      <c r="BR106" s="193"/>
      <c r="BS106" s="193"/>
      <c r="BT106" s="193"/>
      <c r="BU106" s="192"/>
      <c r="BV106" s="241"/>
      <c r="BW106" s="241"/>
      <c r="BX106" s="328"/>
      <c r="BY106" s="329"/>
      <c r="BZ106" s="330"/>
      <c r="CA106" s="298"/>
      <c r="CB106" s="298"/>
    </row>
    <row r="107" spans="11:80" ht="15.6" x14ac:dyDescent="0.3">
      <c r="K107" s="72"/>
      <c r="L107" s="336"/>
      <c r="M107" s="285"/>
      <c r="N107" s="337"/>
      <c r="O107" s="185"/>
      <c r="P107" s="186"/>
      <c r="Q107" s="186"/>
      <c r="R107" s="187"/>
      <c r="S107" s="300"/>
      <c r="T107" s="301"/>
      <c r="U107" s="310"/>
      <c r="V107" s="189"/>
      <c r="W107" s="304"/>
      <c r="X107" s="320"/>
      <c r="Y107" s="188"/>
      <c r="Z107" s="188"/>
      <c r="AA107" s="188"/>
      <c r="AB107" s="188"/>
      <c r="AC107" s="188"/>
      <c r="AD107" s="188"/>
      <c r="AE107" s="188"/>
      <c r="AF107" s="188"/>
      <c r="AG107" s="305"/>
      <c r="AH107" s="188"/>
      <c r="AI107" s="188"/>
      <c r="AJ107" s="188"/>
      <c r="AK107" s="188"/>
      <c r="AL107" s="188"/>
      <c r="AM107" s="315"/>
      <c r="AN107" s="316"/>
      <c r="AO107" s="317"/>
      <c r="AP107" s="316"/>
      <c r="AQ107" s="316"/>
      <c r="AR107" s="316"/>
      <c r="AS107" s="316"/>
      <c r="AT107" s="316"/>
      <c r="AU107" s="316"/>
      <c r="AV107" s="316"/>
      <c r="AW107" s="316"/>
      <c r="AX107" s="316"/>
      <c r="AY107" s="202"/>
      <c r="AZ107" s="253"/>
      <c r="BA107" s="200"/>
      <c r="BB107" s="340"/>
      <c r="BC107" s="196"/>
      <c r="BD107" s="200"/>
      <c r="BE107" s="195"/>
      <c r="BF107" s="189"/>
      <c r="BG107" s="196"/>
      <c r="BH107" s="196"/>
      <c r="BI107" s="190"/>
      <c r="BJ107" s="190"/>
      <c r="BK107" s="188"/>
      <c r="BL107" s="188"/>
      <c r="BM107" s="188"/>
      <c r="BN107" s="189"/>
      <c r="BO107" s="191"/>
      <c r="BP107" s="192"/>
      <c r="BQ107" s="335"/>
      <c r="BR107" s="193"/>
      <c r="BS107" s="193"/>
      <c r="BT107" s="193"/>
      <c r="BU107" s="192"/>
      <c r="BV107" s="242"/>
      <c r="BW107" s="241"/>
      <c r="BX107" s="328"/>
      <c r="BY107" s="329"/>
      <c r="BZ107" s="330"/>
      <c r="CA107" s="298"/>
      <c r="CB107" s="298"/>
    </row>
    <row r="108" spans="11:80" x14ac:dyDescent="0.25">
      <c r="K108" s="72"/>
      <c r="L108" s="342"/>
      <c r="M108" s="285"/>
      <c r="N108" s="343"/>
      <c r="O108" s="185"/>
      <c r="P108" s="186"/>
      <c r="Q108" s="186"/>
      <c r="R108" s="186"/>
      <c r="S108" s="344"/>
      <c r="T108" s="192"/>
      <c r="U108" s="335"/>
      <c r="V108" s="335"/>
      <c r="W108" s="345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3"/>
      <c r="AH108" s="314"/>
      <c r="AI108" s="188"/>
      <c r="AJ108" s="312"/>
      <c r="AK108" s="314"/>
      <c r="AL108" s="188"/>
      <c r="AM108" s="315"/>
      <c r="AN108" s="316"/>
      <c r="AO108" s="317"/>
      <c r="AP108" s="316"/>
      <c r="AQ108" s="316"/>
      <c r="AR108" s="316"/>
      <c r="AS108" s="316"/>
      <c r="AT108" s="316"/>
      <c r="AU108" s="316"/>
      <c r="AV108" s="316"/>
      <c r="AW108" s="316"/>
      <c r="AX108" s="316"/>
      <c r="AY108" s="304"/>
      <c r="AZ108" s="196"/>
      <c r="BA108" s="200"/>
      <c r="BB108" s="185"/>
      <c r="BC108" s="322"/>
      <c r="BD108" s="323"/>
      <c r="BE108" s="323"/>
      <c r="BF108" s="203"/>
      <c r="BG108" s="194"/>
      <c r="BH108" s="331"/>
      <c r="BI108" s="247"/>
      <c r="BJ108" s="247"/>
      <c r="BK108" s="203"/>
      <c r="BL108" s="203"/>
      <c r="BM108" s="203"/>
      <c r="BN108" s="242"/>
      <c r="BO108" s="333"/>
      <c r="BP108" s="326"/>
      <c r="BQ108" s="249"/>
      <c r="BR108" s="327"/>
      <c r="BS108" s="326"/>
      <c r="BT108" s="326"/>
      <c r="BU108" s="326"/>
      <c r="BV108" s="241"/>
      <c r="BW108" s="241"/>
      <c r="BX108" s="328"/>
      <c r="BY108" s="346"/>
      <c r="BZ108" s="330"/>
      <c r="CA108" s="298"/>
      <c r="CB108" s="298"/>
    </row>
    <row r="109" spans="11:80" x14ac:dyDescent="0.25">
      <c r="K109" s="72"/>
      <c r="L109" s="342"/>
      <c r="M109" s="285"/>
      <c r="N109" s="343"/>
      <c r="O109" s="185"/>
      <c r="P109" s="186"/>
      <c r="Q109" s="186"/>
      <c r="R109" s="186"/>
      <c r="S109" s="344"/>
      <c r="T109" s="192"/>
      <c r="U109" s="335"/>
      <c r="V109" s="335"/>
      <c r="W109" s="345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3"/>
      <c r="AH109" s="314"/>
      <c r="AI109" s="188"/>
      <c r="AJ109" s="312"/>
      <c r="AK109" s="314"/>
      <c r="AL109" s="188"/>
      <c r="AM109" s="315"/>
      <c r="AN109" s="316"/>
      <c r="AO109" s="317"/>
      <c r="AP109" s="316"/>
      <c r="AQ109" s="316"/>
      <c r="AR109" s="316"/>
      <c r="AS109" s="316"/>
      <c r="AT109" s="316"/>
      <c r="AU109" s="316"/>
      <c r="AV109" s="316"/>
      <c r="AW109" s="316"/>
      <c r="AX109" s="316"/>
      <c r="AY109" s="304"/>
      <c r="AZ109" s="318"/>
      <c r="BA109" s="200"/>
      <c r="BB109" s="347"/>
      <c r="BC109" s="193"/>
      <c r="BD109" s="324"/>
      <c r="BE109" s="324"/>
      <c r="BF109" s="203"/>
      <c r="BG109" s="203"/>
      <c r="BH109" s="298"/>
      <c r="BI109" s="257"/>
      <c r="BJ109" s="257"/>
      <c r="BK109" s="194"/>
      <c r="BL109" s="194"/>
      <c r="BM109" s="194"/>
      <c r="BN109" s="250"/>
      <c r="BO109" s="333"/>
      <c r="BP109" s="326"/>
      <c r="BQ109" s="249"/>
      <c r="BR109" s="327"/>
      <c r="BS109" s="326"/>
      <c r="BT109" s="326"/>
      <c r="BU109" s="326"/>
      <c r="BV109" s="241"/>
      <c r="BW109" s="241"/>
      <c r="BX109" s="328"/>
      <c r="BY109" s="346"/>
      <c r="BZ109" s="330"/>
      <c r="CA109" s="298"/>
      <c r="CB109" s="298"/>
    </row>
    <row r="110" spans="11:80" x14ac:dyDescent="0.25">
      <c r="K110" s="72"/>
      <c r="L110" s="342"/>
      <c r="M110" s="285"/>
      <c r="N110" s="343"/>
      <c r="O110" s="185"/>
      <c r="P110" s="186"/>
      <c r="Q110" s="186"/>
      <c r="R110" s="186"/>
      <c r="S110" s="343"/>
      <c r="T110" s="348"/>
      <c r="U110" s="335"/>
      <c r="V110" s="335"/>
      <c r="W110" s="345"/>
      <c r="X110" s="312"/>
      <c r="Y110" s="312"/>
      <c r="Z110" s="312"/>
      <c r="AA110" s="188"/>
      <c r="AB110" s="312"/>
      <c r="AC110" s="312"/>
      <c r="AD110" s="312"/>
      <c r="AE110" s="312"/>
      <c r="AF110" s="312"/>
      <c r="AG110" s="313"/>
      <c r="AH110" s="314"/>
      <c r="AI110" s="188"/>
      <c r="AJ110" s="312"/>
      <c r="AK110" s="314"/>
      <c r="AL110" s="188"/>
      <c r="AM110" s="315"/>
      <c r="AN110" s="316"/>
      <c r="AO110" s="317"/>
      <c r="AP110" s="316"/>
      <c r="AQ110" s="316"/>
      <c r="AR110" s="316"/>
      <c r="AS110" s="316"/>
      <c r="AT110" s="316"/>
      <c r="AU110" s="316"/>
      <c r="AV110" s="316"/>
      <c r="AW110" s="316"/>
      <c r="AX110" s="316"/>
      <c r="AY110" s="304"/>
      <c r="AZ110" s="318"/>
      <c r="BA110" s="339"/>
      <c r="BB110" s="347"/>
      <c r="BC110" s="193"/>
      <c r="BD110" s="324"/>
      <c r="BE110" s="349"/>
      <c r="BF110" s="203"/>
      <c r="BG110" s="203"/>
      <c r="BH110" s="203"/>
      <c r="BI110" s="247"/>
      <c r="BJ110" s="247"/>
      <c r="BK110" s="203"/>
      <c r="BL110" s="203"/>
      <c r="BM110" s="203"/>
      <c r="BN110" s="242"/>
      <c r="BO110" s="333"/>
      <c r="BP110" s="326"/>
      <c r="BQ110" s="249"/>
      <c r="BR110" s="203"/>
      <c r="BS110" s="203"/>
      <c r="BT110" s="203"/>
      <c r="BU110" s="326"/>
      <c r="BV110" s="242"/>
      <c r="BW110" s="241"/>
      <c r="BX110" s="328"/>
      <c r="BY110" s="329"/>
      <c r="BZ110" s="330"/>
      <c r="CA110" s="298"/>
      <c r="CB110" s="298"/>
    </row>
    <row r="111" spans="11:80" x14ac:dyDescent="0.25">
      <c r="K111" s="72"/>
      <c r="L111" s="347"/>
      <c r="M111" s="285"/>
      <c r="N111" s="343"/>
      <c r="O111" s="185"/>
      <c r="P111" s="186"/>
      <c r="Q111" s="186"/>
      <c r="R111" s="186"/>
      <c r="S111" s="343"/>
      <c r="T111" s="348"/>
      <c r="U111" s="335"/>
      <c r="V111" s="335"/>
      <c r="W111" s="345"/>
      <c r="X111" s="312"/>
      <c r="Y111" s="312"/>
      <c r="Z111" s="312"/>
      <c r="AA111" s="312"/>
      <c r="AB111" s="312"/>
      <c r="AC111" s="312"/>
      <c r="AD111" s="312"/>
      <c r="AE111" s="312"/>
      <c r="AF111" s="312"/>
      <c r="AG111" s="313"/>
      <c r="AH111" s="314"/>
      <c r="AI111" s="188"/>
      <c r="AJ111" s="312"/>
      <c r="AK111" s="314"/>
      <c r="AL111" s="188"/>
      <c r="AM111" s="315"/>
      <c r="AN111" s="316"/>
      <c r="AO111" s="317"/>
      <c r="AP111" s="316"/>
      <c r="AQ111" s="316"/>
      <c r="AR111" s="316"/>
      <c r="AS111" s="316"/>
      <c r="AT111" s="316"/>
      <c r="AU111" s="316"/>
      <c r="AV111" s="316"/>
      <c r="AW111" s="316"/>
      <c r="AX111" s="316"/>
      <c r="AY111" s="350"/>
      <c r="AZ111" s="196"/>
      <c r="BA111" s="200"/>
      <c r="BB111" s="185"/>
      <c r="BC111" s="322"/>
      <c r="BD111" s="323"/>
      <c r="BE111" s="351"/>
      <c r="BF111" s="203"/>
      <c r="BG111" s="194"/>
      <c r="BH111" s="194"/>
      <c r="BI111" s="257"/>
      <c r="BJ111" s="257"/>
      <c r="BK111" s="194"/>
      <c r="BL111" s="194"/>
      <c r="BM111" s="194"/>
      <c r="BN111" s="257"/>
      <c r="BO111" s="325"/>
      <c r="BP111" s="326"/>
      <c r="BQ111" s="249"/>
      <c r="BR111" s="327"/>
      <c r="BS111" s="326"/>
      <c r="BT111" s="326"/>
      <c r="BU111" s="326"/>
      <c r="BV111" s="241"/>
      <c r="BW111" s="241"/>
      <c r="BX111" s="328"/>
      <c r="BY111" s="329"/>
      <c r="BZ111" s="330"/>
      <c r="CA111" s="298"/>
      <c r="CB111" s="298"/>
    </row>
    <row r="112" spans="11:80" x14ac:dyDescent="0.25">
      <c r="K112" s="72"/>
      <c r="L112" s="342"/>
      <c r="M112" s="285"/>
      <c r="N112" s="343"/>
      <c r="O112" s="185"/>
      <c r="P112" s="186"/>
      <c r="Q112" s="186"/>
      <c r="R112" s="186"/>
      <c r="S112" s="343"/>
      <c r="T112" s="348"/>
      <c r="U112" s="335"/>
      <c r="V112" s="335"/>
      <c r="W112" s="345"/>
      <c r="X112" s="318"/>
      <c r="Y112" s="312"/>
      <c r="Z112" s="312"/>
      <c r="AA112" s="188"/>
      <c r="AB112" s="188"/>
      <c r="AC112" s="312"/>
      <c r="AD112" s="312"/>
      <c r="AE112" s="312"/>
      <c r="AF112" s="312"/>
      <c r="AG112" s="313"/>
      <c r="AH112" s="314"/>
      <c r="AI112" s="188"/>
      <c r="AJ112" s="312"/>
      <c r="AK112" s="314"/>
      <c r="AL112" s="188"/>
      <c r="AM112" s="315"/>
      <c r="AN112" s="316"/>
      <c r="AO112" s="317"/>
      <c r="AP112" s="316"/>
      <c r="AQ112" s="316"/>
      <c r="AR112" s="316"/>
      <c r="AS112" s="316"/>
      <c r="AT112" s="316"/>
      <c r="AU112" s="316"/>
      <c r="AV112" s="316"/>
      <c r="AW112" s="316"/>
      <c r="AX112" s="316"/>
      <c r="AY112" s="304"/>
      <c r="AZ112" s="318"/>
      <c r="BA112" s="200"/>
      <c r="BB112" s="185"/>
      <c r="BC112" s="322"/>
      <c r="BD112" s="323"/>
      <c r="BE112" s="351"/>
      <c r="BF112" s="203"/>
      <c r="BG112" s="194"/>
      <c r="BH112" s="194"/>
      <c r="BI112" s="257"/>
      <c r="BJ112" s="257"/>
      <c r="BK112" s="194"/>
      <c r="BL112" s="194"/>
      <c r="BM112" s="194"/>
      <c r="BN112" s="257"/>
      <c r="BO112" s="325"/>
      <c r="BP112" s="326"/>
      <c r="BQ112" s="249"/>
      <c r="BR112" s="327"/>
      <c r="BS112" s="326"/>
      <c r="BT112" s="326"/>
      <c r="BU112" s="326"/>
      <c r="BV112" s="241"/>
      <c r="BW112" s="241"/>
      <c r="BX112" s="328"/>
      <c r="BY112" s="346"/>
      <c r="BZ112" s="330"/>
      <c r="CA112" s="298"/>
      <c r="CB112" s="298"/>
    </row>
    <row r="113" spans="11:80" x14ac:dyDescent="0.25">
      <c r="K113" s="72"/>
      <c r="L113" s="342"/>
      <c r="M113" s="285"/>
      <c r="N113" s="343"/>
      <c r="O113" s="185"/>
      <c r="P113" s="186"/>
      <c r="Q113" s="186"/>
      <c r="R113" s="186"/>
      <c r="S113" s="343"/>
      <c r="T113" s="348"/>
      <c r="U113" s="335"/>
      <c r="V113" s="335"/>
      <c r="W113" s="345"/>
      <c r="X113" s="312"/>
      <c r="Y113" s="312"/>
      <c r="Z113" s="312"/>
      <c r="AA113" s="312"/>
      <c r="AB113" s="312"/>
      <c r="AC113" s="312"/>
      <c r="AD113" s="312"/>
      <c r="AE113" s="312"/>
      <c r="AF113" s="312"/>
      <c r="AG113" s="313"/>
      <c r="AH113" s="314"/>
      <c r="AI113" s="188"/>
      <c r="AJ113" s="312"/>
      <c r="AK113" s="314"/>
      <c r="AL113" s="188"/>
      <c r="AM113" s="315"/>
      <c r="AN113" s="316"/>
      <c r="AO113" s="317"/>
      <c r="AP113" s="316"/>
      <c r="AQ113" s="316"/>
      <c r="AR113" s="316"/>
      <c r="AS113" s="316"/>
      <c r="AT113" s="316"/>
      <c r="AU113" s="316"/>
      <c r="AV113" s="316"/>
      <c r="AW113" s="316"/>
      <c r="AX113" s="316"/>
      <c r="AY113" s="304"/>
      <c r="AZ113" s="196"/>
      <c r="BA113" s="339"/>
      <c r="BB113" s="185"/>
      <c r="BC113" s="322"/>
      <c r="BD113" s="323"/>
      <c r="BE113" s="352"/>
      <c r="BF113" s="203"/>
      <c r="BG113" s="203"/>
      <c r="BH113" s="298"/>
      <c r="BI113" s="353"/>
      <c r="BJ113" s="353"/>
      <c r="BK113" s="298"/>
      <c r="BL113" s="298"/>
      <c r="BM113" s="298"/>
      <c r="BN113" s="328"/>
      <c r="BO113" s="191"/>
      <c r="BP113" s="192"/>
      <c r="BQ113" s="354"/>
      <c r="BR113" s="193"/>
      <c r="BS113" s="193"/>
      <c r="BT113" s="193"/>
      <c r="BU113" s="192"/>
      <c r="BV113" s="241"/>
      <c r="BW113" s="241"/>
      <c r="BX113" s="328"/>
      <c r="BY113" s="346"/>
      <c r="BZ113" s="330"/>
      <c r="CA113" s="298"/>
      <c r="CB113" s="298"/>
    </row>
    <row r="114" spans="11:80" x14ac:dyDescent="0.25">
      <c r="K114" s="72"/>
      <c r="L114" s="342"/>
      <c r="M114" s="285"/>
      <c r="N114" s="343"/>
      <c r="O114" s="185"/>
      <c r="P114" s="186"/>
      <c r="Q114" s="186"/>
      <c r="R114" s="186"/>
      <c r="S114" s="343"/>
      <c r="T114" s="348"/>
      <c r="U114" s="335"/>
      <c r="V114" s="193"/>
      <c r="W114" s="345"/>
      <c r="X114" s="318"/>
      <c r="Y114" s="318"/>
      <c r="Z114" s="188"/>
      <c r="AA114" s="188"/>
      <c r="AB114" s="188"/>
      <c r="AC114" s="188"/>
      <c r="AD114" s="188"/>
      <c r="AE114" s="188"/>
      <c r="AF114" s="188"/>
      <c r="AG114" s="305"/>
      <c r="AH114" s="188"/>
      <c r="AI114" s="188"/>
      <c r="AJ114" s="188"/>
      <c r="AK114" s="188"/>
      <c r="AL114" s="188"/>
      <c r="AM114" s="315"/>
      <c r="AN114" s="316"/>
      <c r="AO114" s="317"/>
      <c r="AP114" s="316"/>
      <c r="AQ114" s="316"/>
      <c r="AR114" s="316"/>
      <c r="AS114" s="316"/>
      <c r="AT114" s="316"/>
      <c r="AU114" s="316"/>
      <c r="AV114" s="316"/>
      <c r="AW114" s="316"/>
      <c r="AX114" s="316"/>
      <c r="AY114" s="304"/>
      <c r="AZ114" s="196"/>
      <c r="BA114" s="200"/>
      <c r="BB114" s="185"/>
      <c r="BC114" s="322"/>
      <c r="BD114" s="323"/>
      <c r="BE114" s="323"/>
      <c r="BF114" s="193"/>
      <c r="BG114" s="322"/>
      <c r="BH114" s="322"/>
      <c r="BI114" s="247"/>
      <c r="BJ114" s="247"/>
      <c r="BK114" s="203"/>
      <c r="BL114" s="203"/>
      <c r="BM114" s="203"/>
      <c r="BN114" s="242"/>
      <c r="BO114" s="191"/>
      <c r="BP114" s="192"/>
      <c r="BQ114" s="335"/>
      <c r="BR114" s="201"/>
      <c r="BS114" s="192"/>
      <c r="BT114" s="192"/>
      <c r="BU114" s="192"/>
      <c r="BV114" s="242"/>
      <c r="BW114" s="241"/>
      <c r="BX114" s="328"/>
      <c r="BY114" s="346"/>
      <c r="BZ114" s="330"/>
      <c r="CA114" s="298"/>
      <c r="CB114" s="298"/>
    </row>
    <row r="115" spans="11:80" x14ac:dyDescent="0.25">
      <c r="K115" s="72"/>
      <c r="L115" s="342"/>
      <c r="M115" s="285"/>
      <c r="N115" s="343"/>
      <c r="O115" s="185"/>
      <c r="P115" s="186"/>
      <c r="Q115" s="186"/>
      <c r="R115" s="186"/>
      <c r="S115" s="343"/>
      <c r="T115" s="348"/>
      <c r="U115" s="335"/>
      <c r="V115" s="335"/>
      <c r="W115" s="345"/>
      <c r="X115" s="318"/>
      <c r="Y115" s="188"/>
      <c r="Z115" s="188"/>
      <c r="AA115" s="188"/>
      <c r="AB115" s="188"/>
      <c r="AC115" s="312"/>
      <c r="AD115" s="312"/>
      <c r="AE115" s="312"/>
      <c r="AF115" s="312"/>
      <c r="AG115" s="313"/>
      <c r="AH115" s="314"/>
      <c r="AI115" s="188"/>
      <c r="AJ115" s="312"/>
      <c r="AK115" s="314"/>
      <c r="AL115" s="188"/>
      <c r="AM115" s="315"/>
      <c r="AN115" s="316"/>
      <c r="AO115" s="317"/>
      <c r="AP115" s="316"/>
      <c r="AQ115" s="316"/>
      <c r="AR115" s="316"/>
      <c r="AS115" s="316"/>
      <c r="AT115" s="316"/>
      <c r="AU115" s="316"/>
      <c r="AV115" s="316"/>
      <c r="AW115" s="316"/>
      <c r="AX115" s="316"/>
      <c r="AY115" s="304"/>
      <c r="AZ115" s="196"/>
      <c r="BA115" s="200"/>
      <c r="BB115" s="185"/>
      <c r="BC115" s="322"/>
      <c r="BD115" s="323"/>
      <c r="BE115" s="323"/>
      <c r="BF115" s="193"/>
      <c r="BG115" s="322"/>
      <c r="BH115" s="322"/>
      <c r="BI115" s="257"/>
      <c r="BJ115" s="257"/>
      <c r="BK115" s="194"/>
      <c r="BL115" s="194"/>
      <c r="BM115" s="194"/>
      <c r="BN115" s="250"/>
      <c r="BO115" s="191"/>
      <c r="BP115" s="192"/>
      <c r="BQ115" s="335"/>
      <c r="BR115" s="201"/>
      <c r="BS115" s="192"/>
      <c r="BT115" s="192"/>
      <c r="BU115" s="192"/>
      <c r="BV115" s="241"/>
      <c r="BW115" s="241"/>
      <c r="BX115" s="328"/>
      <c r="BY115" s="329"/>
      <c r="BZ115" s="330"/>
      <c r="CA115" s="298"/>
      <c r="CB115" s="298"/>
    </row>
    <row r="116" spans="11:80" x14ac:dyDescent="0.25">
      <c r="K116" s="72"/>
      <c r="L116" s="342"/>
      <c r="M116" s="285"/>
      <c r="N116" s="343"/>
      <c r="O116" s="185"/>
      <c r="P116" s="186"/>
      <c r="Q116" s="186"/>
      <c r="R116" s="186"/>
      <c r="S116" s="343"/>
      <c r="T116" s="348"/>
      <c r="U116" s="335"/>
      <c r="V116" s="193"/>
      <c r="W116" s="345"/>
      <c r="X116" s="318"/>
      <c r="Y116" s="31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315"/>
      <c r="AN116" s="316"/>
      <c r="AO116" s="317"/>
      <c r="AP116" s="316"/>
      <c r="AQ116" s="316"/>
      <c r="AR116" s="316"/>
      <c r="AS116" s="316"/>
      <c r="AT116" s="316"/>
      <c r="AU116" s="316"/>
      <c r="AV116" s="316"/>
      <c r="AW116" s="316"/>
      <c r="AX116" s="316"/>
      <c r="AY116" s="304"/>
      <c r="AZ116" s="318"/>
      <c r="BA116" s="200"/>
      <c r="BB116" s="355"/>
      <c r="BC116" s="193"/>
      <c r="BD116" s="324"/>
      <c r="BE116" s="324"/>
      <c r="BF116" s="193"/>
      <c r="BG116" s="322"/>
      <c r="BH116" s="322"/>
      <c r="BI116" s="247"/>
      <c r="BJ116" s="247"/>
      <c r="BK116" s="203"/>
      <c r="BL116" s="203"/>
      <c r="BM116" s="203"/>
      <c r="BN116" s="242"/>
      <c r="BO116" s="191"/>
      <c r="BP116" s="192"/>
      <c r="BQ116" s="335"/>
      <c r="BR116" s="201"/>
      <c r="BS116" s="192"/>
      <c r="BT116" s="192"/>
      <c r="BU116" s="192"/>
      <c r="BV116" s="242"/>
      <c r="BW116" s="241"/>
      <c r="BX116" s="328"/>
      <c r="BY116" s="329"/>
      <c r="BZ116" s="330"/>
      <c r="CA116" s="298"/>
      <c r="CB116" s="298"/>
    </row>
    <row r="117" spans="11:80" x14ac:dyDescent="0.25">
      <c r="K117" s="72"/>
      <c r="L117" s="342"/>
      <c r="M117" s="285"/>
      <c r="N117" s="343"/>
      <c r="O117" s="185"/>
      <c r="P117" s="186"/>
      <c r="Q117" s="186"/>
      <c r="R117" s="186"/>
      <c r="S117" s="343"/>
      <c r="T117" s="348"/>
      <c r="U117" s="335"/>
      <c r="V117" s="335"/>
      <c r="W117" s="345"/>
      <c r="X117" s="318"/>
      <c r="Y117" s="318"/>
      <c r="Z117" s="312"/>
      <c r="AA117" s="312"/>
      <c r="AB117" s="312"/>
      <c r="AC117" s="312"/>
      <c r="AD117" s="312"/>
      <c r="AE117" s="312"/>
      <c r="AF117" s="312"/>
      <c r="AG117" s="312"/>
      <c r="AH117" s="314"/>
      <c r="AI117" s="188"/>
      <c r="AJ117" s="312"/>
      <c r="AK117" s="314"/>
      <c r="AL117" s="188"/>
      <c r="AM117" s="315"/>
      <c r="AN117" s="316"/>
      <c r="AO117" s="317"/>
      <c r="AP117" s="316"/>
      <c r="AQ117" s="316"/>
      <c r="AR117" s="316"/>
      <c r="AS117" s="316"/>
      <c r="AT117" s="316"/>
      <c r="AU117" s="316"/>
      <c r="AV117" s="316"/>
      <c r="AW117" s="316"/>
      <c r="AX117" s="316"/>
      <c r="AY117" s="350"/>
      <c r="AZ117" s="188"/>
      <c r="BA117" s="200"/>
      <c r="BB117" s="347"/>
      <c r="BC117" s="193"/>
      <c r="BD117" s="324"/>
      <c r="BE117" s="324"/>
      <c r="BF117" s="193"/>
      <c r="BG117" s="193"/>
      <c r="BH117" s="193"/>
      <c r="BI117" s="247"/>
      <c r="BJ117" s="247"/>
      <c r="BK117" s="203"/>
      <c r="BL117" s="203"/>
      <c r="BM117" s="203"/>
      <c r="BN117" s="242"/>
      <c r="BO117" s="191"/>
      <c r="BP117" s="192"/>
      <c r="BQ117" s="335"/>
      <c r="BR117" s="193"/>
      <c r="BS117" s="193"/>
      <c r="BT117" s="193"/>
      <c r="BU117" s="192"/>
      <c r="BV117" s="328"/>
      <c r="BW117" s="328"/>
      <c r="BX117" s="328"/>
      <c r="BY117" s="329"/>
      <c r="BZ117" s="330"/>
      <c r="CA117" s="298"/>
      <c r="CB117" s="298"/>
    </row>
    <row r="118" spans="11:80" x14ac:dyDescent="0.25">
      <c r="K118" s="72"/>
      <c r="L118" s="342"/>
      <c r="M118" s="285"/>
      <c r="N118" s="343"/>
      <c r="O118" s="185"/>
      <c r="P118" s="186"/>
      <c r="Q118" s="186"/>
      <c r="R118" s="186"/>
      <c r="S118" s="343"/>
      <c r="T118" s="348"/>
      <c r="U118" s="335"/>
      <c r="V118" s="335"/>
      <c r="W118" s="345"/>
      <c r="X118" s="312"/>
      <c r="Y118" s="312"/>
      <c r="Z118" s="312"/>
      <c r="AA118" s="312"/>
      <c r="AB118" s="312"/>
      <c r="AC118" s="312"/>
      <c r="AD118" s="312"/>
      <c r="AE118" s="312"/>
      <c r="AF118" s="312"/>
      <c r="AG118" s="312"/>
      <c r="AH118" s="314"/>
      <c r="AI118" s="188"/>
      <c r="AJ118" s="312"/>
      <c r="AK118" s="314"/>
      <c r="AL118" s="188"/>
      <c r="AM118" s="315"/>
      <c r="AN118" s="316"/>
      <c r="AO118" s="317"/>
      <c r="AP118" s="316"/>
      <c r="AQ118" s="316"/>
      <c r="AR118" s="316"/>
      <c r="AS118" s="316"/>
      <c r="AT118" s="316"/>
      <c r="AU118" s="316"/>
      <c r="AV118" s="316"/>
      <c r="AW118" s="316"/>
      <c r="AX118" s="316"/>
      <c r="AY118" s="304"/>
      <c r="AZ118" s="311"/>
      <c r="BA118" s="200"/>
      <c r="BB118" s="185"/>
      <c r="BC118" s="322"/>
      <c r="BD118" s="323"/>
      <c r="BE118" s="323"/>
      <c r="BF118" s="193"/>
      <c r="BG118" s="322"/>
      <c r="BH118" s="322"/>
      <c r="BI118" s="257"/>
      <c r="BJ118" s="257"/>
      <c r="BK118" s="194"/>
      <c r="BL118" s="194"/>
      <c r="BM118" s="194"/>
      <c r="BN118" s="250"/>
      <c r="BO118" s="191"/>
      <c r="BP118" s="192"/>
      <c r="BQ118" s="335"/>
      <c r="BR118" s="201"/>
      <c r="BS118" s="192"/>
      <c r="BT118" s="192"/>
      <c r="BU118" s="192"/>
      <c r="BV118" s="328"/>
      <c r="BW118" s="356"/>
      <c r="BX118" s="328"/>
      <c r="BY118" s="346"/>
      <c r="BZ118" s="330"/>
      <c r="CA118" s="298"/>
      <c r="CB118" s="298"/>
    </row>
    <row r="119" spans="11:80" x14ac:dyDescent="0.25">
      <c r="K119" s="72"/>
      <c r="L119" s="342"/>
      <c r="M119" s="285"/>
      <c r="N119" s="343"/>
      <c r="O119" s="185"/>
      <c r="P119" s="186"/>
      <c r="Q119" s="186"/>
      <c r="R119" s="186"/>
      <c r="S119" s="343"/>
      <c r="T119" s="348"/>
      <c r="U119" s="335"/>
      <c r="V119" s="193"/>
      <c r="W119" s="345"/>
      <c r="X119" s="31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315"/>
      <c r="AN119" s="316"/>
      <c r="AO119" s="317"/>
      <c r="AP119" s="316"/>
      <c r="AQ119" s="316"/>
      <c r="AR119" s="316"/>
      <c r="AS119" s="316"/>
      <c r="AT119" s="316"/>
      <c r="AU119" s="316"/>
      <c r="AV119" s="316"/>
      <c r="AW119" s="316"/>
      <c r="AX119" s="316"/>
      <c r="AY119" s="304"/>
      <c r="AZ119" s="318"/>
      <c r="BA119" s="339"/>
      <c r="BB119" s="347"/>
      <c r="BC119" s="193"/>
      <c r="BD119" s="324"/>
      <c r="BE119" s="357"/>
      <c r="BF119" s="193"/>
      <c r="BG119" s="193"/>
      <c r="BH119" s="193"/>
      <c r="BI119" s="328"/>
      <c r="BJ119" s="328"/>
      <c r="BK119" s="298"/>
      <c r="BL119" s="298"/>
      <c r="BM119" s="298"/>
      <c r="BN119" s="328"/>
      <c r="BO119" s="191"/>
      <c r="BP119" s="192"/>
      <c r="BQ119" s="354"/>
      <c r="BR119" s="193"/>
      <c r="BS119" s="193"/>
      <c r="BT119" s="193"/>
      <c r="BU119" s="192"/>
      <c r="BV119" s="328"/>
      <c r="BW119" s="328"/>
      <c r="BX119" s="328"/>
      <c r="BY119" s="329"/>
      <c r="BZ119" s="330"/>
      <c r="CA119" s="298"/>
      <c r="CB119" s="298"/>
    </row>
    <row r="120" spans="11:80" x14ac:dyDescent="0.25">
      <c r="K120" s="72"/>
      <c r="L120" s="342"/>
      <c r="M120" s="285"/>
      <c r="N120" s="343"/>
      <c r="O120" s="185"/>
      <c r="P120" s="186"/>
      <c r="Q120" s="186"/>
      <c r="R120" s="186"/>
      <c r="S120" s="187"/>
      <c r="T120" s="348"/>
      <c r="U120" s="335"/>
      <c r="V120" s="335"/>
      <c r="W120" s="345"/>
      <c r="X120" s="318"/>
      <c r="Y120" s="318"/>
      <c r="Z120" s="312"/>
      <c r="AA120" s="188"/>
      <c r="AB120" s="188"/>
      <c r="AC120" s="312"/>
      <c r="AD120" s="312"/>
      <c r="AE120" s="312"/>
      <c r="AF120" s="312"/>
      <c r="AG120" s="312"/>
      <c r="AH120" s="314"/>
      <c r="AI120" s="188"/>
      <c r="AJ120" s="312"/>
      <c r="AK120" s="314"/>
      <c r="AL120" s="188"/>
      <c r="AM120" s="315"/>
      <c r="AN120" s="316"/>
      <c r="AO120" s="317"/>
      <c r="AP120" s="316"/>
      <c r="AQ120" s="316"/>
      <c r="AR120" s="316"/>
      <c r="AS120" s="316"/>
      <c r="AT120" s="316"/>
      <c r="AU120" s="316"/>
      <c r="AV120" s="316"/>
      <c r="AW120" s="316"/>
      <c r="AX120" s="316"/>
      <c r="AY120" s="304"/>
      <c r="AZ120" s="318"/>
      <c r="BA120" s="339"/>
      <c r="BB120" s="347"/>
      <c r="BC120" s="193"/>
      <c r="BD120" s="324"/>
      <c r="BE120" s="332"/>
      <c r="BF120" s="328"/>
      <c r="BG120" s="332"/>
      <c r="BH120" s="332"/>
      <c r="BI120" s="332"/>
      <c r="BJ120" s="332"/>
      <c r="BK120" s="332"/>
      <c r="BL120" s="332"/>
      <c r="BM120" s="332"/>
      <c r="BN120" s="332"/>
      <c r="BO120" s="358"/>
      <c r="BP120" s="359"/>
      <c r="BQ120" s="360"/>
      <c r="BR120" s="358"/>
      <c r="BS120" s="359"/>
      <c r="BT120" s="359"/>
      <c r="BU120" s="359"/>
      <c r="BV120" s="328"/>
      <c r="BW120" s="328"/>
      <c r="BX120" s="328"/>
      <c r="BY120" s="329"/>
      <c r="BZ120" s="330"/>
      <c r="CA120" s="298"/>
      <c r="CB120" s="298"/>
    </row>
    <row r="121" spans="11:80" x14ac:dyDescent="0.25">
      <c r="K121" s="72"/>
      <c r="L121" s="361"/>
      <c r="M121" s="285"/>
      <c r="N121" s="343"/>
      <c r="O121" s="185"/>
      <c r="P121" s="186"/>
      <c r="Q121" s="186"/>
      <c r="R121" s="186"/>
      <c r="S121" s="187"/>
      <c r="T121" s="348"/>
      <c r="U121" s="335"/>
      <c r="V121" s="335"/>
      <c r="W121" s="345"/>
      <c r="X121" s="312"/>
      <c r="Y121" s="318"/>
      <c r="Z121" s="312"/>
      <c r="AA121" s="188"/>
      <c r="AB121" s="312"/>
      <c r="AC121" s="312"/>
      <c r="AD121" s="312"/>
      <c r="AE121" s="312"/>
      <c r="AF121" s="312"/>
      <c r="AG121" s="312"/>
      <c r="AH121" s="314"/>
      <c r="AI121" s="188"/>
      <c r="AJ121" s="312"/>
      <c r="AK121" s="314"/>
      <c r="AL121" s="188"/>
      <c r="AM121" s="315"/>
      <c r="AN121" s="316"/>
      <c r="AO121" s="317"/>
      <c r="AP121" s="316"/>
      <c r="AQ121" s="316"/>
      <c r="AR121" s="316"/>
      <c r="AS121" s="316"/>
      <c r="AT121" s="316"/>
      <c r="AU121" s="316"/>
      <c r="AV121" s="316"/>
      <c r="AW121" s="316"/>
      <c r="AX121" s="316"/>
      <c r="AY121" s="304"/>
      <c r="AZ121" s="312"/>
      <c r="BA121" s="200"/>
      <c r="BB121" s="362"/>
      <c r="BC121" s="194"/>
      <c r="BD121" s="257"/>
      <c r="BE121" s="257"/>
      <c r="BF121" s="203"/>
      <c r="BG121" s="194"/>
      <c r="BH121" s="194"/>
      <c r="BI121" s="257"/>
      <c r="BJ121" s="257"/>
      <c r="BK121" s="250"/>
      <c r="BL121" s="250"/>
      <c r="BM121" s="250"/>
      <c r="BN121" s="250"/>
      <c r="BO121" s="191"/>
      <c r="BP121" s="192"/>
      <c r="BQ121" s="335"/>
      <c r="BR121" s="193"/>
      <c r="BS121" s="193"/>
      <c r="BT121" s="193"/>
      <c r="BU121" s="192"/>
      <c r="BV121" s="328"/>
      <c r="BW121" s="328"/>
      <c r="BX121" s="328"/>
      <c r="BY121" s="329"/>
      <c r="BZ121" s="330"/>
      <c r="CA121" s="298"/>
      <c r="CB121" s="298"/>
    </row>
    <row r="122" spans="11:80" x14ac:dyDescent="0.25">
      <c r="K122" s="72"/>
      <c r="L122" s="342"/>
      <c r="M122" s="285"/>
      <c r="N122" s="343"/>
      <c r="O122" s="185"/>
      <c r="P122" s="186"/>
      <c r="Q122" s="186"/>
      <c r="R122" s="186"/>
      <c r="S122" s="187"/>
      <c r="T122" s="348"/>
      <c r="U122" s="335"/>
      <c r="V122" s="193"/>
      <c r="W122" s="345"/>
      <c r="X122" s="318"/>
      <c r="Y122" s="31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315"/>
      <c r="AN122" s="316"/>
      <c r="AO122" s="317"/>
      <c r="AP122" s="316"/>
      <c r="AQ122" s="316"/>
      <c r="AR122" s="316"/>
      <c r="AS122" s="316"/>
      <c r="AT122" s="316"/>
      <c r="AU122" s="316"/>
      <c r="AV122" s="316"/>
      <c r="AW122" s="316"/>
      <c r="AX122" s="316"/>
      <c r="AY122" s="304"/>
      <c r="AZ122" s="188"/>
      <c r="BA122" s="190"/>
      <c r="BB122" s="248"/>
      <c r="BC122" s="203"/>
      <c r="BD122" s="247"/>
      <c r="BE122" s="247"/>
      <c r="BF122" s="203"/>
      <c r="BG122" s="203"/>
      <c r="BH122" s="203"/>
      <c r="BI122" s="247"/>
      <c r="BJ122" s="247"/>
      <c r="BK122" s="203"/>
      <c r="BL122" s="203"/>
      <c r="BM122" s="203"/>
      <c r="BN122" s="242"/>
      <c r="BO122" s="191"/>
      <c r="BP122" s="192"/>
      <c r="BQ122" s="335"/>
      <c r="BR122" s="193"/>
      <c r="BS122" s="193"/>
      <c r="BT122" s="193"/>
      <c r="BU122" s="192"/>
      <c r="BV122" s="328"/>
      <c r="BW122" s="328"/>
      <c r="BX122" s="328"/>
      <c r="BY122" s="329"/>
      <c r="BZ122" s="330"/>
      <c r="CA122" s="298"/>
      <c r="CB122" s="298"/>
    </row>
    <row r="123" spans="11:80" x14ac:dyDescent="0.25">
      <c r="K123" s="72"/>
      <c r="L123" s="342"/>
      <c r="M123" s="285"/>
      <c r="N123" s="343"/>
      <c r="O123" s="185"/>
      <c r="P123" s="186"/>
      <c r="Q123" s="186"/>
      <c r="R123" s="186"/>
      <c r="S123" s="343"/>
      <c r="T123" s="348"/>
      <c r="U123" s="335"/>
      <c r="V123" s="335"/>
      <c r="W123" s="345"/>
      <c r="X123" s="312"/>
      <c r="Y123" s="318"/>
      <c r="Z123" s="312"/>
      <c r="AA123" s="188"/>
      <c r="AB123" s="312"/>
      <c r="AC123" s="312"/>
      <c r="AD123" s="312"/>
      <c r="AE123" s="312"/>
      <c r="AF123" s="312"/>
      <c r="AG123" s="312"/>
      <c r="AH123" s="314"/>
      <c r="AI123" s="188"/>
      <c r="AJ123" s="312"/>
      <c r="AK123" s="314"/>
      <c r="AL123" s="188"/>
      <c r="AM123" s="315"/>
      <c r="AN123" s="316"/>
      <c r="AO123" s="317"/>
      <c r="AP123" s="316"/>
      <c r="AQ123" s="316"/>
      <c r="AR123" s="316"/>
      <c r="AS123" s="316"/>
      <c r="AT123" s="316"/>
      <c r="AU123" s="316"/>
      <c r="AV123" s="316"/>
      <c r="AW123" s="316"/>
      <c r="AX123" s="316"/>
      <c r="AY123" s="304"/>
      <c r="AZ123" s="312"/>
      <c r="BA123" s="339"/>
      <c r="BB123" s="258"/>
      <c r="BC123" s="203"/>
      <c r="BD123" s="247"/>
      <c r="BE123" s="247"/>
      <c r="BF123" s="203"/>
      <c r="BG123" s="203"/>
      <c r="BH123" s="203"/>
      <c r="BI123" s="257"/>
      <c r="BJ123" s="257"/>
      <c r="BK123" s="194"/>
      <c r="BL123" s="194"/>
      <c r="BM123" s="194"/>
      <c r="BN123" s="250"/>
      <c r="BO123" s="191"/>
      <c r="BP123" s="192"/>
      <c r="BQ123" s="335"/>
      <c r="BR123" s="201"/>
      <c r="BS123" s="192"/>
      <c r="BT123" s="192"/>
      <c r="BU123" s="192"/>
      <c r="BV123" s="328"/>
      <c r="BW123" s="328"/>
      <c r="BX123" s="328"/>
      <c r="BY123" s="329"/>
      <c r="BZ123" s="330"/>
      <c r="CA123" s="298"/>
      <c r="CB123" s="298"/>
    </row>
    <row r="124" spans="11:80" x14ac:dyDescent="0.25">
      <c r="K124" s="72"/>
      <c r="L124" s="342"/>
      <c r="M124" s="285"/>
      <c r="N124" s="343"/>
      <c r="O124" s="185"/>
      <c r="P124" s="186"/>
      <c r="Q124" s="186"/>
      <c r="R124" s="186"/>
      <c r="S124" s="343"/>
      <c r="T124" s="348"/>
      <c r="U124" s="335"/>
      <c r="V124" s="335"/>
      <c r="W124" s="345"/>
      <c r="X124" s="312"/>
      <c r="Y124" s="312"/>
      <c r="Z124" s="312"/>
      <c r="AA124" s="312"/>
      <c r="AB124" s="312"/>
      <c r="AC124" s="312"/>
      <c r="AD124" s="311"/>
      <c r="AE124" s="311"/>
      <c r="AF124" s="311"/>
      <c r="AG124" s="311"/>
      <c r="AH124" s="363"/>
      <c r="AI124" s="189"/>
      <c r="AJ124" s="311"/>
      <c r="AK124" s="363"/>
      <c r="AL124" s="189"/>
      <c r="AM124" s="315"/>
      <c r="AN124" s="316"/>
      <c r="AO124" s="317"/>
      <c r="AP124" s="316"/>
      <c r="AQ124" s="316"/>
      <c r="AR124" s="316"/>
      <c r="AS124" s="316"/>
      <c r="AT124" s="316"/>
      <c r="AU124" s="316"/>
      <c r="AV124" s="316"/>
      <c r="AW124" s="316"/>
      <c r="AX124" s="316"/>
      <c r="AY124" s="304"/>
      <c r="AZ124" s="196"/>
      <c r="BA124" s="200"/>
      <c r="BB124" s="362"/>
      <c r="BC124" s="194"/>
      <c r="BD124" s="257"/>
      <c r="BE124" s="257"/>
      <c r="BF124" s="203"/>
      <c r="BG124" s="194"/>
      <c r="BH124" s="194"/>
      <c r="BI124" s="257"/>
      <c r="BJ124" s="257"/>
      <c r="BK124" s="194"/>
      <c r="BL124" s="194"/>
      <c r="BM124" s="194"/>
      <c r="BN124" s="250"/>
      <c r="BO124" s="191"/>
      <c r="BP124" s="192"/>
      <c r="BQ124" s="335"/>
      <c r="BR124" s="201"/>
      <c r="BS124" s="192"/>
      <c r="BT124" s="192"/>
      <c r="BU124" s="192"/>
      <c r="BV124" s="328"/>
      <c r="BW124" s="328"/>
      <c r="BX124" s="328"/>
      <c r="BY124" s="329"/>
      <c r="BZ124" s="330"/>
      <c r="CA124" s="298"/>
      <c r="CB124" s="298"/>
    </row>
    <row r="125" spans="11:80" x14ac:dyDescent="0.25">
      <c r="K125" s="72"/>
      <c r="L125" s="342"/>
      <c r="M125" s="285"/>
      <c r="N125" s="343"/>
      <c r="O125" s="185"/>
      <c r="P125" s="186"/>
      <c r="Q125" s="186"/>
      <c r="R125" s="186"/>
      <c r="S125" s="343"/>
      <c r="T125" s="348"/>
      <c r="U125" s="335"/>
      <c r="V125" s="335"/>
      <c r="W125" s="345"/>
      <c r="X125" s="318"/>
      <c r="Y125" s="318"/>
      <c r="Z125" s="188"/>
      <c r="AA125" s="188"/>
      <c r="AB125" s="188"/>
      <c r="AC125" s="312"/>
      <c r="AD125" s="312"/>
      <c r="AE125" s="312"/>
      <c r="AF125" s="312"/>
      <c r="AG125" s="312"/>
      <c r="AH125" s="314"/>
      <c r="AI125" s="188"/>
      <c r="AJ125" s="312"/>
      <c r="AK125" s="314"/>
      <c r="AL125" s="188"/>
      <c r="AM125" s="364"/>
      <c r="AN125" s="302"/>
      <c r="AO125" s="300"/>
      <c r="AP125" s="302"/>
      <c r="AQ125" s="302"/>
      <c r="AR125" s="302"/>
      <c r="AS125" s="302"/>
      <c r="AT125" s="302"/>
      <c r="AU125" s="302"/>
      <c r="AV125" s="302"/>
      <c r="AW125" s="302"/>
      <c r="AX125" s="302"/>
      <c r="AY125" s="304"/>
      <c r="AZ125" s="312"/>
      <c r="BA125" s="200"/>
      <c r="BB125" s="248"/>
      <c r="BC125" s="203"/>
      <c r="BD125" s="247"/>
      <c r="BE125" s="247"/>
      <c r="BF125" s="203"/>
      <c r="BG125" s="203"/>
      <c r="BH125" s="203"/>
      <c r="BI125" s="332"/>
      <c r="BJ125" s="332"/>
      <c r="BK125" s="332"/>
      <c r="BL125" s="332"/>
      <c r="BM125" s="332"/>
      <c r="BN125" s="332"/>
      <c r="BO125" s="358"/>
      <c r="BP125" s="359"/>
      <c r="BQ125" s="360"/>
      <c r="BR125" s="358"/>
      <c r="BS125" s="359"/>
      <c r="BT125" s="359"/>
      <c r="BU125" s="359"/>
      <c r="BV125" s="328"/>
      <c r="BW125" s="328"/>
      <c r="BX125" s="328"/>
      <c r="BY125" s="329"/>
      <c r="BZ125" s="330"/>
      <c r="CA125" s="298"/>
      <c r="CB125" s="298"/>
    </row>
    <row r="126" spans="11:80" x14ac:dyDescent="0.25">
      <c r="K126" s="72"/>
      <c r="L126" s="308"/>
      <c r="M126" s="285"/>
      <c r="N126" s="343"/>
      <c r="O126" s="185"/>
      <c r="P126" s="186"/>
      <c r="Q126" s="186"/>
      <c r="R126" s="186"/>
      <c r="S126" s="343"/>
      <c r="T126" s="348"/>
      <c r="U126" s="335"/>
      <c r="V126" s="335"/>
      <c r="W126" s="345"/>
      <c r="X126" s="318"/>
      <c r="Y126" s="318"/>
      <c r="Z126" s="312"/>
      <c r="AA126" s="312"/>
      <c r="AB126" s="312"/>
      <c r="AC126" s="312"/>
      <c r="AD126" s="312"/>
      <c r="AE126" s="312"/>
      <c r="AF126" s="312"/>
      <c r="AG126" s="312"/>
      <c r="AH126" s="314"/>
      <c r="AI126" s="188"/>
      <c r="AJ126" s="312"/>
      <c r="AK126" s="314"/>
      <c r="AL126" s="188"/>
      <c r="AM126" s="364"/>
      <c r="AN126" s="302"/>
      <c r="AO126" s="300"/>
      <c r="AP126" s="302"/>
      <c r="AQ126" s="302"/>
      <c r="AR126" s="302"/>
      <c r="AS126" s="302"/>
      <c r="AT126" s="302"/>
      <c r="AU126" s="302"/>
      <c r="AV126" s="302"/>
      <c r="AW126" s="302"/>
      <c r="AX126" s="302"/>
      <c r="AY126" s="304"/>
      <c r="AZ126" s="318"/>
      <c r="BA126" s="339"/>
      <c r="BB126" s="362"/>
      <c r="BC126" s="194"/>
      <c r="BD126" s="257"/>
      <c r="BE126" s="328"/>
      <c r="BF126" s="328"/>
      <c r="BG126" s="328"/>
      <c r="BH126" s="328"/>
      <c r="BI126" s="328"/>
      <c r="BJ126" s="328"/>
      <c r="BK126" s="328"/>
      <c r="BL126" s="328"/>
      <c r="BM126" s="328"/>
      <c r="BN126" s="328"/>
      <c r="BO126" s="358"/>
      <c r="BP126" s="359"/>
      <c r="BQ126" s="360"/>
      <c r="BR126" s="328"/>
      <c r="BS126" s="328"/>
      <c r="BT126" s="328"/>
      <c r="BU126" s="359"/>
      <c r="BV126" s="328"/>
      <c r="BW126" s="328"/>
      <c r="BX126" s="328"/>
      <c r="BY126" s="329"/>
      <c r="BZ126" s="330"/>
      <c r="CA126" s="298"/>
      <c r="CB126" s="298"/>
    </row>
    <row r="127" spans="11:80" x14ac:dyDescent="0.25">
      <c r="K127" s="72"/>
      <c r="L127" s="308"/>
      <c r="M127" s="285"/>
      <c r="N127" s="343"/>
      <c r="O127" s="185"/>
      <c r="P127" s="186"/>
      <c r="Q127" s="186"/>
      <c r="R127" s="186"/>
      <c r="S127" s="343"/>
      <c r="T127" s="348"/>
      <c r="U127" s="335"/>
      <c r="V127" s="193"/>
      <c r="W127" s="345"/>
      <c r="X127" s="318"/>
      <c r="Y127" s="318"/>
      <c r="Z127" s="188"/>
      <c r="AA127" s="188"/>
      <c r="AB127" s="188"/>
      <c r="AC127" s="188"/>
      <c r="AD127" s="188"/>
      <c r="AE127" s="188"/>
      <c r="AF127" s="188"/>
      <c r="AG127" s="188"/>
      <c r="AH127" s="188"/>
      <c r="AI127" s="188"/>
      <c r="AJ127" s="188"/>
      <c r="AK127" s="188"/>
      <c r="AL127" s="188"/>
      <c r="AM127" s="364"/>
      <c r="AN127" s="302"/>
      <c r="AO127" s="300"/>
      <c r="AP127" s="302"/>
      <c r="AQ127" s="302"/>
      <c r="AR127" s="302"/>
      <c r="AS127" s="302"/>
      <c r="AT127" s="302"/>
      <c r="AU127" s="302"/>
      <c r="AV127" s="302"/>
      <c r="AW127" s="302"/>
      <c r="AX127" s="302"/>
      <c r="AY127" s="304"/>
      <c r="AZ127" s="188"/>
      <c r="BA127" s="200"/>
      <c r="BB127" s="258"/>
      <c r="BC127" s="203"/>
      <c r="BD127" s="247"/>
      <c r="BE127" s="332"/>
      <c r="BF127" s="328"/>
      <c r="BG127" s="332"/>
      <c r="BH127" s="332"/>
      <c r="BI127" s="332"/>
      <c r="BJ127" s="332"/>
      <c r="BK127" s="332"/>
      <c r="BL127" s="332"/>
      <c r="BM127" s="332"/>
      <c r="BN127" s="332"/>
      <c r="BO127" s="358"/>
      <c r="BP127" s="359"/>
      <c r="BQ127" s="360"/>
      <c r="BR127" s="358"/>
      <c r="BS127" s="359"/>
      <c r="BT127" s="359"/>
      <c r="BU127" s="359"/>
      <c r="BV127" s="328"/>
      <c r="BW127" s="328"/>
      <c r="BX127" s="328"/>
      <c r="BY127" s="329"/>
      <c r="BZ127" s="330"/>
      <c r="CA127" s="298"/>
      <c r="CB127" s="298"/>
    </row>
    <row r="128" spans="11:80" x14ac:dyDescent="0.25">
      <c r="K128" s="72"/>
      <c r="L128" s="308"/>
      <c r="M128" s="285"/>
      <c r="N128" s="343"/>
      <c r="O128" s="185"/>
      <c r="P128" s="186"/>
      <c r="Q128" s="186"/>
      <c r="R128" s="186"/>
      <c r="S128" s="343"/>
      <c r="T128" s="348"/>
      <c r="U128" s="335"/>
      <c r="V128" s="335"/>
      <c r="W128" s="345"/>
      <c r="X128" s="318"/>
      <c r="Y128" s="318"/>
      <c r="Z128" s="188"/>
      <c r="AA128" s="188"/>
      <c r="AB128" s="188"/>
      <c r="AC128" s="312"/>
      <c r="AD128" s="312"/>
      <c r="AE128" s="312"/>
      <c r="AF128" s="312"/>
      <c r="AG128" s="312"/>
      <c r="AH128" s="314"/>
      <c r="AI128" s="188"/>
      <c r="AJ128" s="312"/>
      <c r="AK128" s="314"/>
      <c r="AL128" s="188"/>
      <c r="AM128" s="302"/>
      <c r="AN128" s="302"/>
      <c r="AO128" s="300"/>
      <c r="AP128" s="302"/>
      <c r="AQ128" s="302"/>
      <c r="AR128" s="302"/>
      <c r="AS128" s="302"/>
      <c r="AT128" s="302"/>
      <c r="AU128" s="302"/>
      <c r="AV128" s="302"/>
      <c r="AW128" s="302"/>
      <c r="AX128" s="302"/>
      <c r="AY128" s="304"/>
      <c r="AZ128" s="312"/>
      <c r="BA128" s="200"/>
      <c r="BB128" s="248"/>
      <c r="BC128" s="203"/>
      <c r="BD128" s="247"/>
      <c r="BE128" s="328"/>
      <c r="BF128" s="328"/>
      <c r="BG128" s="328"/>
      <c r="BH128" s="328"/>
      <c r="BI128" s="328"/>
      <c r="BJ128" s="328"/>
      <c r="BK128" s="328"/>
      <c r="BL128" s="328"/>
      <c r="BM128" s="328"/>
      <c r="BN128" s="328"/>
      <c r="BO128" s="358"/>
      <c r="BP128" s="359"/>
      <c r="BQ128" s="360"/>
      <c r="BR128" s="328"/>
      <c r="BS128" s="328"/>
      <c r="BT128" s="328"/>
      <c r="BU128" s="359"/>
      <c r="BV128" s="328"/>
      <c r="BW128" s="328"/>
      <c r="BX128" s="328"/>
      <c r="BY128" s="329"/>
      <c r="BZ128" s="330"/>
      <c r="CA128" s="298"/>
      <c r="CB128" s="298"/>
    </row>
    <row r="129" spans="11:80" x14ac:dyDescent="0.25">
      <c r="K129" s="72"/>
      <c r="L129" s="308"/>
      <c r="M129" s="285"/>
      <c r="N129" s="343"/>
      <c r="O129" s="185"/>
      <c r="P129" s="186"/>
      <c r="Q129" s="186"/>
      <c r="R129" s="186"/>
      <c r="S129" s="343"/>
      <c r="T129" s="348"/>
      <c r="U129" s="335"/>
      <c r="V129" s="335"/>
      <c r="W129" s="345"/>
      <c r="X129" s="312"/>
      <c r="Y129" s="318"/>
      <c r="Z129" s="312"/>
      <c r="AA129" s="188"/>
      <c r="AB129" s="312"/>
      <c r="AC129" s="312"/>
      <c r="AD129" s="312"/>
      <c r="AE129" s="312"/>
      <c r="AF129" s="312"/>
      <c r="AG129" s="312"/>
      <c r="AH129" s="314"/>
      <c r="AI129" s="188"/>
      <c r="AJ129" s="312"/>
      <c r="AK129" s="314"/>
      <c r="AL129" s="188"/>
      <c r="AM129" s="364"/>
      <c r="AN129" s="302"/>
      <c r="AO129" s="300"/>
      <c r="AP129" s="302"/>
      <c r="AQ129" s="302"/>
      <c r="AR129" s="302"/>
      <c r="AS129" s="302"/>
      <c r="AT129" s="302"/>
      <c r="AU129" s="302"/>
      <c r="AV129" s="302"/>
      <c r="AW129" s="302"/>
      <c r="AX129" s="302"/>
      <c r="AY129" s="304"/>
      <c r="AZ129" s="312"/>
      <c r="BA129" s="339"/>
      <c r="BB129" s="258"/>
      <c r="BC129" s="203"/>
      <c r="BD129" s="247"/>
      <c r="BE129" s="328"/>
      <c r="BF129" s="328"/>
      <c r="BG129" s="328"/>
      <c r="BH129" s="328"/>
      <c r="BI129" s="328"/>
      <c r="BJ129" s="328"/>
      <c r="BK129" s="328"/>
      <c r="BL129" s="328"/>
      <c r="BM129" s="328"/>
      <c r="BN129" s="328"/>
      <c r="BO129" s="358"/>
      <c r="BP129" s="359"/>
      <c r="BQ129" s="360"/>
      <c r="BR129" s="358"/>
      <c r="BS129" s="359"/>
      <c r="BT129" s="359"/>
      <c r="BU129" s="359"/>
      <c r="BV129" s="328"/>
      <c r="BW129" s="328"/>
      <c r="BX129" s="328"/>
      <c r="BY129" s="329"/>
      <c r="BZ129" s="330"/>
      <c r="CA129" s="298"/>
      <c r="CB129" s="298"/>
    </row>
    <row r="130" spans="11:80" x14ac:dyDescent="0.25">
      <c r="K130" s="72"/>
      <c r="L130" s="2"/>
      <c r="M130" s="286"/>
      <c r="N130" s="141"/>
      <c r="O130" s="101"/>
      <c r="P130" s="102"/>
      <c r="Q130" s="102"/>
      <c r="R130" s="102"/>
      <c r="S130" s="141"/>
      <c r="T130" s="77"/>
      <c r="U130" s="107"/>
      <c r="V130" s="12"/>
      <c r="W130" s="81"/>
      <c r="X130" s="82"/>
      <c r="Y130" s="82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115"/>
      <c r="AN130" s="106"/>
      <c r="AO130" s="105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88"/>
      <c r="AZ130" s="104"/>
      <c r="BA130" s="103"/>
      <c r="BB130" s="101"/>
      <c r="BC130" s="138"/>
      <c r="BD130" s="139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75"/>
      <c r="BP130" s="66"/>
      <c r="BQ130" s="76"/>
      <c r="BR130" s="3"/>
      <c r="BS130" s="3"/>
      <c r="BT130" s="3"/>
      <c r="BU130" s="66"/>
      <c r="BV130" s="3"/>
      <c r="BW130" s="3"/>
      <c r="BX130" s="3"/>
      <c r="BY130" s="73"/>
      <c r="BZ130" s="74"/>
    </row>
    <row r="131" spans="11:80" x14ac:dyDescent="0.25">
      <c r="K131" s="72"/>
      <c r="L131" s="2"/>
      <c r="M131" s="286"/>
      <c r="N131" s="141"/>
      <c r="O131" s="101"/>
      <c r="P131" s="102"/>
      <c r="Q131" s="102"/>
      <c r="R131" s="102"/>
      <c r="S131" s="141"/>
      <c r="T131" s="77"/>
      <c r="U131" s="107"/>
      <c r="V131" s="12"/>
      <c r="W131" s="81"/>
      <c r="X131" s="82"/>
      <c r="Y131" s="82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115"/>
      <c r="AN131" s="106"/>
      <c r="AO131" s="105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88"/>
      <c r="AZ131" s="82"/>
      <c r="BA131" s="87"/>
      <c r="BB131" s="54"/>
      <c r="BC131" s="32"/>
      <c r="BD131" s="31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73"/>
      <c r="BZ131" s="74"/>
    </row>
    <row r="132" spans="11:80" x14ac:dyDescent="0.25">
      <c r="K132" s="72"/>
      <c r="L132" s="2"/>
      <c r="M132" s="286"/>
      <c r="N132" s="141"/>
      <c r="O132" s="101"/>
      <c r="P132" s="102"/>
      <c r="Q132" s="102"/>
      <c r="R132" s="102"/>
      <c r="S132" s="141"/>
      <c r="T132" s="77"/>
      <c r="U132" s="107"/>
      <c r="V132" s="12"/>
      <c r="W132" s="81"/>
      <c r="X132" s="82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115"/>
      <c r="AN132" s="106"/>
      <c r="AO132" s="105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88"/>
      <c r="AZ132" s="82"/>
      <c r="BA132" s="103"/>
      <c r="BB132" s="135"/>
      <c r="BC132" s="136"/>
      <c r="BD132" s="137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73"/>
      <c r="BZ132" s="74"/>
    </row>
    <row r="133" spans="11:80" x14ac:dyDescent="0.25">
      <c r="K133" s="42"/>
      <c r="L133" s="2"/>
      <c r="M133" s="286"/>
      <c r="N133" s="141"/>
      <c r="O133" s="101"/>
      <c r="P133" s="102"/>
      <c r="Q133" s="102"/>
      <c r="R133" s="102"/>
      <c r="S133" s="141"/>
      <c r="T133" s="77"/>
      <c r="U133" s="107"/>
      <c r="V133" s="107"/>
      <c r="W133" s="81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109"/>
      <c r="AI133" s="80"/>
      <c r="AJ133" s="83"/>
      <c r="AK133" s="109"/>
      <c r="AL133" s="80"/>
      <c r="AM133" s="115"/>
      <c r="AN133" s="106"/>
      <c r="AO133" s="105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88"/>
      <c r="AZ133" s="86"/>
      <c r="BA133" s="103"/>
      <c r="BB133" s="135"/>
      <c r="BC133" s="134"/>
      <c r="BD133" s="137"/>
    </row>
    <row r="134" spans="11:80" x14ac:dyDescent="0.25">
      <c r="K134" s="42"/>
      <c r="L134" s="2"/>
      <c r="M134" s="286"/>
      <c r="N134" s="141"/>
      <c r="O134" s="101"/>
      <c r="P134" s="102"/>
      <c r="Q134" s="102"/>
      <c r="R134" s="102"/>
      <c r="S134" s="141"/>
      <c r="T134" s="77"/>
      <c r="U134" s="107"/>
      <c r="V134" s="107"/>
      <c r="W134" s="81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109"/>
      <c r="AI134" s="80"/>
      <c r="AJ134" s="80"/>
      <c r="AK134" s="80"/>
      <c r="AL134" s="80"/>
      <c r="AM134" s="115"/>
      <c r="AN134" s="106"/>
      <c r="AO134" s="105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10"/>
      <c r="AZ134" s="104"/>
      <c r="BA134" s="90"/>
      <c r="BB134" s="135"/>
      <c r="BC134" s="134"/>
      <c r="BD134" s="137"/>
    </row>
    <row r="135" spans="11:80" x14ac:dyDescent="0.25">
      <c r="K135" s="42"/>
      <c r="L135" s="2"/>
      <c r="M135" s="286"/>
      <c r="N135" s="141"/>
      <c r="O135" s="101"/>
      <c r="P135" s="102"/>
      <c r="Q135" s="102"/>
      <c r="R135" s="102"/>
      <c r="S135" s="141"/>
      <c r="T135" s="77"/>
      <c r="U135" s="107"/>
      <c r="V135" s="12"/>
      <c r="W135" s="81"/>
      <c r="X135" s="82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115"/>
      <c r="AN135" s="106"/>
      <c r="AO135" s="105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88"/>
      <c r="AZ135" s="82"/>
      <c r="BA135" s="103"/>
      <c r="BB135" s="135"/>
      <c r="BC135" s="134"/>
      <c r="BD135" s="137"/>
    </row>
    <row r="136" spans="11:80" x14ac:dyDescent="0.25">
      <c r="K136" s="42"/>
      <c r="L136" s="2"/>
      <c r="M136" s="286"/>
      <c r="N136" s="141"/>
      <c r="O136" s="101"/>
      <c r="P136" s="102"/>
      <c r="Q136" s="102"/>
      <c r="R136" s="102"/>
      <c r="S136" s="141"/>
      <c r="T136" s="77"/>
      <c r="U136" s="107"/>
      <c r="V136" s="107"/>
      <c r="W136" s="81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109"/>
      <c r="AI136" s="80"/>
      <c r="AJ136" s="83"/>
      <c r="AK136" s="109"/>
      <c r="AL136" s="80"/>
      <c r="AM136" s="115"/>
      <c r="AN136" s="106"/>
      <c r="AO136" s="105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88"/>
      <c r="AZ136" s="82"/>
      <c r="BA136" s="87"/>
      <c r="BB136" s="54"/>
      <c r="BC136" s="32"/>
      <c r="BD136" s="31"/>
      <c r="BE136" s="31"/>
      <c r="BF136" s="32"/>
      <c r="BG136" s="32"/>
      <c r="BH136" s="32"/>
      <c r="BI136" s="123"/>
      <c r="BJ136" s="123"/>
      <c r="BK136" s="79"/>
      <c r="BL136" s="79"/>
      <c r="BM136" s="79"/>
      <c r="BN136" s="140"/>
      <c r="BO136" s="34"/>
    </row>
    <row r="137" spans="11:80" x14ac:dyDescent="0.25">
      <c r="K137" s="42"/>
      <c r="L137" s="2"/>
      <c r="M137" s="286"/>
      <c r="N137" s="141"/>
      <c r="O137" s="101"/>
      <c r="P137" s="102"/>
      <c r="Q137" s="102"/>
      <c r="R137" s="102"/>
      <c r="S137" s="141"/>
      <c r="T137" s="77"/>
      <c r="U137" s="107"/>
      <c r="V137" s="107"/>
      <c r="W137" s="81"/>
      <c r="X137" s="82"/>
      <c r="Y137" s="80"/>
      <c r="Z137" s="80"/>
      <c r="AA137" s="80"/>
      <c r="AB137" s="80"/>
      <c r="AC137" s="83"/>
      <c r="AD137" s="83"/>
      <c r="AE137" s="83"/>
      <c r="AF137" s="83"/>
      <c r="AG137" s="83"/>
      <c r="AH137" s="109"/>
      <c r="AI137" s="80"/>
      <c r="AJ137" s="83"/>
      <c r="AK137" s="109"/>
      <c r="AL137" s="80"/>
      <c r="AM137" s="115"/>
      <c r="AN137" s="106"/>
      <c r="AO137" s="105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88"/>
      <c r="AZ137" s="104"/>
      <c r="BA137" s="103"/>
      <c r="BB137" s="101"/>
      <c r="BC137" s="138"/>
      <c r="BD137" s="139"/>
      <c r="BE137" s="139"/>
      <c r="BF137" s="12"/>
      <c r="BG137" s="138"/>
      <c r="BH137" s="138"/>
      <c r="BI137" s="31"/>
      <c r="BJ137" s="31"/>
      <c r="BK137" s="32"/>
      <c r="BL137" s="32"/>
      <c r="BM137" s="32"/>
      <c r="BN137" s="33"/>
      <c r="BO137" s="41"/>
    </row>
    <row r="138" spans="11:80" x14ac:dyDescent="0.25">
      <c r="K138" s="42"/>
      <c r="L138" s="2"/>
      <c r="M138" s="286"/>
      <c r="N138" s="141"/>
      <c r="O138" s="101"/>
      <c r="P138" s="102"/>
      <c r="Q138" s="102"/>
      <c r="R138" s="102"/>
      <c r="S138" s="141"/>
      <c r="T138" s="77"/>
      <c r="U138" s="107"/>
      <c r="V138" s="12"/>
      <c r="W138" s="81"/>
      <c r="X138" s="82"/>
      <c r="Y138" s="82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115"/>
      <c r="AN138" s="106"/>
      <c r="AO138" s="105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88"/>
      <c r="AZ138" s="80"/>
      <c r="BA138" s="103"/>
      <c r="BB138" s="135"/>
      <c r="BC138" s="134"/>
      <c r="BD138" s="137"/>
      <c r="BE138" s="137"/>
      <c r="BF138" s="32"/>
      <c r="BG138" s="134"/>
      <c r="BH138" s="134"/>
      <c r="BI138" s="5"/>
      <c r="BJ138" s="5"/>
      <c r="BO138" s="34"/>
    </row>
    <row r="139" spans="11:80" x14ac:dyDescent="0.25">
      <c r="K139" s="42"/>
      <c r="L139" s="2"/>
      <c r="M139" s="286"/>
      <c r="N139" s="141"/>
      <c r="O139" s="101"/>
      <c r="P139" s="102"/>
      <c r="Q139" s="102"/>
      <c r="R139" s="102"/>
      <c r="S139" s="141"/>
      <c r="T139" s="77"/>
      <c r="U139" s="107"/>
      <c r="V139" s="114"/>
      <c r="W139" s="81"/>
      <c r="X139" s="84"/>
      <c r="Y139" s="85"/>
      <c r="Z139" s="86"/>
      <c r="AA139" s="85"/>
      <c r="AB139" s="85"/>
      <c r="AC139" s="86"/>
      <c r="AD139" s="86"/>
      <c r="AE139" s="86"/>
      <c r="AF139" s="86"/>
      <c r="AG139" s="86"/>
      <c r="AH139" s="86"/>
      <c r="AI139" s="111"/>
      <c r="AJ139" s="86"/>
      <c r="AK139" s="86"/>
      <c r="AL139" s="86"/>
      <c r="AM139" s="112"/>
      <c r="AN139" s="173"/>
      <c r="AO139" s="178"/>
      <c r="AP139" s="173"/>
      <c r="AQ139" s="173"/>
      <c r="AR139" s="173"/>
      <c r="AS139" s="173"/>
      <c r="AT139" s="173"/>
      <c r="AU139" s="173"/>
      <c r="AV139" s="173"/>
      <c r="AW139" s="173"/>
      <c r="AX139" s="173"/>
      <c r="AY139" s="88"/>
      <c r="AZ139" s="82"/>
      <c r="BA139" s="103"/>
      <c r="BB139" s="54"/>
      <c r="BC139" s="32"/>
      <c r="BD139" s="31"/>
      <c r="BE139" s="31"/>
      <c r="BF139" s="32"/>
      <c r="BG139" s="32"/>
      <c r="BH139" s="32"/>
    </row>
    <row r="140" spans="11:80" x14ac:dyDescent="0.25">
      <c r="K140" s="42"/>
      <c r="L140" s="2"/>
      <c r="M140" s="286"/>
      <c r="N140" s="141"/>
      <c r="O140" s="101"/>
      <c r="P140" s="102"/>
      <c r="Q140" s="102"/>
      <c r="R140" s="102"/>
      <c r="S140" s="141"/>
      <c r="T140" s="77"/>
      <c r="U140" s="107"/>
      <c r="V140" s="107"/>
      <c r="W140" s="81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109"/>
      <c r="AJ140" s="83"/>
      <c r="AK140" s="83"/>
      <c r="AL140" s="83"/>
      <c r="AM140" s="112"/>
      <c r="AN140" s="173"/>
      <c r="AO140" s="178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88"/>
      <c r="AZ140" s="82"/>
      <c r="BA140" s="90"/>
      <c r="BB140" s="135"/>
      <c r="BC140" s="134"/>
      <c r="BD140" s="137"/>
      <c r="BE140" s="137"/>
      <c r="BF140" s="32"/>
      <c r="BG140" s="134"/>
      <c r="BH140" s="134"/>
    </row>
    <row r="141" spans="11:80" x14ac:dyDescent="0.25">
      <c r="K141" s="42"/>
      <c r="L141" s="2"/>
      <c r="M141" s="286"/>
      <c r="N141" s="141"/>
      <c r="O141" s="101"/>
      <c r="P141" s="102"/>
      <c r="Q141" s="102"/>
      <c r="R141" s="102"/>
      <c r="S141" s="141"/>
      <c r="T141" s="77"/>
      <c r="U141" s="107"/>
      <c r="V141" s="107"/>
      <c r="W141" s="81"/>
      <c r="X141" s="82"/>
      <c r="Y141" s="82"/>
      <c r="Z141" s="83"/>
      <c r="AA141" s="83"/>
      <c r="AB141" s="83"/>
      <c r="AC141" s="83"/>
      <c r="AD141" s="83"/>
      <c r="AE141" s="83"/>
      <c r="AF141" s="83"/>
      <c r="AG141" s="83"/>
      <c r="AH141" s="83"/>
      <c r="AI141" s="109"/>
      <c r="AJ141" s="83"/>
      <c r="AK141" s="83"/>
      <c r="AL141" s="83"/>
      <c r="AM141" s="112"/>
      <c r="AN141" s="173"/>
      <c r="AO141" s="178"/>
      <c r="AP141" s="173"/>
      <c r="AQ141" s="173"/>
      <c r="AR141" s="173"/>
      <c r="AS141" s="173"/>
      <c r="AT141" s="173"/>
      <c r="AU141" s="173"/>
      <c r="AV141" s="173"/>
      <c r="AW141" s="173"/>
      <c r="AX141" s="173"/>
      <c r="AY141" s="89"/>
      <c r="AZ141" s="80"/>
      <c r="BA141" s="103"/>
      <c r="BB141" s="54"/>
      <c r="BC141" s="32"/>
      <c r="BD141" s="31"/>
      <c r="BE141" s="31"/>
      <c r="BF141" s="32"/>
      <c r="BG141" s="32"/>
      <c r="BH141" s="32"/>
    </row>
    <row r="142" spans="11:80" x14ac:dyDescent="0.25">
      <c r="K142" s="42"/>
      <c r="M142" s="286"/>
      <c r="N142" s="2"/>
      <c r="W142" s="81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8"/>
      <c r="AP142" s="80"/>
      <c r="AQ142" s="80"/>
      <c r="AR142" s="80"/>
      <c r="AS142" s="80"/>
      <c r="AT142" s="80"/>
      <c r="AU142" s="80"/>
      <c r="AV142" s="80"/>
      <c r="AW142" s="80"/>
      <c r="AX142" s="80"/>
      <c r="AY142" s="88"/>
      <c r="AZ142" s="80"/>
      <c r="BA142" s="80"/>
    </row>
    <row r="143" spans="11:80" x14ac:dyDescent="0.25">
      <c r="K143" s="42"/>
      <c r="M143" s="286"/>
      <c r="N143" s="2"/>
      <c r="W143" s="81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8"/>
      <c r="AP143" s="80"/>
      <c r="AQ143" s="80"/>
      <c r="AR143" s="80"/>
      <c r="AS143" s="80"/>
      <c r="AT143" s="80"/>
      <c r="AU143" s="80"/>
      <c r="AV143" s="80"/>
      <c r="AW143" s="80"/>
      <c r="AX143" s="80"/>
      <c r="AY143" s="88"/>
      <c r="AZ143" s="80"/>
      <c r="BA143" s="80"/>
    </row>
    <row r="144" spans="11:80" x14ac:dyDescent="0.25">
      <c r="K144" s="42"/>
      <c r="M144" s="286"/>
      <c r="N144" s="2"/>
      <c r="W144" s="81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8"/>
      <c r="AP144" s="80"/>
      <c r="AQ144" s="80"/>
      <c r="AR144" s="80"/>
      <c r="AS144" s="80"/>
      <c r="AT144" s="80"/>
      <c r="AU144" s="80"/>
      <c r="AV144" s="80"/>
      <c r="AW144" s="80"/>
      <c r="AX144" s="80"/>
      <c r="AY144" s="88"/>
      <c r="AZ144" s="80"/>
      <c r="BA144" s="80"/>
    </row>
    <row r="145" spans="11:53" x14ac:dyDescent="0.25">
      <c r="K145" s="42"/>
      <c r="M145" s="286"/>
      <c r="N145" s="2"/>
      <c r="W145" s="81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8"/>
      <c r="AP145" s="80"/>
      <c r="AQ145" s="80"/>
      <c r="AR145" s="80"/>
      <c r="AS145" s="80"/>
      <c r="AT145" s="80"/>
      <c r="AU145" s="80"/>
      <c r="AV145" s="80"/>
      <c r="AW145" s="80"/>
      <c r="AX145" s="80"/>
      <c r="AY145" s="88"/>
      <c r="AZ145" s="80"/>
      <c r="BA145" s="80"/>
    </row>
    <row r="146" spans="11:53" x14ac:dyDescent="0.25">
      <c r="K146" s="42"/>
      <c r="M146" s="286"/>
      <c r="N146" s="2"/>
      <c r="W146" s="81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8"/>
      <c r="AP146" s="80"/>
      <c r="AQ146" s="80"/>
      <c r="AR146" s="80"/>
      <c r="AS146" s="80"/>
      <c r="AT146" s="80"/>
      <c r="AU146" s="80"/>
      <c r="AV146" s="80"/>
      <c r="AW146" s="80"/>
      <c r="AX146" s="80"/>
      <c r="AY146" s="88"/>
      <c r="AZ146" s="80"/>
      <c r="BA146" s="80"/>
    </row>
    <row r="147" spans="11:53" x14ac:dyDescent="0.25">
      <c r="K147" s="42"/>
      <c r="M147" s="286"/>
      <c r="N147" s="2"/>
      <c r="W147" s="81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8"/>
      <c r="AP147" s="80"/>
      <c r="AQ147" s="80"/>
      <c r="AR147" s="80"/>
      <c r="AS147" s="80"/>
      <c r="AT147" s="80"/>
      <c r="AU147" s="80"/>
      <c r="AV147" s="80"/>
      <c r="AW147" s="80"/>
      <c r="AX147" s="80"/>
      <c r="AY147" s="88"/>
      <c r="AZ147" s="80"/>
      <c r="BA147" s="80"/>
    </row>
    <row r="148" spans="11:53" x14ac:dyDescent="0.25">
      <c r="K148" s="42"/>
      <c r="M148" s="286"/>
      <c r="N148" s="2"/>
      <c r="W148" s="81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8"/>
      <c r="AP148" s="80"/>
      <c r="AQ148" s="80"/>
      <c r="AR148" s="80"/>
      <c r="AS148" s="80"/>
      <c r="AT148" s="80"/>
      <c r="AU148" s="80"/>
      <c r="AV148" s="80"/>
      <c r="AW148" s="80"/>
      <c r="AX148" s="80"/>
      <c r="AY148" s="88"/>
      <c r="AZ148" s="80"/>
      <c r="BA148" s="80"/>
    </row>
    <row r="149" spans="11:53" x14ac:dyDescent="0.25">
      <c r="K149" s="42"/>
      <c r="M149" s="286"/>
      <c r="N149" s="2"/>
      <c r="W149" s="81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8"/>
      <c r="AP149" s="80"/>
      <c r="AQ149" s="80"/>
      <c r="AR149" s="80"/>
      <c r="AS149" s="80"/>
      <c r="AT149" s="80"/>
      <c r="AU149" s="80"/>
      <c r="AV149" s="80"/>
      <c r="AW149" s="80"/>
      <c r="AX149" s="80"/>
      <c r="AY149" s="88"/>
      <c r="AZ149" s="80"/>
      <c r="BA149" s="80"/>
    </row>
    <row r="150" spans="11:53" x14ac:dyDescent="0.25">
      <c r="K150" s="42"/>
      <c r="M150" s="286"/>
      <c r="N150" s="2"/>
      <c r="W150" s="60"/>
      <c r="AO150" s="2"/>
      <c r="AY150" s="2"/>
    </row>
    <row r="151" spans="11:53" x14ac:dyDescent="0.25">
      <c r="K151" s="42"/>
      <c r="M151" s="286"/>
      <c r="N151" s="2"/>
      <c r="W151" s="60"/>
      <c r="AO151" s="2"/>
      <c r="AY151" s="2"/>
    </row>
    <row r="152" spans="11:53" x14ac:dyDescent="0.25">
      <c r="K152" s="42"/>
      <c r="M152" s="286"/>
      <c r="N152" s="2"/>
      <c r="W152" s="60"/>
      <c r="AO152" s="2"/>
      <c r="AY152" s="2"/>
    </row>
    <row r="153" spans="11:53" x14ac:dyDescent="0.25">
      <c r="K153" s="42"/>
      <c r="M153" s="286"/>
      <c r="N153" s="2"/>
      <c r="W153" s="60"/>
      <c r="AO153" s="2"/>
      <c r="AY153" s="2"/>
    </row>
    <row r="154" spans="11:53" x14ac:dyDescent="0.25">
      <c r="K154" s="42"/>
      <c r="M154" s="286"/>
      <c r="N154" s="2"/>
      <c r="W154" s="60"/>
      <c r="AO154" s="2"/>
      <c r="AY154" s="2"/>
    </row>
    <row r="155" spans="11:53" x14ac:dyDescent="0.25">
      <c r="K155" s="42"/>
      <c r="M155" s="286"/>
      <c r="N155" s="2"/>
      <c r="W155" s="60"/>
      <c r="AO155" s="2"/>
      <c r="AY155" s="2"/>
    </row>
    <row r="156" spans="11:53" x14ac:dyDescent="0.25">
      <c r="K156" s="42"/>
      <c r="M156" s="286"/>
      <c r="N156" s="2"/>
      <c r="W156" s="60"/>
      <c r="AO156" s="2"/>
      <c r="AY156" s="2"/>
    </row>
    <row r="157" spans="11:53" x14ac:dyDescent="0.25">
      <c r="K157" s="42"/>
      <c r="M157" s="286"/>
      <c r="N157" s="2"/>
      <c r="W157" s="60"/>
      <c r="AO157" s="2"/>
      <c r="AY157" s="2"/>
    </row>
    <row r="158" spans="11:53" x14ac:dyDescent="0.25">
      <c r="K158" s="42"/>
      <c r="M158" s="286"/>
      <c r="N158" s="2"/>
      <c r="W158" s="60"/>
      <c r="AO158" s="2"/>
      <c r="AY158" s="2"/>
    </row>
    <row r="159" spans="11:53" x14ac:dyDescent="0.25">
      <c r="K159" s="42"/>
      <c r="M159" s="286"/>
      <c r="N159" s="2"/>
      <c r="W159" s="60"/>
      <c r="AO159" s="2"/>
      <c r="AY159" s="2"/>
    </row>
    <row r="160" spans="11:53" x14ac:dyDescent="0.25">
      <c r="K160" s="42"/>
      <c r="M160" s="286"/>
      <c r="N160" s="2"/>
      <c r="W160" s="60"/>
      <c r="AO160" s="2"/>
      <c r="AY160" s="2"/>
    </row>
    <row r="161" spans="11:51" x14ac:dyDescent="0.25">
      <c r="K161" s="42"/>
      <c r="M161" s="286"/>
      <c r="N161" s="2"/>
      <c r="W161" s="60"/>
      <c r="AO161" s="2"/>
      <c r="AY161" s="2"/>
    </row>
    <row r="162" spans="11:51" x14ac:dyDescent="0.25">
      <c r="K162" s="42"/>
      <c r="M162" s="286"/>
      <c r="N162" s="2"/>
      <c r="W162" s="60"/>
      <c r="AO162" s="2"/>
      <c r="AY162" s="2"/>
    </row>
    <row r="163" spans="11:51" x14ac:dyDescent="0.25">
      <c r="K163" s="42"/>
      <c r="M163" s="286"/>
      <c r="N163" s="2"/>
      <c r="W163" s="60"/>
      <c r="AO163" s="2"/>
      <c r="AY163" s="2"/>
    </row>
    <row r="164" spans="11:51" x14ac:dyDescent="0.25">
      <c r="K164" s="42"/>
      <c r="M164" s="286"/>
      <c r="N164" s="2"/>
      <c r="W164" s="60"/>
      <c r="AO164" s="2"/>
      <c r="AY164" s="2"/>
    </row>
    <row r="165" spans="11:51" x14ac:dyDescent="0.25">
      <c r="K165" s="42"/>
      <c r="M165" s="286"/>
      <c r="N165" s="2"/>
      <c r="W165" s="60"/>
      <c r="AO165" s="2"/>
      <c r="AY165" s="2"/>
    </row>
    <row r="166" spans="11:51" x14ac:dyDescent="0.25">
      <c r="K166" s="42"/>
      <c r="M166" s="286"/>
      <c r="N166" s="2"/>
      <c r="W166" s="60"/>
      <c r="AO166" s="2"/>
      <c r="AY166" s="2"/>
    </row>
    <row r="167" spans="11:51" x14ac:dyDescent="0.25">
      <c r="K167" s="42"/>
      <c r="M167" s="78"/>
      <c r="N167" s="2"/>
      <c r="W167" s="60"/>
      <c r="AO167" s="2"/>
      <c r="AY167" s="2"/>
    </row>
    <row r="168" spans="11:51" x14ac:dyDescent="0.25">
      <c r="K168" s="42"/>
      <c r="M168" s="78"/>
      <c r="N168" s="2"/>
      <c r="W168" s="60"/>
      <c r="AO168" s="2"/>
      <c r="AY168" s="2"/>
    </row>
    <row r="169" spans="11:51" x14ac:dyDescent="0.25">
      <c r="K169" s="42"/>
      <c r="M169" s="78"/>
      <c r="N169" s="2"/>
      <c r="W169" s="60"/>
      <c r="AO169" s="2"/>
      <c r="AY169" s="2"/>
    </row>
    <row r="170" spans="11:51" x14ac:dyDescent="0.25">
      <c r="K170" s="42"/>
      <c r="M170" s="78"/>
      <c r="N170" s="2"/>
      <c r="W170" s="60"/>
      <c r="AO170" s="2"/>
      <c r="AY170" s="2"/>
    </row>
    <row r="171" spans="11:51" x14ac:dyDescent="0.25">
      <c r="K171" s="42"/>
      <c r="M171" s="78"/>
      <c r="N171" s="2"/>
      <c r="W171" s="60"/>
      <c r="AO171" s="2"/>
      <c r="AY171" s="2"/>
    </row>
    <row r="172" spans="11:51" x14ac:dyDescent="0.25">
      <c r="K172" s="42"/>
      <c r="M172" s="78"/>
      <c r="N172" s="2"/>
      <c r="W172" s="60"/>
      <c r="AO172" s="2"/>
      <c r="AY172" s="2"/>
    </row>
    <row r="173" spans="11:51" x14ac:dyDescent="0.25">
      <c r="K173" s="42"/>
      <c r="M173" s="78"/>
      <c r="N173" s="2"/>
      <c r="W173" s="60"/>
      <c r="AO173" s="2"/>
      <c r="AY173" s="2"/>
    </row>
    <row r="174" spans="11:51" x14ac:dyDescent="0.25">
      <c r="K174" s="42"/>
      <c r="M174" s="78"/>
      <c r="N174" s="2"/>
      <c r="W174" s="60"/>
      <c r="AO174" s="2"/>
      <c r="AY174" s="2"/>
    </row>
    <row r="175" spans="11:51" x14ac:dyDescent="0.25">
      <c r="K175" s="42"/>
      <c r="M175" s="78"/>
      <c r="N175" s="2"/>
      <c r="W175" s="60"/>
      <c r="AO175" s="2"/>
      <c r="AY175" s="2"/>
    </row>
    <row r="176" spans="11:51" x14ac:dyDescent="0.25">
      <c r="K176" s="42"/>
      <c r="M176" s="78"/>
      <c r="W176" s="60"/>
      <c r="AO176" s="2"/>
      <c r="AY176" s="2"/>
    </row>
    <row r="177" spans="11:51" x14ac:dyDescent="0.25">
      <c r="K177" s="42"/>
      <c r="M177" s="78"/>
      <c r="W177" s="60"/>
      <c r="AO177" s="2"/>
      <c r="AY177" s="2"/>
    </row>
    <row r="178" spans="11:51" x14ac:dyDescent="0.25">
      <c r="K178" s="42"/>
      <c r="M178" s="78"/>
      <c r="W178" s="60"/>
      <c r="AO178" s="2"/>
      <c r="AY178" s="2"/>
    </row>
    <row r="179" spans="11:51" x14ac:dyDescent="0.25">
      <c r="M179" s="78"/>
      <c r="W179" s="60"/>
      <c r="AO179" s="2"/>
      <c r="AY179" s="2"/>
    </row>
    <row r="180" spans="11:51" x14ac:dyDescent="0.25">
      <c r="M180" s="78"/>
      <c r="W180" s="60"/>
      <c r="AO180" s="2"/>
      <c r="AY180" s="2"/>
    </row>
    <row r="181" spans="11:51" x14ac:dyDescent="0.25">
      <c r="M181" s="78"/>
      <c r="W181" s="60"/>
      <c r="AO181" s="2"/>
      <c r="AY181" s="2"/>
    </row>
    <row r="182" spans="11:51" x14ac:dyDescent="0.25">
      <c r="M182" s="78"/>
      <c r="W182" s="60"/>
      <c r="AO182" s="2"/>
      <c r="AY182" s="2"/>
    </row>
    <row r="183" spans="11:51" x14ac:dyDescent="0.25">
      <c r="M183" s="78"/>
      <c r="W183" s="60"/>
      <c r="AO183" s="2"/>
      <c r="AY183" s="2"/>
    </row>
    <row r="184" spans="11:51" x14ac:dyDescent="0.25">
      <c r="M184" s="78"/>
      <c r="W184" s="60"/>
      <c r="AO184" s="2"/>
      <c r="AY184" s="2"/>
    </row>
    <row r="185" spans="11:51" x14ac:dyDescent="0.25">
      <c r="M185" s="78"/>
      <c r="AY185" s="2"/>
    </row>
    <row r="186" spans="11:51" x14ac:dyDescent="0.25">
      <c r="M186" s="78"/>
      <c r="AY186" s="2"/>
    </row>
    <row r="187" spans="11:51" x14ac:dyDescent="0.25">
      <c r="M187" s="78"/>
      <c r="AY187" s="2"/>
    </row>
    <row r="188" spans="11:51" x14ac:dyDescent="0.25">
      <c r="M188" s="78"/>
      <c r="AY188" s="2"/>
    </row>
    <row r="189" spans="11:51" x14ac:dyDescent="0.25">
      <c r="M189" s="78"/>
      <c r="AY189" s="2"/>
    </row>
    <row r="190" spans="11:51" x14ac:dyDescent="0.25">
      <c r="M190" s="78"/>
      <c r="AY190" s="2"/>
    </row>
    <row r="191" spans="11:51" x14ac:dyDescent="0.25">
      <c r="M191" s="78"/>
      <c r="AY191" s="2"/>
    </row>
    <row r="192" spans="11:51" x14ac:dyDescent="0.25">
      <c r="M192" s="78"/>
      <c r="AY192" s="2"/>
    </row>
    <row r="193" spans="13:51" x14ac:dyDescent="0.25">
      <c r="M193" s="78"/>
      <c r="AY193" s="2"/>
    </row>
    <row r="194" spans="13:51" x14ac:dyDescent="0.25">
      <c r="M194" s="78"/>
      <c r="AY194" s="2"/>
    </row>
    <row r="195" spans="13:51" x14ac:dyDescent="0.25">
      <c r="M195" s="78"/>
      <c r="AY195" s="2"/>
    </row>
    <row r="196" spans="13:51" x14ac:dyDescent="0.25">
      <c r="M196" s="78"/>
      <c r="AY196" s="2"/>
    </row>
    <row r="197" spans="13:51" x14ac:dyDescent="0.25">
      <c r="M197" s="78"/>
      <c r="AY197" s="2"/>
    </row>
    <row r="198" spans="13:51" x14ac:dyDescent="0.25">
      <c r="M198" s="78"/>
      <c r="AY198" s="2"/>
    </row>
    <row r="199" spans="13:51" x14ac:dyDescent="0.25">
      <c r="M199" s="78"/>
      <c r="AY199" s="2"/>
    </row>
    <row r="200" spans="13:51" x14ac:dyDescent="0.25">
      <c r="M200" s="78"/>
      <c r="AY200" s="2"/>
    </row>
    <row r="201" spans="13:51" x14ac:dyDescent="0.25">
      <c r="M201" s="78"/>
      <c r="AY201" s="2"/>
    </row>
    <row r="202" spans="13:51" x14ac:dyDescent="0.25">
      <c r="M202" s="78"/>
      <c r="AY202" s="2"/>
    </row>
    <row r="203" spans="13:51" x14ac:dyDescent="0.25">
      <c r="M203" s="78"/>
      <c r="AY203" s="2"/>
    </row>
    <row r="204" spans="13:51" x14ac:dyDescent="0.25">
      <c r="M204" s="78"/>
      <c r="AY204" s="2"/>
    </row>
    <row r="205" spans="13:51" x14ac:dyDescent="0.25">
      <c r="M205" s="78"/>
      <c r="AY205" s="2"/>
    </row>
    <row r="206" spans="13:51" x14ac:dyDescent="0.25">
      <c r="M206" s="78"/>
      <c r="AY206" s="2"/>
    </row>
    <row r="207" spans="13:51" x14ac:dyDescent="0.25">
      <c r="M207" s="78"/>
      <c r="AY207" s="2"/>
    </row>
    <row r="208" spans="13:51" x14ac:dyDescent="0.25">
      <c r="M208" s="78"/>
      <c r="AY208" s="2"/>
    </row>
    <row r="209" spans="13:51" x14ac:dyDescent="0.25">
      <c r="M209" s="78"/>
      <c r="AY209" s="2"/>
    </row>
    <row r="210" spans="13:51" x14ac:dyDescent="0.25">
      <c r="M210" s="78"/>
      <c r="AY210" s="2"/>
    </row>
    <row r="211" spans="13:51" x14ac:dyDescent="0.25">
      <c r="M211" s="78"/>
      <c r="AY211" s="2"/>
    </row>
    <row r="212" spans="13:51" x14ac:dyDescent="0.25">
      <c r="M212" s="78"/>
      <c r="AY212" s="2"/>
    </row>
    <row r="213" spans="13:51" x14ac:dyDescent="0.25">
      <c r="M213" s="78"/>
      <c r="AY213" s="2"/>
    </row>
    <row r="214" spans="13:51" x14ac:dyDescent="0.25">
      <c r="M214" s="78"/>
      <c r="AY214" s="2"/>
    </row>
    <row r="215" spans="13:51" x14ac:dyDescent="0.25">
      <c r="M215" s="78"/>
      <c r="AY215" s="2"/>
    </row>
    <row r="216" spans="13:51" x14ac:dyDescent="0.25">
      <c r="M216" s="78"/>
      <c r="AY216" s="2"/>
    </row>
    <row r="217" spans="13:51" x14ac:dyDescent="0.25">
      <c r="M217" s="78"/>
      <c r="AY217" s="2"/>
    </row>
    <row r="218" spans="13:51" x14ac:dyDescent="0.25">
      <c r="M218" s="78"/>
      <c r="AY218" s="2"/>
    </row>
    <row r="219" spans="13:51" x14ac:dyDescent="0.25">
      <c r="M219" s="78"/>
      <c r="AY219" s="2"/>
    </row>
    <row r="220" spans="13:51" x14ac:dyDescent="0.25">
      <c r="M220" s="78"/>
      <c r="AY220" s="2"/>
    </row>
    <row r="221" spans="13:51" x14ac:dyDescent="0.25">
      <c r="M221" s="78"/>
      <c r="AY221" s="2"/>
    </row>
    <row r="222" spans="13:51" x14ac:dyDescent="0.25">
      <c r="M222" s="78"/>
      <c r="AY222" s="2"/>
    </row>
    <row r="223" spans="13:51" x14ac:dyDescent="0.25">
      <c r="M223" s="78"/>
      <c r="AY223" s="2"/>
    </row>
    <row r="224" spans="13:51" x14ac:dyDescent="0.25">
      <c r="M224" s="78"/>
      <c r="AY224" s="2"/>
    </row>
    <row r="225" spans="13:51" x14ac:dyDescent="0.25">
      <c r="M225" s="78"/>
      <c r="AY225" s="2"/>
    </row>
    <row r="226" spans="13:51" x14ac:dyDescent="0.25">
      <c r="M226" s="78"/>
      <c r="AY226" s="2"/>
    </row>
    <row r="227" spans="13:51" x14ac:dyDescent="0.25">
      <c r="M227" s="78"/>
      <c r="AY227" s="2"/>
    </row>
    <row r="228" spans="13:51" x14ac:dyDescent="0.25">
      <c r="M228" s="78"/>
      <c r="AY228" s="2"/>
    </row>
    <row r="229" spans="13:51" x14ac:dyDescent="0.25">
      <c r="M229" s="78"/>
      <c r="AY229" s="2"/>
    </row>
    <row r="230" spans="13:51" x14ac:dyDescent="0.25">
      <c r="M230" s="78"/>
      <c r="AY230" s="2"/>
    </row>
    <row r="231" spans="13:51" x14ac:dyDescent="0.25">
      <c r="M231" s="78"/>
      <c r="AY231" s="2"/>
    </row>
    <row r="232" spans="13:51" x14ac:dyDescent="0.25">
      <c r="M232" s="78"/>
      <c r="AY232" s="2"/>
    </row>
    <row r="233" spans="13:51" x14ac:dyDescent="0.25">
      <c r="M233" s="78"/>
      <c r="AY233" s="2"/>
    </row>
    <row r="234" spans="13:51" x14ac:dyDescent="0.25">
      <c r="M234" s="78"/>
      <c r="AY234" s="2"/>
    </row>
    <row r="235" spans="13:51" x14ac:dyDescent="0.25">
      <c r="M235" s="78"/>
      <c r="AY235" s="2"/>
    </row>
    <row r="236" spans="13:51" x14ac:dyDescent="0.25">
      <c r="M236" s="78"/>
      <c r="AY236" s="2"/>
    </row>
    <row r="237" spans="13:51" x14ac:dyDescent="0.25">
      <c r="M237" s="78"/>
      <c r="AY237" s="2"/>
    </row>
    <row r="238" spans="13:51" x14ac:dyDescent="0.25">
      <c r="M238" s="78"/>
      <c r="AY238" s="2"/>
    </row>
    <row r="239" spans="13:51" x14ac:dyDescent="0.25">
      <c r="M239" s="78"/>
      <c r="AY239" s="2"/>
    </row>
    <row r="240" spans="13:51" x14ac:dyDescent="0.25">
      <c r="M240" s="78"/>
      <c r="AY240" s="2"/>
    </row>
    <row r="241" spans="13:51" x14ac:dyDescent="0.25">
      <c r="M241" s="78"/>
      <c r="AY241" s="2"/>
    </row>
    <row r="242" spans="13:51" x14ac:dyDescent="0.25">
      <c r="M242" s="78"/>
      <c r="AY242" s="2"/>
    </row>
    <row r="243" spans="13:51" x14ac:dyDescent="0.25">
      <c r="M243" s="78"/>
      <c r="AY243" s="2"/>
    </row>
    <row r="244" spans="13:51" x14ac:dyDescent="0.25">
      <c r="M244" s="78"/>
      <c r="AY244" s="2"/>
    </row>
    <row r="245" spans="13:51" x14ac:dyDescent="0.25">
      <c r="M245" s="78"/>
      <c r="AY245" s="2"/>
    </row>
    <row r="246" spans="13:51" x14ac:dyDescent="0.25">
      <c r="M246" s="78"/>
      <c r="AY246" s="2"/>
    </row>
    <row r="247" spans="13:51" x14ac:dyDescent="0.25">
      <c r="M247" s="78"/>
      <c r="AY247" s="2"/>
    </row>
    <row r="248" spans="13:51" x14ac:dyDescent="0.25">
      <c r="M248" s="78"/>
      <c r="AY248" s="2"/>
    </row>
    <row r="249" spans="13:51" x14ac:dyDescent="0.25">
      <c r="M249" s="78"/>
      <c r="AY249" s="2"/>
    </row>
    <row r="250" spans="13:51" x14ac:dyDescent="0.25">
      <c r="M250" s="78"/>
      <c r="AY250" s="2"/>
    </row>
    <row r="251" spans="13:51" x14ac:dyDescent="0.25">
      <c r="M251" s="78"/>
      <c r="AY251" s="2"/>
    </row>
    <row r="252" spans="13:51" x14ac:dyDescent="0.25">
      <c r="M252" s="78"/>
      <c r="AY252" s="2"/>
    </row>
    <row r="253" spans="13:51" x14ac:dyDescent="0.25">
      <c r="M253" s="78"/>
      <c r="AY253" s="2"/>
    </row>
    <row r="254" spans="13:51" x14ac:dyDescent="0.25">
      <c r="M254" s="78"/>
      <c r="AY254" s="2"/>
    </row>
    <row r="255" spans="13:51" x14ac:dyDescent="0.25">
      <c r="M255" s="78"/>
      <c r="AY255" s="2"/>
    </row>
    <row r="256" spans="13:51" x14ac:dyDescent="0.25">
      <c r="M256" s="78"/>
      <c r="AY256" s="2"/>
    </row>
    <row r="257" spans="13:51" x14ac:dyDescent="0.25">
      <c r="M257" s="78"/>
      <c r="AY257" s="2"/>
    </row>
    <row r="258" spans="13:51" x14ac:dyDescent="0.25">
      <c r="M258" s="78"/>
      <c r="AY258" s="2"/>
    </row>
    <row r="259" spans="13:51" x14ac:dyDescent="0.25">
      <c r="M259" s="78"/>
      <c r="AY259" s="2"/>
    </row>
    <row r="260" spans="13:51" x14ac:dyDescent="0.25">
      <c r="M260" s="78"/>
      <c r="AY260" s="2"/>
    </row>
    <row r="261" spans="13:51" x14ac:dyDescent="0.25">
      <c r="M261" s="78"/>
      <c r="AY261" s="2"/>
    </row>
    <row r="262" spans="13:51" x14ac:dyDescent="0.25">
      <c r="M262" s="78"/>
      <c r="AY262" s="2"/>
    </row>
    <row r="263" spans="13:51" x14ac:dyDescent="0.25">
      <c r="M263" s="78"/>
      <c r="AY263" s="2"/>
    </row>
    <row r="264" spans="13:51" x14ac:dyDescent="0.25">
      <c r="M264" s="78"/>
      <c r="AY264" s="2"/>
    </row>
    <row r="265" spans="13:51" x14ac:dyDescent="0.25">
      <c r="M265" s="78"/>
      <c r="AY265" s="2"/>
    </row>
    <row r="266" spans="13:51" x14ac:dyDescent="0.25">
      <c r="M266" s="78"/>
      <c r="AY266" s="2"/>
    </row>
    <row r="267" spans="13:51" x14ac:dyDescent="0.25">
      <c r="M267" s="78"/>
      <c r="AY267" s="2"/>
    </row>
    <row r="268" spans="13:51" x14ac:dyDescent="0.25">
      <c r="M268" s="78"/>
      <c r="AY268" s="2"/>
    </row>
    <row r="269" spans="13:51" x14ac:dyDescent="0.25">
      <c r="M269" s="78"/>
      <c r="AY269" s="2"/>
    </row>
    <row r="270" spans="13:51" x14ac:dyDescent="0.25">
      <c r="M270" s="78"/>
      <c r="AY270" s="2"/>
    </row>
    <row r="271" spans="13:51" x14ac:dyDescent="0.25">
      <c r="M271" s="78"/>
      <c r="AY271" s="2"/>
    </row>
    <row r="272" spans="13:51" x14ac:dyDescent="0.25">
      <c r="M272" s="78"/>
      <c r="AY272" s="2"/>
    </row>
    <row r="273" spans="13:51" x14ac:dyDescent="0.25">
      <c r="M273" s="78"/>
      <c r="AY273" s="2"/>
    </row>
    <row r="274" spans="13:51" x14ac:dyDescent="0.25">
      <c r="M274" s="78"/>
      <c r="AY274" s="2"/>
    </row>
    <row r="275" spans="13:51" x14ac:dyDescent="0.25">
      <c r="M275" s="78"/>
      <c r="AY275" s="2"/>
    </row>
    <row r="276" spans="13:51" x14ac:dyDescent="0.25">
      <c r="M276" s="78"/>
      <c r="AY276" s="2"/>
    </row>
    <row r="277" spans="13:51" x14ac:dyDescent="0.25">
      <c r="M277" s="78"/>
      <c r="AY277" s="2"/>
    </row>
    <row r="278" spans="13:51" x14ac:dyDescent="0.25">
      <c r="M278" s="78"/>
      <c r="AY278" s="2"/>
    </row>
    <row r="279" spans="13:51" x14ac:dyDescent="0.25">
      <c r="M279" s="78"/>
      <c r="AY279" s="2"/>
    </row>
    <row r="280" spans="13:51" x14ac:dyDescent="0.25">
      <c r="M280" s="78"/>
      <c r="AY280" s="2"/>
    </row>
    <row r="281" spans="13:51" x14ac:dyDescent="0.25">
      <c r="M281" s="78"/>
      <c r="AY281" s="2"/>
    </row>
    <row r="282" spans="13:51" x14ac:dyDescent="0.25">
      <c r="M282" s="78"/>
      <c r="AY282" s="2"/>
    </row>
    <row r="283" spans="13:51" x14ac:dyDescent="0.25">
      <c r="M283" s="78"/>
      <c r="AY283" s="2"/>
    </row>
    <row r="284" spans="13:51" x14ac:dyDescent="0.25">
      <c r="M284" s="78"/>
      <c r="AY284" s="2"/>
    </row>
    <row r="285" spans="13:51" x14ac:dyDescent="0.25">
      <c r="M285" s="78"/>
      <c r="AY285" s="2"/>
    </row>
    <row r="286" spans="13:51" x14ac:dyDescent="0.25">
      <c r="M286" s="78"/>
      <c r="AY286" s="2"/>
    </row>
    <row r="287" spans="13:51" x14ac:dyDescent="0.25">
      <c r="M287" s="78"/>
      <c r="AY287" s="2"/>
    </row>
    <row r="288" spans="13:51" x14ac:dyDescent="0.25">
      <c r="M288" s="78"/>
      <c r="AY288" s="2"/>
    </row>
    <row r="289" spans="13:51" x14ac:dyDescent="0.25">
      <c r="M289" s="78"/>
      <c r="AY289" s="2"/>
    </row>
    <row r="290" spans="13:51" x14ac:dyDescent="0.25">
      <c r="M290" s="78"/>
      <c r="AY290" s="2"/>
    </row>
    <row r="291" spans="13:51" x14ac:dyDescent="0.25">
      <c r="M291" s="78"/>
      <c r="AY291" s="2"/>
    </row>
    <row r="292" spans="13:51" x14ac:dyDescent="0.25">
      <c r="M292" s="78"/>
      <c r="AY292" s="2"/>
    </row>
    <row r="293" spans="13:51" x14ac:dyDescent="0.25">
      <c r="M293" s="78"/>
      <c r="AY293" s="2"/>
    </row>
    <row r="294" spans="13:51" x14ac:dyDescent="0.25">
      <c r="M294" s="78"/>
      <c r="AY294" s="2"/>
    </row>
    <row r="295" spans="13:51" x14ac:dyDescent="0.25">
      <c r="M295" s="78"/>
      <c r="AY295" s="2"/>
    </row>
    <row r="296" spans="13:51" x14ac:dyDescent="0.25">
      <c r="M296" s="78"/>
      <c r="AY296" s="2"/>
    </row>
    <row r="297" spans="13:51" x14ac:dyDescent="0.25">
      <c r="M297" s="78"/>
      <c r="AY297" s="2"/>
    </row>
    <row r="298" spans="13:51" x14ac:dyDescent="0.25">
      <c r="M298" s="78"/>
      <c r="AY298" s="2"/>
    </row>
    <row r="299" spans="13:51" x14ac:dyDescent="0.25">
      <c r="M299" s="78"/>
      <c r="AY299" s="2"/>
    </row>
    <row r="300" spans="13:51" x14ac:dyDescent="0.25">
      <c r="M300" s="78"/>
      <c r="AY300" s="2"/>
    </row>
    <row r="301" spans="13:51" x14ac:dyDescent="0.25">
      <c r="M301" s="78"/>
      <c r="AY301" s="2"/>
    </row>
    <row r="302" spans="13:51" x14ac:dyDescent="0.25">
      <c r="M302" s="78"/>
      <c r="AY302" s="2"/>
    </row>
    <row r="303" spans="13:51" x14ac:dyDescent="0.25">
      <c r="M303" s="78"/>
      <c r="AY303" s="2"/>
    </row>
    <row r="304" spans="13:51" x14ac:dyDescent="0.25">
      <c r="M304" s="78"/>
      <c r="AY304" s="2"/>
    </row>
    <row r="305" spans="13:51" x14ac:dyDescent="0.25">
      <c r="M305" s="78"/>
      <c r="AY305" s="2"/>
    </row>
    <row r="306" spans="13:51" x14ac:dyDescent="0.25">
      <c r="M306" s="78"/>
      <c r="AY306" s="2"/>
    </row>
    <row r="307" spans="13:51" x14ac:dyDescent="0.25">
      <c r="M307" s="78"/>
      <c r="AY307" s="2"/>
    </row>
    <row r="308" spans="13:51" x14ac:dyDescent="0.25">
      <c r="M308" s="78"/>
      <c r="AY308" s="2"/>
    </row>
    <row r="309" spans="13:51" x14ac:dyDescent="0.25">
      <c r="M309" s="78"/>
      <c r="AY309" s="2"/>
    </row>
    <row r="310" spans="13:51" x14ac:dyDescent="0.25">
      <c r="M310" s="78"/>
      <c r="AY310" s="2"/>
    </row>
    <row r="311" spans="13:51" x14ac:dyDescent="0.25">
      <c r="M311" s="78"/>
      <c r="AY311" s="2"/>
    </row>
    <row r="312" spans="13:51" x14ac:dyDescent="0.25">
      <c r="M312" s="78"/>
      <c r="AY312" s="2"/>
    </row>
    <row r="313" spans="13:51" x14ac:dyDescent="0.25">
      <c r="M313" s="78"/>
      <c r="AY313" s="2"/>
    </row>
    <row r="314" spans="13:51" x14ac:dyDescent="0.25">
      <c r="M314" s="78"/>
      <c r="AY314" s="2"/>
    </row>
    <row r="315" spans="13:51" x14ac:dyDescent="0.25">
      <c r="M315" s="78"/>
      <c r="AY315" s="2"/>
    </row>
    <row r="316" spans="13:51" x14ac:dyDescent="0.25">
      <c r="M316" s="78"/>
      <c r="AY316" s="2"/>
    </row>
    <row r="317" spans="13:51" x14ac:dyDescent="0.25">
      <c r="M317" s="78"/>
      <c r="AY317" s="2"/>
    </row>
    <row r="318" spans="13:51" x14ac:dyDescent="0.25">
      <c r="M318" s="78"/>
      <c r="AY318" s="2"/>
    </row>
    <row r="319" spans="13:51" x14ac:dyDescent="0.25">
      <c r="M319" s="78"/>
      <c r="AY319" s="2"/>
    </row>
    <row r="320" spans="13:51" x14ac:dyDescent="0.25">
      <c r="M320" s="78"/>
      <c r="AY320" s="2"/>
    </row>
    <row r="321" spans="13:51" x14ac:dyDescent="0.25">
      <c r="M321" s="78"/>
      <c r="AY321" s="2"/>
    </row>
    <row r="322" spans="13:51" x14ac:dyDescent="0.25">
      <c r="M322" s="78"/>
      <c r="AY322" s="2"/>
    </row>
    <row r="323" spans="13:51" x14ac:dyDescent="0.25">
      <c r="M323" s="78"/>
      <c r="AY323" s="2"/>
    </row>
    <row r="324" spans="13:51" x14ac:dyDescent="0.25">
      <c r="M324" s="78"/>
      <c r="AY324" s="2"/>
    </row>
    <row r="325" spans="13:51" x14ac:dyDescent="0.25">
      <c r="M325" s="78"/>
      <c r="AY325" s="2"/>
    </row>
    <row r="326" spans="13:51" x14ac:dyDescent="0.25">
      <c r="M326" s="78"/>
      <c r="AY326" s="2"/>
    </row>
    <row r="327" spans="13:51" x14ac:dyDescent="0.25">
      <c r="M327" s="78"/>
      <c r="AY327" s="2"/>
    </row>
    <row r="328" spans="13:51" x14ac:dyDescent="0.25">
      <c r="M328" s="78"/>
      <c r="AY328" s="2"/>
    </row>
    <row r="329" spans="13:51" x14ac:dyDescent="0.25">
      <c r="M329" s="78"/>
      <c r="AY329" s="2"/>
    </row>
    <row r="330" spans="13:51" x14ac:dyDescent="0.25">
      <c r="M330" s="78"/>
      <c r="AY330" s="2"/>
    </row>
    <row r="331" spans="13:51" x14ac:dyDescent="0.25">
      <c r="M331" s="78"/>
      <c r="AY331" s="2"/>
    </row>
    <row r="332" spans="13:51" x14ac:dyDescent="0.25">
      <c r="M332" s="78"/>
      <c r="AY332" s="2"/>
    </row>
    <row r="333" spans="13:51" x14ac:dyDescent="0.25">
      <c r="M333" s="78"/>
      <c r="AY333" s="2"/>
    </row>
    <row r="334" spans="13:51" x14ac:dyDescent="0.25">
      <c r="M334" s="78"/>
      <c r="AY334" s="2"/>
    </row>
    <row r="335" spans="13:51" x14ac:dyDescent="0.25">
      <c r="M335" s="78"/>
      <c r="AY335" s="2"/>
    </row>
    <row r="336" spans="13:51" x14ac:dyDescent="0.25">
      <c r="M336" s="78"/>
      <c r="AY336" s="2"/>
    </row>
    <row r="337" spans="13:51" x14ac:dyDescent="0.25">
      <c r="M337" s="78"/>
      <c r="AY337" s="2"/>
    </row>
    <row r="338" spans="13:51" x14ac:dyDescent="0.25">
      <c r="M338" s="78"/>
      <c r="AY338" s="2"/>
    </row>
    <row r="339" spans="13:51" x14ac:dyDescent="0.25">
      <c r="M339" s="78"/>
      <c r="AY339" s="2"/>
    </row>
    <row r="340" spans="13:51" x14ac:dyDescent="0.25">
      <c r="M340" s="78"/>
      <c r="AY340" s="2"/>
    </row>
    <row r="341" spans="13:51" x14ac:dyDescent="0.25">
      <c r="M341" s="78"/>
      <c r="AY341" s="2"/>
    </row>
    <row r="342" spans="13:51" x14ac:dyDescent="0.25">
      <c r="M342" s="78"/>
      <c r="AY342" s="2"/>
    </row>
    <row r="343" spans="13:51" x14ac:dyDescent="0.25">
      <c r="M343" s="78"/>
      <c r="AY343" s="2"/>
    </row>
    <row r="344" spans="13:51" x14ac:dyDescent="0.25">
      <c r="M344" s="78"/>
      <c r="AY344" s="2"/>
    </row>
    <row r="345" spans="13:51" x14ac:dyDescent="0.25">
      <c r="M345" s="78"/>
      <c r="AY345" s="2"/>
    </row>
    <row r="346" spans="13:51" x14ac:dyDescent="0.25">
      <c r="M346" s="78"/>
      <c r="AY346" s="2"/>
    </row>
    <row r="347" spans="13:51" x14ac:dyDescent="0.25">
      <c r="M347" s="78"/>
      <c r="AY347" s="2"/>
    </row>
    <row r="348" spans="13:51" x14ac:dyDescent="0.25">
      <c r="M348" s="78"/>
      <c r="AY348" s="2"/>
    </row>
    <row r="349" spans="13:51" x14ac:dyDescent="0.25">
      <c r="M349" s="78"/>
      <c r="AY349" s="2"/>
    </row>
    <row r="350" spans="13:51" x14ac:dyDescent="0.25">
      <c r="M350" s="78"/>
      <c r="AY350" s="2"/>
    </row>
    <row r="351" spans="13:51" x14ac:dyDescent="0.25">
      <c r="M351" s="78"/>
      <c r="AY351" s="2"/>
    </row>
    <row r="352" spans="13:51" x14ac:dyDescent="0.25">
      <c r="M352" s="78"/>
      <c r="AY352" s="2"/>
    </row>
    <row r="353" spans="13:51" x14ac:dyDescent="0.25">
      <c r="M353" s="78"/>
      <c r="AY353" s="2"/>
    </row>
    <row r="354" spans="13:51" x14ac:dyDescent="0.25">
      <c r="M354" s="78"/>
      <c r="AY354" s="2"/>
    </row>
    <row r="355" spans="13:51" x14ac:dyDescent="0.25">
      <c r="M355" s="78"/>
      <c r="AY355" s="2"/>
    </row>
    <row r="356" spans="13:51" x14ac:dyDescent="0.25">
      <c r="M356" s="78"/>
      <c r="AY356" s="2"/>
    </row>
    <row r="357" spans="13:51" x14ac:dyDescent="0.25">
      <c r="M357" s="78"/>
      <c r="AY357" s="2"/>
    </row>
    <row r="358" spans="13:51" x14ac:dyDescent="0.25">
      <c r="M358" s="78"/>
      <c r="AY358" s="2"/>
    </row>
    <row r="359" spans="13:51" x14ac:dyDescent="0.25">
      <c r="M359" s="78"/>
      <c r="AY359" s="2"/>
    </row>
    <row r="360" spans="13:51" x14ac:dyDescent="0.25">
      <c r="M360" s="78"/>
      <c r="AY360" s="2"/>
    </row>
    <row r="361" spans="13:51" x14ac:dyDescent="0.25">
      <c r="M361" s="78"/>
      <c r="AY361" s="2"/>
    </row>
    <row r="362" spans="13:51" x14ac:dyDescent="0.25">
      <c r="M362" s="78"/>
      <c r="AY362" s="2"/>
    </row>
    <row r="363" spans="13:51" x14ac:dyDescent="0.25">
      <c r="M363" s="78"/>
      <c r="AY363" s="2"/>
    </row>
    <row r="364" spans="13:51" x14ac:dyDescent="0.25">
      <c r="M364" s="78"/>
      <c r="AY364" s="2"/>
    </row>
    <row r="365" spans="13:51" x14ac:dyDescent="0.25">
      <c r="M365" s="78"/>
      <c r="AY365" s="2"/>
    </row>
    <row r="366" spans="13:51" x14ac:dyDescent="0.25">
      <c r="M366" s="78"/>
      <c r="AY366" s="2"/>
    </row>
    <row r="367" spans="13:51" x14ac:dyDescent="0.25">
      <c r="M367" s="78"/>
      <c r="AY367" s="2"/>
    </row>
    <row r="368" spans="13:51" x14ac:dyDescent="0.25">
      <c r="M368" s="78"/>
      <c r="AY368" s="2"/>
    </row>
    <row r="369" spans="13:51" x14ac:dyDescent="0.25">
      <c r="M369" s="78"/>
      <c r="AY369" s="2"/>
    </row>
    <row r="370" spans="13:51" x14ac:dyDescent="0.25">
      <c r="M370" s="78"/>
      <c r="AY370" s="2"/>
    </row>
    <row r="371" spans="13:51" x14ac:dyDescent="0.25">
      <c r="M371" s="78"/>
      <c r="AY371" s="2"/>
    </row>
    <row r="372" spans="13:51" x14ac:dyDescent="0.25">
      <c r="M372" s="78"/>
      <c r="AY372" s="2"/>
    </row>
    <row r="373" spans="13:51" x14ac:dyDescent="0.25">
      <c r="M373" s="78"/>
      <c r="AY373" s="2"/>
    </row>
    <row r="374" spans="13:51" x14ac:dyDescent="0.25">
      <c r="M374" s="78"/>
      <c r="AY374" s="2"/>
    </row>
    <row r="375" spans="13:51" x14ac:dyDescent="0.25">
      <c r="M375" s="78"/>
      <c r="AY375" s="2"/>
    </row>
    <row r="376" spans="13:51" x14ac:dyDescent="0.25">
      <c r="M376" s="78"/>
      <c r="AY376" s="2"/>
    </row>
    <row r="377" spans="13:51" x14ac:dyDescent="0.25">
      <c r="M377" s="78"/>
      <c r="AY377" s="2"/>
    </row>
    <row r="378" spans="13:51" x14ac:dyDescent="0.25">
      <c r="M378" s="78"/>
      <c r="AY378" s="2"/>
    </row>
    <row r="379" spans="13:51" x14ac:dyDescent="0.25">
      <c r="M379" s="78"/>
      <c r="AY379" s="2"/>
    </row>
    <row r="380" spans="13:51" x14ac:dyDescent="0.25">
      <c r="M380" s="78"/>
      <c r="AY380" s="2"/>
    </row>
    <row r="381" spans="13:51" x14ac:dyDescent="0.25">
      <c r="M381" s="78"/>
      <c r="AY381" s="2"/>
    </row>
    <row r="382" spans="13:51" x14ac:dyDescent="0.25">
      <c r="M382" s="78"/>
      <c r="AY382" s="2"/>
    </row>
    <row r="383" spans="13:51" x14ac:dyDescent="0.25">
      <c r="M383" s="78"/>
      <c r="AY383" s="2"/>
    </row>
    <row r="384" spans="13:51" x14ac:dyDescent="0.25">
      <c r="M384" s="78"/>
      <c r="AY384" s="2"/>
    </row>
    <row r="385" spans="13:51" x14ac:dyDescent="0.25">
      <c r="M385" s="78"/>
      <c r="AY385" s="2"/>
    </row>
    <row r="386" spans="13:51" x14ac:dyDescent="0.25">
      <c r="M386" s="78"/>
      <c r="AY386" s="2"/>
    </row>
    <row r="387" spans="13:51" x14ac:dyDescent="0.25">
      <c r="M387" s="78"/>
      <c r="AY387" s="2"/>
    </row>
    <row r="388" spans="13:51" x14ac:dyDescent="0.25">
      <c r="M388" s="78"/>
      <c r="AY388" s="2"/>
    </row>
    <row r="389" spans="13:51" x14ac:dyDescent="0.25">
      <c r="M389" s="78"/>
      <c r="AY389" s="2"/>
    </row>
    <row r="390" spans="13:51" x14ac:dyDescent="0.25">
      <c r="M390" s="78"/>
      <c r="AY390" s="2"/>
    </row>
    <row r="391" spans="13:51" x14ac:dyDescent="0.25">
      <c r="M391" s="78"/>
      <c r="AY391" s="2"/>
    </row>
    <row r="392" spans="13:51" x14ac:dyDescent="0.25">
      <c r="M392" s="78"/>
      <c r="AY392" s="2"/>
    </row>
    <row r="393" spans="13:51" x14ac:dyDescent="0.25">
      <c r="M393" s="78"/>
      <c r="AY393" s="2"/>
    </row>
    <row r="394" spans="13:51" x14ac:dyDescent="0.25">
      <c r="M394" s="78"/>
      <c r="AY394" s="2"/>
    </row>
    <row r="395" spans="13:51" x14ac:dyDescent="0.25">
      <c r="M395" s="78"/>
      <c r="AY395" s="2"/>
    </row>
    <row r="396" spans="13:51" x14ac:dyDescent="0.25">
      <c r="M396" s="78"/>
      <c r="AY396" s="2"/>
    </row>
    <row r="397" spans="13:51" x14ac:dyDescent="0.25">
      <c r="M397" s="78"/>
      <c r="AY397" s="2"/>
    </row>
    <row r="398" spans="13:51" x14ac:dyDescent="0.25">
      <c r="M398" s="78"/>
      <c r="AY398" s="2"/>
    </row>
    <row r="399" spans="13:51" x14ac:dyDescent="0.25">
      <c r="M399" s="78"/>
      <c r="AY399" s="2"/>
    </row>
    <row r="400" spans="13:51" x14ac:dyDescent="0.25">
      <c r="M400" s="78"/>
      <c r="AY400" s="2"/>
    </row>
    <row r="401" spans="13:51" x14ac:dyDescent="0.25">
      <c r="M401" s="78"/>
      <c r="AY401" s="2"/>
    </row>
    <row r="402" spans="13:51" x14ac:dyDescent="0.25">
      <c r="M402" s="78"/>
      <c r="AY402" s="2"/>
    </row>
    <row r="403" spans="13:51" x14ac:dyDescent="0.25">
      <c r="M403" s="78"/>
      <c r="AY403" s="2"/>
    </row>
    <row r="404" spans="13:51" x14ac:dyDescent="0.25">
      <c r="M404" s="78"/>
      <c r="AY404" s="2"/>
    </row>
    <row r="405" spans="13:51" x14ac:dyDescent="0.25">
      <c r="M405" s="78"/>
      <c r="AY405" s="2"/>
    </row>
    <row r="406" spans="13:51" x14ac:dyDescent="0.25">
      <c r="M406" s="78"/>
      <c r="AY406" s="2"/>
    </row>
    <row r="407" spans="13:51" x14ac:dyDescent="0.25">
      <c r="M407" s="78"/>
      <c r="AY407" s="2"/>
    </row>
    <row r="408" spans="13:51" x14ac:dyDescent="0.25">
      <c r="M408" s="78"/>
      <c r="AY408" s="2"/>
    </row>
    <row r="409" spans="13:51" x14ac:dyDescent="0.25">
      <c r="M409" s="78"/>
      <c r="AY409" s="2"/>
    </row>
    <row r="410" spans="13:51" x14ac:dyDescent="0.25">
      <c r="M410" s="78"/>
      <c r="AY410" s="2"/>
    </row>
    <row r="411" spans="13:51" x14ac:dyDescent="0.25">
      <c r="M411" s="78"/>
      <c r="AY411" s="2"/>
    </row>
    <row r="412" spans="13:51" x14ac:dyDescent="0.25">
      <c r="M412" s="78"/>
      <c r="AY412" s="2"/>
    </row>
    <row r="413" spans="13:51" x14ac:dyDescent="0.25">
      <c r="M413" s="78"/>
      <c r="AY413" s="2"/>
    </row>
    <row r="414" spans="13:51" x14ac:dyDescent="0.25">
      <c r="M414" s="78"/>
      <c r="AY414" s="2"/>
    </row>
    <row r="415" spans="13:51" x14ac:dyDescent="0.25">
      <c r="M415" s="78"/>
      <c r="AY415" s="2"/>
    </row>
    <row r="416" spans="13:51" x14ac:dyDescent="0.25">
      <c r="M416" s="78"/>
      <c r="AY416" s="2"/>
    </row>
    <row r="417" spans="13:51" x14ac:dyDescent="0.25">
      <c r="M417" s="78"/>
      <c r="AY417" s="2"/>
    </row>
    <row r="418" spans="13:51" x14ac:dyDescent="0.25">
      <c r="M418" s="78"/>
      <c r="AY418" s="2"/>
    </row>
    <row r="419" spans="13:51" x14ac:dyDescent="0.25">
      <c r="M419" s="78"/>
      <c r="AY419" s="2"/>
    </row>
    <row r="420" spans="13:51" x14ac:dyDescent="0.25">
      <c r="M420" s="78"/>
      <c r="AY420" s="2"/>
    </row>
    <row r="421" spans="13:51" x14ac:dyDescent="0.25">
      <c r="M421" s="78"/>
      <c r="AY421" s="2"/>
    </row>
    <row r="422" spans="13:51" x14ac:dyDescent="0.25">
      <c r="M422" s="78"/>
      <c r="AY422" s="2"/>
    </row>
    <row r="423" spans="13:51" x14ac:dyDescent="0.25">
      <c r="M423" s="78"/>
      <c r="AY423" s="2"/>
    </row>
    <row r="424" spans="13:51" x14ac:dyDescent="0.25">
      <c r="M424" s="78"/>
      <c r="AY424" s="2"/>
    </row>
    <row r="425" spans="13:51" x14ac:dyDescent="0.25">
      <c r="M425" s="78"/>
      <c r="AY425" s="2"/>
    </row>
    <row r="426" spans="13:51" x14ac:dyDescent="0.25">
      <c r="M426" s="78"/>
      <c r="AY426" s="2"/>
    </row>
    <row r="427" spans="13:51" x14ac:dyDescent="0.25">
      <c r="M427" s="78"/>
      <c r="AY427" s="2"/>
    </row>
    <row r="428" spans="13:51" x14ac:dyDescent="0.25">
      <c r="M428" s="78"/>
      <c r="AY428" s="2"/>
    </row>
    <row r="429" spans="13:51" x14ac:dyDescent="0.25">
      <c r="M429" s="78"/>
      <c r="AY429" s="2"/>
    </row>
    <row r="430" spans="13:51" x14ac:dyDescent="0.25">
      <c r="M430" s="78"/>
      <c r="AY430" s="2"/>
    </row>
    <row r="431" spans="13:51" x14ac:dyDescent="0.25">
      <c r="M431" s="78"/>
      <c r="AY431" s="2"/>
    </row>
    <row r="432" spans="13:51" x14ac:dyDescent="0.25">
      <c r="M432" s="78"/>
      <c r="AY432" s="2"/>
    </row>
    <row r="433" spans="13:51" x14ac:dyDescent="0.25">
      <c r="M433" s="78"/>
      <c r="AY433" s="2"/>
    </row>
    <row r="434" spans="13:51" x14ac:dyDescent="0.25">
      <c r="M434" s="78"/>
      <c r="AY434" s="2"/>
    </row>
    <row r="435" spans="13:51" x14ac:dyDescent="0.25">
      <c r="M435" s="78"/>
      <c r="AY435" s="2"/>
    </row>
    <row r="436" spans="13:51" x14ac:dyDescent="0.25">
      <c r="M436" s="78"/>
      <c r="AY436" s="2"/>
    </row>
    <row r="437" spans="13:51" x14ac:dyDescent="0.25">
      <c r="M437" s="78"/>
      <c r="AY437" s="2"/>
    </row>
    <row r="438" spans="13:51" x14ac:dyDescent="0.25">
      <c r="M438" s="78"/>
      <c r="AY438" s="2"/>
    </row>
    <row r="439" spans="13:51" x14ac:dyDescent="0.25">
      <c r="AY439" s="2"/>
    </row>
    <row r="440" spans="13:51" x14ac:dyDescent="0.25">
      <c r="AY440" s="2"/>
    </row>
    <row r="441" spans="13:51" x14ac:dyDescent="0.25">
      <c r="AY441" s="2"/>
    </row>
    <row r="442" spans="13:51" x14ac:dyDescent="0.25">
      <c r="AY442" s="2"/>
    </row>
    <row r="443" spans="13:51" x14ac:dyDescent="0.25">
      <c r="AY443" s="2"/>
    </row>
    <row r="444" spans="13:51" x14ac:dyDescent="0.25">
      <c r="AY444" s="2"/>
    </row>
    <row r="445" spans="13:51" x14ac:dyDescent="0.25">
      <c r="AY445" s="2"/>
    </row>
    <row r="446" spans="13:51" x14ac:dyDescent="0.25">
      <c r="AY446" s="2"/>
    </row>
    <row r="447" spans="13:51" x14ac:dyDescent="0.25">
      <c r="AY447" s="2"/>
    </row>
    <row r="448" spans="13:51" x14ac:dyDescent="0.25">
      <c r="AY448" s="2"/>
    </row>
    <row r="449" spans="51:51" x14ac:dyDescent="0.25">
      <c r="AY449" s="2"/>
    </row>
    <row r="450" spans="51:51" x14ac:dyDescent="0.25">
      <c r="AY450" s="2"/>
    </row>
    <row r="451" spans="51:51" x14ac:dyDescent="0.25">
      <c r="AY451" s="2"/>
    </row>
    <row r="452" spans="51:51" x14ac:dyDescent="0.25">
      <c r="AY452" s="2"/>
    </row>
    <row r="453" spans="51:51" x14ac:dyDescent="0.25">
      <c r="AY453" s="2"/>
    </row>
    <row r="454" spans="51:51" x14ac:dyDescent="0.25">
      <c r="AY454" s="2"/>
    </row>
    <row r="455" spans="51:51" x14ac:dyDescent="0.25">
      <c r="AY455" s="2"/>
    </row>
    <row r="456" spans="51:51" x14ac:dyDescent="0.25">
      <c r="AY456" s="2"/>
    </row>
    <row r="457" spans="51:51" x14ac:dyDescent="0.25">
      <c r="AY457" s="2"/>
    </row>
    <row r="458" spans="51:51" x14ac:dyDescent="0.25">
      <c r="AY458" s="2"/>
    </row>
    <row r="459" spans="51:51" x14ac:dyDescent="0.25">
      <c r="AY459" s="2"/>
    </row>
    <row r="460" spans="51:51" x14ac:dyDescent="0.25">
      <c r="AY460" s="2"/>
    </row>
    <row r="461" spans="51:51" x14ac:dyDescent="0.25">
      <c r="AY461" s="2"/>
    </row>
    <row r="462" spans="51:51" x14ac:dyDescent="0.25">
      <c r="AY462" s="2"/>
    </row>
    <row r="463" spans="51:51" x14ac:dyDescent="0.25">
      <c r="AY463" s="2"/>
    </row>
    <row r="464" spans="51:51" x14ac:dyDescent="0.25">
      <c r="AY464" s="2"/>
    </row>
    <row r="465" spans="51:51" x14ac:dyDescent="0.25">
      <c r="AY465" s="2"/>
    </row>
    <row r="466" spans="51:51" x14ac:dyDescent="0.25">
      <c r="AY466" s="2"/>
    </row>
    <row r="467" spans="51:51" x14ac:dyDescent="0.25">
      <c r="AY467" s="2"/>
    </row>
    <row r="468" spans="51:51" x14ac:dyDescent="0.25">
      <c r="AY468" s="2"/>
    </row>
    <row r="469" spans="51:51" x14ac:dyDescent="0.25">
      <c r="AY469" s="2"/>
    </row>
    <row r="470" spans="51:51" x14ac:dyDescent="0.25">
      <c r="AY470" s="2"/>
    </row>
    <row r="471" spans="51:51" x14ac:dyDescent="0.25">
      <c r="AY471" s="2"/>
    </row>
    <row r="472" spans="51:51" x14ac:dyDescent="0.25">
      <c r="AY472" s="2"/>
    </row>
    <row r="473" spans="51:51" x14ac:dyDescent="0.25">
      <c r="AY473" s="2"/>
    </row>
    <row r="474" spans="51:51" x14ac:dyDescent="0.25">
      <c r="AY474" s="2"/>
    </row>
    <row r="475" spans="51:51" x14ac:dyDescent="0.25">
      <c r="AY475" s="2"/>
    </row>
    <row r="476" spans="51:51" x14ac:dyDescent="0.25">
      <c r="AY476" s="2"/>
    </row>
    <row r="477" spans="51:51" x14ac:dyDescent="0.25">
      <c r="AY477" s="2"/>
    </row>
    <row r="478" spans="51:51" x14ac:dyDescent="0.25">
      <c r="AY478" s="2"/>
    </row>
    <row r="479" spans="51:51" x14ac:dyDescent="0.25">
      <c r="AY479" s="2"/>
    </row>
    <row r="480" spans="51:51" x14ac:dyDescent="0.25">
      <c r="AY480" s="2"/>
    </row>
  </sheetData>
  <phoneticPr fontId="0" type="noConversion"/>
  <pageMargins left="1" right="1" top="1" bottom="1" header="0.5" footer="0.5"/>
  <pageSetup scale="12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GRADES16</vt:lpstr>
      <vt:lpstr>GRADES1</vt:lpstr>
      <vt:lpstr>EXAM_GR</vt:lpstr>
      <vt:lpstr>\d</vt:lpstr>
      <vt:lpstr>GRAPH</vt:lpstr>
      <vt:lpstr>GRADES16!Print_Area</vt:lpstr>
      <vt:lpstr>GRADES16!Print_Area_MI</vt:lpstr>
      <vt:lpstr>GRADES16!Print_Titles</vt:lpstr>
      <vt:lpstr>GRADES16!Print_Titles_MI</vt:lpstr>
      <vt:lpstr>STUDENTS</vt:lpstr>
    </vt:vector>
  </TitlesOfParts>
  <Company>College of San Mateo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San Mateo</dc:creator>
  <cp:lastModifiedBy>Aniket Gupta</cp:lastModifiedBy>
  <cp:lastPrinted>2004-01-27T00:09:14Z</cp:lastPrinted>
  <dcterms:created xsi:type="dcterms:W3CDTF">1998-04-15T14:37:15Z</dcterms:created>
  <dcterms:modified xsi:type="dcterms:W3CDTF">2024-02-03T22:17:36Z</dcterms:modified>
</cp:coreProperties>
</file>