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4D67A1F-D543-47AC-A6C2-C626EE6084F5}" xr6:coauthVersionLast="47" xr6:coauthVersionMax="47" xr10:uidLastSave="{00000000-0000-0000-0000-000000000000}"/>
  <bookViews>
    <workbookView xWindow="3348" yWindow="3348" windowWidth="17280" windowHeight="8880" tabRatio="438"/>
  </bookViews>
  <sheets>
    <sheet name="GRADES16" sheetId="1" r:id="rId1"/>
    <sheet name="GRADES1" sheetId="2" r:id="rId2"/>
    <sheet name="EXAM_GR" sheetId="3" r:id="rId3"/>
  </sheets>
  <definedNames>
    <definedName name="\d">GRADES16!$B$40</definedName>
    <definedName name="__123Graph_A" hidden="1">GRADES16!$D$6:$D$10</definedName>
    <definedName name="__123Graph_AEXAM_GR" hidden="1">GRADES16!$BR$20:$BR$48</definedName>
    <definedName name="__123Graph_AGRADES1" hidden="1">GRADES16!$D$6:$D$10</definedName>
    <definedName name="__123Graph_LBL_A" hidden="1">GRADES16!$D$6:$D$10</definedName>
    <definedName name="__123Graph_LBL_AGRADES1" hidden="1">GRADES16!$D$6:$D$10</definedName>
    <definedName name="__123Graph_X" hidden="1">GRADES16!$A$6:$A$10</definedName>
    <definedName name="__123Graph_XEXAM_GR" hidden="1">GRADES16!$BO$20:$BO$48</definedName>
    <definedName name="__123Graph_XGRADES1" hidden="1">GRADES16!$A$6:$A$10</definedName>
    <definedName name="_Dist_Bin" hidden="1">GRADES16!$BO$6:$BO$47</definedName>
    <definedName name="_Dist_Values" hidden="1">GRADES16!$BE$5:$BE$65</definedName>
    <definedName name="_Fill" hidden="1">GRADES16!$BN$6:$BN$84</definedName>
    <definedName name="_Key1" hidden="1">GRADES16!#REF!</definedName>
    <definedName name="_Key2" hidden="1">GRADES16!$M$5</definedName>
    <definedName name="_Order1" hidden="1">0</definedName>
    <definedName name="_Order2" hidden="1">255</definedName>
    <definedName name="_Regression_Int" localSheetId="0" hidden="1">1</definedName>
    <definedName name="_Sort" hidden="1">GRADES16!$L$5:$BK$101</definedName>
    <definedName name="GRAPH">GRADES16!$A$5:$I$25</definedName>
    <definedName name="_xlnm.Print_Area" localSheetId="0">GRADES16!$L$2:$AX$50</definedName>
    <definedName name="Print_Area_MI" localSheetId="0">GRADES16!$A$5:$I$25</definedName>
    <definedName name="_xlnm.Print_Titles" localSheetId="0">GRADES16!$1:$4</definedName>
    <definedName name="Print_Titles_MI" localSheetId="0">GRADES16!$1:$4</definedName>
    <definedName name="STUDENTS">GRADES16!$M$5:$BK$53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8" i="1"/>
  <c r="R10" i="1"/>
  <c r="R9" i="1"/>
  <c r="R11" i="1"/>
  <c r="R14" i="1"/>
  <c r="R15" i="1"/>
  <c r="R90" i="1" s="1"/>
  <c r="R93" i="1" s="1"/>
  <c r="R12" i="1"/>
  <c r="R13" i="1"/>
  <c r="R16" i="1"/>
  <c r="R17" i="1"/>
  <c r="R18" i="1"/>
  <c r="R19" i="1"/>
  <c r="R20" i="1"/>
  <c r="R22" i="1"/>
  <c r="R21" i="1"/>
  <c r="R23" i="1"/>
  <c r="R24" i="1"/>
  <c r="R25" i="1"/>
  <c r="R5" i="1"/>
  <c r="BN6" i="1"/>
  <c r="BN7" i="1"/>
  <c r="BO7" i="1" s="1"/>
  <c r="BR7" i="1" s="1"/>
  <c r="S102" i="1"/>
  <c r="O102" i="1" s="1"/>
  <c r="P102" i="1" s="1"/>
  <c r="R102" i="1"/>
  <c r="Q102" i="1"/>
  <c r="H8" i="1"/>
  <c r="S4" i="1" s="1"/>
  <c r="Q4" i="1"/>
  <c r="R4" i="1"/>
  <c r="S101" i="1"/>
  <c r="O101" i="1" s="1"/>
  <c r="P101" i="1" s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J39" i="1"/>
  <c r="S15" i="1"/>
  <c r="Q15" i="1"/>
  <c r="J16" i="1"/>
  <c r="J8" i="1"/>
  <c r="J18" i="1"/>
  <c r="J6" i="1"/>
  <c r="J13" i="1"/>
  <c r="J15" i="1"/>
  <c r="S20" i="1"/>
  <c r="Q20" i="1"/>
  <c r="J36" i="1"/>
  <c r="J9" i="1"/>
  <c r="J35" i="1"/>
  <c r="J19" i="1"/>
  <c r="J7" i="1"/>
  <c r="J20" i="1"/>
  <c r="J10" i="1"/>
  <c r="J37" i="1"/>
  <c r="J34" i="1"/>
  <c r="J28" i="1"/>
  <c r="S8" i="1"/>
  <c r="Q8" i="1"/>
  <c r="Q90" i="1" s="1"/>
  <c r="Q93" i="1" s="1"/>
  <c r="J11" i="1"/>
  <c r="J21" i="1"/>
  <c r="S23" i="1"/>
  <c r="O23" i="1" s="1"/>
  <c r="K23" i="1" s="1"/>
  <c r="Q23" i="1"/>
  <c r="J12" i="1"/>
  <c r="J24" i="1"/>
  <c r="J23" i="1"/>
  <c r="S22" i="1"/>
  <c r="O22" i="1" s="1"/>
  <c r="K22" i="1" s="1"/>
  <c r="Q22" i="1"/>
  <c r="J14" i="1"/>
  <c r="J22" i="1"/>
  <c r="P22" i="1" s="1"/>
  <c r="S13" i="1"/>
  <c r="O13" i="1" s="1"/>
  <c r="Q13" i="1"/>
  <c r="S12" i="1"/>
  <c r="Q12" i="1"/>
  <c r="S11" i="1"/>
  <c r="O11" i="1" s="1"/>
  <c r="K11" i="1" s="1"/>
  <c r="Q11" i="1"/>
  <c r="J17" i="1"/>
  <c r="J32" i="1"/>
  <c r="S10" i="1"/>
  <c r="O10" i="1" s="1"/>
  <c r="K10" i="1" s="1"/>
  <c r="Q10" i="1"/>
  <c r="J30" i="1"/>
  <c r="S5" i="1"/>
  <c r="O5" i="1" s="1"/>
  <c r="Q5" i="1"/>
  <c r="J5" i="1"/>
  <c r="P5" i="1" s="1"/>
  <c r="J41" i="1"/>
  <c r="S19" i="1"/>
  <c r="O19" i="1" s="1"/>
  <c r="Q19" i="1"/>
  <c r="J31" i="1"/>
  <c r="J27" i="1"/>
  <c r="J29" i="1"/>
  <c r="S25" i="1"/>
  <c r="O25" i="1" s="1"/>
  <c r="K25" i="1" s="1"/>
  <c r="Q25" i="1"/>
  <c r="J25" i="1"/>
  <c r="S21" i="1"/>
  <c r="Q21" i="1"/>
  <c r="J26" i="1"/>
  <c r="J38" i="1"/>
  <c r="S7" i="1"/>
  <c r="O7" i="1" s="1"/>
  <c r="Q7" i="1"/>
  <c r="S16" i="1"/>
  <c r="Q16" i="1"/>
  <c r="S18" i="1"/>
  <c r="O18" i="1" s="1"/>
  <c r="Q18" i="1"/>
  <c r="S6" i="1"/>
  <c r="Q6" i="1"/>
  <c r="S24" i="1"/>
  <c r="O24" i="1" s="1"/>
  <c r="Q24" i="1"/>
  <c r="J40" i="1"/>
  <c r="J33" i="1"/>
  <c r="S17" i="1"/>
  <c r="O17" i="1" s="1"/>
  <c r="Q17" i="1"/>
  <c r="S9" i="1"/>
  <c r="Q9" i="1"/>
  <c r="Q14" i="1"/>
  <c r="S14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9" i="1"/>
  <c r="BD90" i="1"/>
  <c r="BD93" i="1"/>
  <c r="BC90" i="1"/>
  <c r="BC93" i="1" s="1"/>
  <c r="BB90" i="1"/>
  <c r="BB93" i="1" s="1"/>
  <c r="BA90" i="1"/>
  <c r="BA93" i="1"/>
  <c r="AZ90" i="1"/>
  <c r="AZ93" i="1"/>
  <c r="AY90" i="1"/>
  <c r="AY93" i="1" s="1"/>
  <c r="AX90" i="1"/>
  <c r="AX93" i="1" s="1"/>
  <c r="AW90" i="1"/>
  <c r="AW93" i="1"/>
  <c r="AV90" i="1"/>
  <c r="AV93" i="1"/>
  <c r="AU90" i="1"/>
  <c r="AU93" i="1" s="1"/>
  <c r="AT90" i="1"/>
  <c r="AT93" i="1" s="1"/>
  <c r="AS90" i="1"/>
  <c r="AS93" i="1"/>
  <c r="AR90" i="1"/>
  <c r="AR93" i="1"/>
  <c r="AQ90" i="1"/>
  <c r="AQ93" i="1" s="1"/>
  <c r="AP90" i="1"/>
  <c r="AP93" i="1" s="1"/>
  <c r="AO90" i="1"/>
  <c r="AO93" i="1"/>
  <c r="AI90" i="1"/>
  <c r="AI93" i="1"/>
  <c r="AH90" i="1"/>
  <c r="AH93" i="1" s="1"/>
  <c r="AG90" i="1"/>
  <c r="AG93" i="1" s="1"/>
  <c r="AF90" i="1"/>
  <c r="AF93" i="1"/>
  <c r="AE90" i="1"/>
  <c r="AE93" i="1"/>
  <c r="AD90" i="1"/>
  <c r="AD93" i="1" s="1"/>
  <c r="AC90" i="1"/>
  <c r="AC93" i="1" s="1"/>
  <c r="AB90" i="1"/>
  <c r="AB93" i="1"/>
  <c r="AA90" i="1"/>
  <c r="AA93" i="1"/>
  <c r="Z90" i="1"/>
  <c r="Z93" i="1" s="1"/>
  <c r="Y90" i="1"/>
  <c r="Y93" i="1" s="1"/>
  <c r="X90" i="1"/>
  <c r="X93" i="1"/>
  <c r="W90" i="1"/>
  <c r="W93" i="1"/>
  <c r="T90" i="1"/>
  <c r="T93" i="1" s="1"/>
  <c r="D42" i="1"/>
  <c r="D47" i="1" s="1"/>
  <c r="D43" i="1"/>
  <c r="D44" i="1"/>
  <c r="D45" i="1"/>
  <c r="D46" i="1"/>
  <c r="E46" i="1" s="1"/>
  <c r="K33" i="1"/>
  <c r="K34" i="1"/>
  <c r="K35" i="1"/>
  <c r="K36" i="1"/>
  <c r="U90" i="1"/>
  <c r="U93" i="1"/>
  <c r="V90" i="1"/>
  <c r="V93" i="1" s="1"/>
  <c r="K29" i="1"/>
  <c r="K30" i="1"/>
  <c r="K31" i="1"/>
  <c r="K32" i="1"/>
  <c r="K26" i="1"/>
  <c r="K27" i="1"/>
  <c r="K28" i="1"/>
  <c r="E44" i="1" l="1"/>
  <c r="P25" i="1"/>
  <c r="K18" i="1"/>
  <c r="P18" i="1"/>
  <c r="P10" i="1"/>
  <c r="P11" i="1"/>
  <c r="P17" i="1"/>
  <c r="K17" i="1"/>
  <c r="O99" i="1"/>
  <c r="P99" i="1" s="1"/>
  <c r="O15" i="1"/>
  <c r="O8" i="1"/>
  <c r="K8" i="1" s="1"/>
  <c r="O21" i="1"/>
  <c r="O9" i="1"/>
  <c r="O100" i="1"/>
  <c r="P100" i="1" s="1"/>
  <c r="O20" i="1"/>
  <c r="O16" i="1"/>
  <c r="K16" i="1" s="1"/>
  <c r="O6" i="1"/>
  <c r="L2" i="1"/>
  <c r="O14" i="1"/>
  <c r="O12" i="1"/>
  <c r="K12" i="1" s="1"/>
  <c r="O98" i="1"/>
  <c r="P98" i="1" s="1"/>
  <c r="K19" i="1"/>
  <c r="P19" i="1"/>
  <c r="E43" i="1"/>
  <c r="E42" i="1"/>
  <c r="E45" i="1"/>
  <c r="K24" i="1"/>
  <c r="P24" i="1"/>
  <c r="K5" i="1"/>
  <c r="P23" i="1"/>
  <c r="O97" i="1"/>
  <c r="P97" i="1" s="1"/>
  <c r="P16" i="1"/>
  <c r="K13" i="1"/>
  <c r="P13" i="1"/>
  <c r="K7" i="1"/>
  <c r="P7" i="1"/>
  <c r="BO6" i="1"/>
  <c r="S90" i="1"/>
  <c r="S93" i="1" s="1"/>
  <c r="BN8" i="1"/>
  <c r="P21" i="1" l="1"/>
  <c r="K21" i="1"/>
  <c r="BF23" i="1"/>
  <c r="BK23" i="1" s="1"/>
  <c r="BF97" i="1"/>
  <c r="BK97" i="1" s="1"/>
  <c r="BF102" i="1"/>
  <c r="BK102" i="1" s="1"/>
  <c r="BF98" i="1"/>
  <c r="BK98" i="1" s="1"/>
  <c r="BF99" i="1"/>
  <c r="BK99" i="1" s="1"/>
  <c r="BR6" i="1"/>
  <c r="BF100" i="1"/>
  <c r="BK100" i="1" s="1"/>
  <c r="BF101" i="1"/>
  <c r="BK101" i="1" s="1"/>
  <c r="K14" i="1"/>
  <c r="P14" i="1"/>
  <c r="P6" i="1"/>
  <c r="K6" i="1"/>
  <c r="C6" i="1" s="1"/>
  <c r="BO8" i="1"/>
  <c r="BR8" i="1" s="1"/>
  <c r="BQ8" i="1" s="1"/>
  <c r="BN9" i="1"/>
  <c r="K15" i="1"/>
  <c r="P15" i="1"/>
  <c r="P20" i="1"/>
  <c r="K20" i="1"/>
  <c r="C8" i="1" s="1"/>
  <c r="C9" i="1"/>
  <c r="P12" i="1"/>
  <c r="P8" i="1"/>
  <c r="O90" i="1"/>
  <c r="O93" i="1" s="1"/>
  <c r="D12" i="1" s="1"/>
  <c r="P9" i="1"/>
  <c r="K9" i="1"/>
  <c r="C7" i="1" s="1"/>
  <c r="C10" i="1" l="1"/>
  <c r="BN10" i="1"/>
  <c r="BO9" i="1"/>
  <c r="BR9" i="1" s="1"/>
  <c r="BQ9" i="1" s="1"/>
  <c r="BQ6" i="1"/>
  <c r="BQ7" i="1"/>
  <c r="P90" i="1"/>
  <c r="P93" i="1" s="1"/>
  <c r="C11" i="1" l="1"/>
  <c r="BN11" i="1"/>
  <c r="BO10" i="1"/>
  <c r="BR10" i="1" l="1"/>
  <c r="BQ10" i="1" s="1"/>
  <c r="BO11" i="1"/>
  <c r="BN12" i="1"/>
  <c r="D6" i="1"/>
  <c r="D8" i="1"/>
  <c r="D9" i="1"/>
  <c r="E10" i="1" s="1"/>
  <c r="D7" i="1"/>
  <c r="D10" i="1"/>
  <c r="BO12" i="1" l="1"/>
  <c r="BN13" i="1"/>
  <c r="E7" i="1"/>
  <c r="E11" i="1" s="1"/>
  <c r="D11" i="1"/>
  <c r="BR11" i="1"/>
  <c r="BQ11" i="1" s="1"/>
  <c r="BN14" i="1" l="1"/>
  <c r="BO13" i="1"/>
  <c r="BR12" i="1"/>
  <c r="BQ12" i="1" s="1"/>
  <c r="BR13" i="1" l="1"/>
  <c r="BQ13" i="1" s="1"/>
  <c r="BN15" i="1"/>
  <c r="BO14" i="1"/>
  <c r="BR14" i="1" l="1"/>
  <c r="BQ14" i="1" s="1"/>
  <c r="BO15" i="1"/>
  <c r="BR15" i="1" s="1"/>
  <c r="BQ15" i="1" s="1"/>
  <c r="BN16" i="1"/>
  <c r="BO16" i="1" l="1"/>
  <c r="BR16" i="1" s="1"/>
  <c r="BQ16" i="1" s="1"/>
  <c r="BN17" i="1"/>
  <c r="BN18" i="1" l="1"/>
  <c r="BO17" i="1"/>
  <c r="BR17" i="1" s="1"/>
  <c r="BQ17" i="1" s="1"/>
  <c r="BN19" i="1" l="1"/>
  <c r="BO18" i="1"/>
  <c r="BR18" i="1" s="1"/>
  <c r="BQ18" i="1" s="1"/>
  <c r="BO19" i="1" l="1"/>
  <c r="BR19" i="1" s="1"/>
  <c r="BQ19" i="1" s="1"/>
  <c r="BN20" i="1"/>
  <c r="BO20" i="1" l="1"/>
  <c r="BR20" i="1" s="1"/>
  <c r="BQ20" i="1" s="1"/>
  <c r="BN21" i="1"/>
  <c r="BN22" i="1" l="1"/>
  <c r="BO21" i="1"/>
  <c r="BR21" i="1" s="1"/>
  <c r="BQ21" i="1" s="1"/>
  <c r="BN23" i="1" l="1"/>
  <c r="BO22" i="1"/>
  <c r="BR22" i="1" s="1"/>
  <c r="BQ22" i="1" s="1"/>
  <c r="BO23" i="1" l="1"/>
  <c r="BR23" i="1" s="1"/>
  <c r="BQ23" i="1" s="1"/>
  <c r="BN24" i="1"/>
  <c r="BO24" i="1" l="1"/>
  <c r="BR24" i="1" s="1"/>
  <c r="BQ24" i="1" s="1"/>
  <c r="BN25" i="1"/>
  <c r="BN26" i="1" l="1"/>
  <c r="BO25" i="1"/>
  <c r="BR25" i="1" s="1"/>
  <c r="BQ25" i="1" s="1"/>
  <c r="BN27" i="1" l="1"/>
  <c r="BO26" i="1"/>
  <c r="BR26" i="1" s="1"/>
  <c r="BQ26" i="1" s="1"/>
  <c r="BO27" i="1" l="1"/>
  <c r="BR27" i="1" s="1"/>
  <c r="BQ27" i="1" s="1"/>
  <c r="BN28" i="1"/>
  <c r="BO28" i="1" l="1"/>
  <c r="BR28" i="1" s="1"/>
  <c r="BQ28" i="1" s="1"/>
  <c r="BN29" i="1"/>
  <c r="BN30" i="1" l="1"/>
  <c r="BO29" i="1"/>
  <c r="BR29" i="1" s="1"/>
  <c r="BQ29" i="1" s="1"/>
  <c r="BN31" i="1" l="1"/>
  <c r="BO30" i="1"/>
  <c r="BR30" i="1" s="1"/>
  <c r="BQ30" i="1" s="1"/>
  <c r="BO31" i="1" l="1"/>
  <c r="BR31" i="1" s="1"/>
  <c r="BQ31" i="1" s="1"/>
  <c r="BN32" i="1"/>
  <c r="BO32" i="1" l="1"/>
  <c r="BR32" i="1" s="1"/>
  <c r="BQ32" i="1" s="1"/>
  <c r="BN33" i="1"/>
  <c r="BN34" i="1" l="1"/>
  <c r="BO33" i="1"/>
  <c r="BR33" i="1" s="1"/>
  <c r="BQ33" i="1" s="1"/>
  <c r="BN35" i="1" l="1"/>
  <c r="BO34" i="1"/>
  <c r="BR34" i="1" s="1"/>
  <c r="BQ34" i="1" s="1"/>
  <c r="BO35" i="1" l="1"/>
  <c r="BR35" i="1" s="1"/>
  <c r="BQ35" i="1" s="1"/>
  <c r="BN36" i="1"/>
  <c r="BO36" i="1" l="1"/>
  <c r="BR36" i="1" s="1"/>
  <c r="BQ36" i="1" s="1"/>
  <c r="BN37" i="1"/>
  <c r="BN38" i="1" l="1"/>
  <c r="BO37" i="1"/>
  <c r="BR37" i="1" s="1"/>
  <c r="BQ37" i="1" s="1"/>
  <c r="BN39" i="1" l="1"/>
  <c r="BO38" i="1"/>
  <c r="BR38" i="1" s="1"/>
  <c r="BQ38" i="1" s="1"/>
  <c r="BO39" i="1" l="1"/>
  <c r="BR39" i="1" s="1"/>
  <c r="BQ39" i="1" s="1"/>
  <c r="BN40" i="1"/>
  <c r="BO40" i="1" l="1"/>
  <c r="BR40" i="1" s="1"/>
  <c r="BQ40" i="1" s="1"/>
  <c r="BN41" i="1"/>
  <c r="BN42" i="1" l="1"/>
  <c r="BO41" i="1"/>
  <c r="BR41" i="1" s="1"/>
  <c r="BQ41" i="1" s="1"/>
  <c r="BN43" i="1" l="1"/>
  <c r="BO42" i="1"/>
  <c r="BR42" i="1" s="1"/>
  <c r="BQ42" i="1" s="1"/>
  <c r="BO43" i="1" l="1"/>
  <c r="BR43" i="1" s="1"/>
  <c r="BQ43" i="1" s="1"/>
  <c r="BN44" i="1"/>
  <c r="BO44" i="1" l="1"/>
  <c r="BR44" i="1" s="1"/>
  <c r="BQ44" i="1" s="1"/>
  <c r="BN45" i="1"/>
  <c r="BN46" i="1" l="1"/>
  <c r="BO45" i="1"/>
  <c r="BR45" i="1" s="1"/>
  <c r="BQ45" i="1" s="1"/>
  <c r="BN47" i="1" l="1"/>
  <c r="BO46" i="1"/>
  <c r="BR46" i="1" s="1"/>
  <c r="BQ46" i="1" s="1"/>
  <c r="BO47" i="1" l="1"/>
  <c r="BR47" i="1" s="1"/>
  <c r="BQ47" i="1" s="1"/>
  <c r="BN48" i="1"/>
  <c r="BO48" i="1" l="1"/>
  <c r="BR48" i="1" s="1"/>
  <c r="BQ48" i="1" s="1"/>
  <c r="BN49" i="1"/>
  <c r="BN50" i="1" l="1"/>
  <c r="BO49" i="1"/>
  <c r="BR49" i="1" s="1"/>
  <c r="BQ49" i="1" s="1"/>
  <c r="BN51" i="1" l="1"/>
  <c r="BO50" i="1"/>
  <c r="BR50" i="1" s="1"/>
  <c r="BQ50" i="1" s="1"/>
  <c r="BO51" i="1" l="1"/>
  <c r="BR51" i="1" s="1"/>
  <c r="BQ51" i="1" s="1"/>
  <c r="BN52" i="1"/>
  <c r="BO52" i="1" l="1"/>
  <c r="BR52" i="1" s="1"/>
  <c r="BQ52" i="1" s="1"/>
  <c r="BN53" i="1"/>
  <c r="BN54" i="1" l="1"/>
  <c r="BO53" i="1"/>
  <c r="BR53" i="1" s="1"/>
  <c r="BQ53" i="1" s="1"/>
  <c r="BN55" i="1" l="1"/>
  <c r="BO54" i="1"/>
  <c r="BR54" i="1" s="1"/>
  <c r="BQ54" i="1" s="1"/>
  <c r="BO55" i="1" l="1"/>
  <c r="BR55" i="1" s="1"/>
  <c r="BQ55" i="1" s="1"/>
  <c r="BN56" i="1"/>
  <c r="BN57" i="1" l="1"/>
  <c r="BO56" i="1"/>
  <c r="BR56" i="1" s="1"/>
  <c r="BQ56" i="1" s="1"/>
  <c r="BO57" i="1" l="1"/>
  <c r="BR57" i="1" s="1"/>
  <c r="BQ57" i="1" s="1"/>
  <c r="BN58" i="1"/>
  <c r="BN59" i="1" l="1"/>
  <c r="BO58" i="1"/>
  <c r="BR58" i="1" s="1"/>
  <c r="BQ58" i="1" s="1"/>
  <c r="BO59" i="1" l="1"/>
  <c r="BR59" i="1" s="1"/>
  <c r="BQ59" i="1" s="1"/>
  <c r="BN60" i="1"/>
  <c r="BN61" i="1" l="1"/>
  <c r="BO60" i="1"/>
  <c r="BR60" i="1" s="1"/>
  <c r="BQ60" i="1" s="1"/>
  <c r="BO61" i="1" l="1"/>
  <c r="BR61" i="1" s="1"/>
  <c r="BQ61" i="1" s="1"/>
  <c r="BN62" i="1"/>
  <c r="BN63" i="1" l="1"/>
  <c r="BO63" i="1" s="1"/>
  <c r="BR63" i="1" s="1"/>
  <c r="BO62" i="1"/>
  <c r="BR62" i="1" s="1"/>
  <c r="BQ62" i="1" s="1"/>
  <c r="BQ63" i="1" l="1"/>
  <c r="BF10" i="1"/>
  <c r="BK10" i="1" s="1"/>
  <c r="BF17" i="1"/>
  <c r="BK17" i="1" s="1"/>
  <c r="BF16" i="1"/>
  <c r="BK16" i="1" s="1"/>
  <c r="BF5" i="1"/>
  <c r="BK5" i="1" s="1"/>
  <c r="BF14" i="1"/>
  <c r="BK14" i="1" s="1"/>
  <c r="BF13" i="1"/>
  <c r="BK13" i="1" s="1"/>
  <c r="BF19" i="1"/>
  <c r="BK19" i="1" s="1"/>
  <c r="BF24" i="1"/>
  <c r="BK24" i="1" s="1"/>
  <c r="BF6" i="1"/>
  <c r="BK6" i="1" s="1"/>
  <c r="BF8" i="1"/>
  <c r="BK8" i="1" s="1"/>
  <c r="BF7" i="1"/>
  <c r="BK7" i="1" s="1"/>
  <c r="BF25" i="1"/>
  <c r="BK25" i="1" s="1"/>
  <c r="BF22" i="1"/>
  <c r="BK22" i="1" s="1"/>
  <c r="BF11" i="1"/>
  <c r="BK11" i="1" s="1"/>
  <c r="BF21" i="1"/>
  <c r="BK21" i="1" s="1"/>
  <c r="BF15" i="1"/>
  <c r="BK15" i="1" s="1"/>
  <c r="BF12" i="1"/>
  <c r="BK12" i="1" s="1"/>
  <c r="BF9" i="1"/>
  <c r="BK9" i="1" s="1"/>
  <c r="BF18" i="1"/>
  <c r="BK18" i="1" s="1"/>
  <c r="BF20" i="1"/>
  <c r="BK20" i="1" s="1"/>
</calcChain>
</file>

<file path=xl/sharedStrings.xml><?xml version="1.0" encoding="utf-8"?>
<sst xmlns="http://schemas.openxmlformats.org/spreadsheetml/2006/main" count="183" uniqueCount="104">
  <si>
    <t>Last name</t>
  </si>
  <si>
    <t>SSN</t>
  </si>
  <si>
    <t>Hour</t>
  </si>
  <si>
    <t>Avg</t>
  </si>
  <si>
    <t>Grd</t>
  </si>
  <si>
    <t>EX</t>
  </si>
  <si>
    <t>HW</t>
  </si>
  <si>
    <t>EX1</t>
  </si>
  <si>
    <t>EX2</t>
  </si>
  <si>
    <t>EX3</t>
  </si>
  <si>
    <t>EX4</t>
  </si>
  <si>
    <t>Exam</t>
  </si>
  <si>
    <t>Grade</t>
  </si>
  <si>
    <t>Total</t>
  </si>
  <si>
    <t>%</t>
  </si>
  <si>
    <t>Points</t>
  </si>
  <si>
    <t>WP</t>
  </si>
  <si>
    <t>WPaper</t>
  </si>
  <si>
    <t>Essay</t>
  </si>
  <si>
    <t>Num</t>
  </si>
  <si>
    <t>Percent</t>
  </si>
  <si>
    <t>Work</t>
  </si>
  <si>
    <t>Weight</t>
  </si>
  <si>
    <t>A</t>
  </si>
  <si>
    <t>Pass</t>
  </si>
  <si>
    <t>Exams</t>
  </si>
  <si>
    <t>B</t>
  </si>
  <si>
    <t>C</t>
  </si>
  <si>
    <t>Homework</t>
  </si>
  <si>
    <t>D</t>
  </si>
  <si>
    <t>Not Pass</t>
  </si>
  <si>
    <t>F</t>
  </si>
  <si>
    <t xml:space="preserve">Average points earned </t>
  </si>
  <si>
    <t>Questions</t>
  </si>
  <si>
    <t>Chan</t>
  </si>
  <si>
    <t>Miculob</t>
  </si>
  <si>
    <t>Yee</t>
  </si>
  <si>
    <t>Fung</t>
  </si>
  <si>
    <t>Vanka</t>
  </si>
  <si>
    <t>Allan</t>
  </si>
  <si>
    <t>Amir</t>
  </si>
  <si>
    <t>Ho</t>
  </si>
  <si>
    <t>Wu</t>
  </si>
  <si>
    <t>Triantafillidis</t>
  </si>
  <si>
    <t>Moreno</t>
  </si>
  <si>
    <t>Auyeung</t>
  </si>
  <si>
    <t>Lim</t>
  </si>
  <si>
    <t>Qassemzadeh</t>
  </si>
  <si>
    <t>Dinh</t>
  </si>
  <si>
    <t>Sazegor</t>
  </si>
  <si>
    <t>Berta</t>
  </si>
  <si>
    <t>Lolong</t>
  </si>
  <si>
    <t>See syllabus for minimum requirements to earn an "A" or a  "C" in this course.</t>
  </si>
  <si>
    <t>Bonus</t>
  </si>
  <si>
    <t>Score</t>
  </si>
  <si>
    <t>TVM</t>
  </si>
  <si>
    <t>Quizzes</t>
  </si>
  <si>
    <t>QZ</t>
  </si>
  <si>
    <t>Q1</t>
  </si>
  <si>
    <t>Q2</t>
  </si>
  <si>
    <t>Q3</t>
  </si>
  <si>
    <t>Q4</t>
  </si>
  <si>
    <t>Q5</t>
  </si>
  <si>
    <t>Q6</t>
  </si>
  <si>
    <t>Q13</t>
  </si>
  <si>
    <t>Q7</t>
  </si>
  <si>
    <t>QTV</t>
  </si>
  <si>
    <t>Q8</t>
  </si>
  <si>
    <t>Q9</t>
  </si>
  <si>
    <t>Q11</t>
  </si>
  <si>
    <t>Q12</t>
  </si>
  <si>
    <t>Cflow</t>
  </si>
  <si>
    <t>To earn a "C" you must earn a GPA of 1.7 or higher; complete all assignments and all exams;</t>
  </si>
  <si>
    <t>earn a "C" or higher on at least one exam; and miss six or fewer class hours.</t>
  </si>
  <si>
    <t>4989</t>
  </si>
  <si>
    <t>6383</t>
  </si>
  <si>
    <t>1389</t>
  </si>
  <si>
    <t>5333</t>
  </si>
  <si>
    <t>0544</t>
  </si>
  <si>
    <t>3234</t>
  </si>
  <si>
    <t>9808</t>
  </si>
  <si>
    <t>4901</t>
  </si>
  <si>
    <t>2182</t>
  </si>
  <si>
    <t>1689</t>
  </si>
  <si>
    <t>3716</t>
  </si>
  <si>
    <t>9010</t>
  </si>
  <si>
    <t>4573</t>
  </si>
  <si>
    <t>4108</t>
  </si>
  <si>
    <t>9427</t>
  </si>
  <si>
    <t>3428</t>
  </si>
  <si>
    <t>4112</t>
  </si>
  <si>
    <t>1405</t>
  </si>
  <si>
    <t>2233</t>
  </si>
  <si>
    <t>7286</t>
  </si>
  <si>
    <t>2975</t>
  </si>
  <si>
    <t>7072</t>
  </si>
  <si>
    <t>4701</t>
  </si>
  <si>
    <t>4683</t>
  </si>
  <si>
    <t>8318</t>
  </si>
  <si>
    <t>0946</t>
  </si>
  <si>
    <t>4891</t>
  </si>
  <si>
    <t>Accounting 121  Fall 2003 Eight Weeks</t>
  </si>
  <si>
    <t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</si>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</sst>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\(#,##0.0\)"/>
    <numFmt numFmtId="165" formatCode=";;;"/>
    <numFmt numFmtId="166" formatCode="mm/dd_)"/>
    <numFmt numFmtId="167" formatCode="0.0_)"/>
    <numFmt numFmtId="168" formatCode="0.0"/>
  </numFmts>
  <fonts count="6" x14ac:knownFonts="1">
    <font>
      <sz val="12"/>
      <name val="Helv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indexed="17"/>
      <name val="Arial"/>
      <family val="2"/>
    </font>
    <font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1" fontId="2" fillId="0" borderId="0" xfId="0" applyNumberFormat="1" applyFont="1" applyProtection="1"/>
    <xf numFmtId="168" fontId="2" fillId="0" borderId="0" xfId="0" applyNumberFormat="1" applyFont="1"/>
    <xf numFmtId="165" fontId="2" fillId="0" borderId="0" xfId="0" applyNumberFormat="1" applyFont="1" applyProtection="1"/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 applyProtection="1">
      <alignment horizontal="right"/>
    </xf>
    <xf numFmtId="0" fontId="2" fillId="0" borderId="0" xfId="0" applyFont="1" applyAlignment="1">
      <alignment horizontal="right"/>
    </xf>
    <xf numFmtId="0" fontId="3" fillId="0" borderId="4" xfId="0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right"/>
    </xf>
    <xf numFmtId="0" fontId="3" fillId="0" borderId="4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9" fontId="3" fillId="0" borderId="0" xfId="0" applyNumberFormat="1" applyFont="1" applyAlignment="1" applyProtection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9" fontId="2" fillId="0" borderId="5" xfId="0" applyNumberFormat="1" applyFont="1" applyBorder="1" applyAlignment="1" applyProtection="1">
      <alignment horizontal="right"/>
    </xf>
    <xf numFmtId="164" fontId="2" fillId="0" borderId="0" xfId="0" applyNumberFormat="1" applyFont="1" applyAlignment="1" applyProtection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9" fontId="2" fillId="0" borderId="1" xfId="0" applyNumberFormat="1" applyFont="1" applyBorder="1" applyAlignment="1" applyProtection="1">
      <alignment horizontal="right"/>
    </xf>
    <xf numFmtId="9" fontId="2" fillId="0" borderId="1" xfId="0" applyNumberFormat="1" applyFont="1" applyBorder="1" applyAlignment="1">
      <alignment horizontal="right"/>
    </xf>
    <xf numFmtId="0" fontId="2" fillId="0" borderId="0" xfId="0" applyFont="1" applyProtection="1"/>
    <xf numFmtId="0" fontId="2" fillId="0" borderId="2" xfId="0" applyFont="1" applyBorder="1" applyAlignment="1" applyProtection="1">
      <alignment horizontal="right"/>
    </xf>
    <xf numFmtId="0" fontId="2" fillId="0" borderId="1" xfId="0" applyFont="1" applyBorder="1" applyAlignment="1" applyProtection="1">
      <alignment horizontal="left"/>
    </xf>
    <xf numFmtId="167" fontId="2" fillId="0" borderId="0" xfId="0" applyNumberFormat="1" applyFont="1" applyAlignment="1" applyProtection="1">
      <alignment horizontal="right"/>
    </xf>
    <xf numFmtId="0" fontId="2" fillId="0" borderId="2" xfId="0" applyFont="1" applyBorder="1" applyAlignment="1" applyProtection="1">
      <alignment horizontal="left"/>
    </xf>
    <xf numFmtId="0" fontId="2" fillId="0" borderId="8" xfId="0" applyFont="1" applyBorder="1" applyAlignment="1">
      <alignment horizontal="right"/>
    </xf>
    <xf numFmtId="1" fontId="2" fillId="0" borderId="0" xfId="0" applyNumberFormat="1" applyFont="1"/>
    <xf numFmtId="9" fontId="2" fillId="0" borderId="1" xfId="0" applyNumberFormat="1" applyFont="1" applyBorder="1" applyAlignment="1" applyProtection="1">
      <alignment horizontal="left"/>
    </xf>
    <xf numFmtId="164" fontId="2" fillId="0" borderId="0" xfId="0" applyNumberFormat="1" applyFont="1" applyAlignment="1" applyProtection="1">
      <alignment horizontal="left"/>
    </xf>
    <xf numFmtId="167" fontId="2" fillId="0" borderId="0" xfId="0" applyNumberFormat="1" applyFont="1" applyAlignment="1" applyProtection="1">
      <alignment horizontal="left"/>
    </xf>
    <xf numFmtId="9" fontId="2" fillId="0" borderId="0" xfId="0" applyNumberFormat="1" applyFont="1" applyProtection="1"/>
    <xf numFmtId="164" fontId="2" fillId="0" borderId="0" xfId="0" applyNumberFormat="1" applyFont="1" applyProtection="1"/>
    <xf numFmtId="0" fontId="2" fillId="0" borderId="2" xfId="0" applyFont="1" applyBorder="1" applyAlignment="1">
      <alignment horizontal="left"/>
    </xf>
    <xf numFmtId="0" fontId="2" fillId="0" borderId="0" xfId="0" applyFont="1" applyAlignment="1" applyProtection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Protection="1"/>
    <xf numFmtId="9" fontId="2" fillId="0" borderId="0" xfId="0" applyNumberFormat="1" applyFont="1" applyBorder="1" applyAlignment="1" applyProtection="1">
      <alignment horizontal="left"/>
    </xf>
    <xf numFmtId="0" fontId="2" fillId="0" borderId="8" xfId="0" applyFont="1" applyBorder="1"/>
    <xf numFmtId="167" fontId="2" fillId="0" borderId="0" xfId="0" applyNumberFormat="1" applyFont="1" applyProtection="1"/>
    <xf numFmtId="0" fontId="2" fillId="0" borderId="9" xfId="0" applyFont="1" applyBorder="1"/>
    <xf numFmtId="164" fontId="2" fillId="0" borderId="9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7" xfId="0" applyNumberFormat="1" applyFont="1" applyBorder="1" applyProtection="1"/>
    <xf numFmtId="164" fontId="2" fillId="0" borderId="5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0" xfId="0" applyFont="1" applyBorder="1" applyProtection="1"/>
    <xf numFmtId="1" fontId="2" fillId="0" borderId="0" xfId="0" applyNumberFormat="1" applyFont="1" applyBorder="1"/>
    <xf numFmtId="168" fontId="2" fillId="0" borderId="0" xfId="0" applyNumberFormat="1" applyFont="1" applyBorder="1"/>
    <xf numFmtId="164" fontId="2" fillId="0" borderId="0" xfId="0" applyNumberFormat="1" applyFont="1" applyBorder="1" applyAlignment="1" applyProtection="1">
      <alignment horizontal="left"/>
    </xf>
    <xf numFmtId="1" fontId="2" fillId="0" borderId="0" xfId="0" applyNumberFormat="1" applyFont="1" applyBorder="1" applyProtection="1"/>
    <xf numFmtId="9" fontId="2" fillId="0" borderId="0" xfId="0" applyNumberFormat="1" applyFont="1" applyBorder="1" applyProtection="1"/>
    <xf numFmtId="167" fontId="2" fillId="0" borderId="0" xfId="0" applyNumberFormat="1" applyFont="1" applyBorder="1" applyProtection="1"/>
    <xf numFmtId="164" fontId="2" fillId="0" borderId="0" xfId="0" applyNumberFormat="1" applyFont="1" applyBorder="1" applyAlignment="1" applyProtection="1">
      <alignment horizontal="right"/>
    </xf>
    <xf numFmtId="0" fontId="2" fillId="0" borderId="11" xfId="0" applyNumberFormat="1" applyFont="1" applyBorder="1"/>
    <xf numFmtId="1" fontId="2" fillId="0" borderId="1" xfId="0" applyNumberFormat="1" applyFont="1" applyBorder="1" applyAlignment="1" applyProtection="1">
      <alignment horizontal="right"/>
    </xf>
    <xf numFmtId="0" fontId="2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37" fontId="2" fillId="0" borderId="0" xfId="0" applyNumberFormat="1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37" fontId="2" fillId="0" borderId="0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7" fontId="2" fillId="0" borderId="1" xfId="0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12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1" fontId="2" fillId="0" borderId="12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1" xfId="0" quotePrefix="1" applyFont="1" applyBorder="1" applyAlignment="1" applyProtection="1">
      <alignment horizontal="right"/>
    </xf>
    <xf numFmtId="0" fontId="2" fillId="0" borderId="11" xfId="0" quotePrefix="1" applyFont="1" applyBorder="1" applyAlignment="1">
      <alignment horizontal="right"/>
    </xf>
    <xf numFmtId="0" fontId="2" fillId="0" borderId="11" xfId="0" applyFont="1" applyBorder="1" applyProtection="1"/>
    <xf numFmtId="0" fontId="2" fillId="0" borderId="11" xfId="0" applyFont="1" applyBorder="1"/>
    <xf numFmtId="0" fontId="2" fillId="0" borderId="11" xfId="0" applyFont="1" applyBorder="1" applyAlignment="1" applyProtection="1">
      <alignment horizontal="right"/>
    </xf>
    <xf numFmtId="0" fontId="2" fillId="0" borderId="8" xfId="0" applyFont="1" applyBorder="1" applyAlignment="1" applyProtection="1">
      <alignment horizontal="left"/>
    </xf>
    <xf numFmtId="0" fontId="2" fillId="0" borderId="11" xfId="0" quotePrefix="1" applyFont="1" applyBorder="1" applyAlignment="1" applyProtection="1">
      <alignment horizontal="center"/>
    </xf>
    <xf numFmtId="0" fontId="2" fillId="0" borderId="8" xfId="0" quotePrefix="1" applyFont="1" applyBorder="1" applyAlignment="1" applyProtection="1">
      <alignment horizontal="center"/>
    </xf>
    <xf numFmtId="0" fontId="2" fillId="0" borderId="8" xfId="0" quotePrefix="1" applyFont="1" applyBorder="1" applyAlignment="1">
      <alignment horizontal="center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left"/>
    </xf>
    <xf numFmtId="1" fontId="2" fillId="0" borderId="0" xfId="0" applyNumberFormat="1" applyFont="1" applyAlignment="1">
      <alignment horizontal="left"/>
    </xf>
    <xf numFmtId="9" fontId="2" fillId="0" borderId="0" xfId="0" applyNumberFormat="1" applyFont="1"/>
    <xf numFmtId="9" fontId="2" fillId="0" borderId="0" xfId="0" applyNumberFormat="1" applyFont="1" applyBorder="1" applyAlignment="1">
      <alignment horizontal="right"/>
    </xf>
    <xf numFmtId="9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12" xfId="0" applyNumberFormat="1" applyFont="1" applyBorder="1" applyAlignment="1" applyProtection="1">
      <alignment horizontal="center"/>
    </xf>
    <xf numFmtId="9" fontId="2" fillId="0" borderId="8" xfId="0" applyNumberFormat="1" applyFont="1" applyBorder="1" applyAlignment="1">
      <alignment horizontal="center"/>
    </xf>
    <xf numFmtId="9" fontId="2" fillId="0" borderId="8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164" fontId="2" fillId="0" borderId="13" xfId="0" applyNumberFormat="1" applyFont="1" applyBorder="1" applyProtection="1"/>
    <xf numFmtId="164" fontId="2" fillId="0" borderId="6" xfId="0" applyNumberFormat="1" applyFont="1" applyBorder="1" applyProtection="1"/>
    <xf numFmtId="0" fontId="2" fillId="0" borderId="1" xfId="0" quotePrefix="1" applyFont="1" applyBorder="1" applyAlignment="1">
      <alignment horizontal="center"/>
    </xf>
    <xf numFmtId="164" fontId="2" fillId="0" borderId="1" xfId="0" applyNumberFormat="1" applyFont="1" applyBorder="1" applyProtection="1"/>
    <xf numFmtId="164" fontId="2" fillId="0" borderId="12" xfId="0" applyNumberFormat="1" applyFont="1" applyBorder="1" applyProtection="1"/>
    <xf numFmtId="0" fontId="2" fillId="0" borderId="4" xfId="0" applyFont="1" applyBorder="1" applyAlignment="1" applyProtection="1">
      <alignment horizontal="right"/>
      <protection locked="0"/>
    </xf>
    <xf numFmtId="0" fontId="2" fillId="0" borderId="10" xfId="0" applyFont="1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right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left"/>
      <protection locked="0"/>
    </xf>
    <xf numFmtId="164" fontId="2" fillId="0" borderId="10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9" fontId="2" fillId="0" borderId="5" xfId="0" applyNumberFormat="1" applyFont="1" applyBorder="1" applyProtection="1">
      <protection locked="0"/>
    </xf>
    <xf numFmtId="9" fontId="2" fillId="0" borderId="3" xfId="0" applyNumberFormat="1" applyFont="1" applyBorder="1" applyAlignment="1" applyProtection="1">
      <alignment horizontal="right"/>
      <protection locked="0"/>
    </xf>
    <xf numFmtId="9" fontId="2" fillId="0" borderId="10" xfId="0" applyNumberFormat="1" applyFont="1" applyBorder="1" applyProtection="1">
      <protection locked="0"/>
    </xf>
    <xf numFmtId="164" fontId="2" fillId="0" borderId="16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3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9" fontId="2" fillId="0" borderId="0" xfId="0" applyNumberFormat="1" applyFont="1" applyProtection="1">
      <protection locked="0"/>
    </xf>
    <xf numFmtId="9" fontId="2" fillId="0" borderId="3" xfId="0" applyNumberFormat="1" applyFont="1" applyBorder="1" applyProtection="1">
      <protection locked="0"/>
    </xf>
    <xf numFmtId="0" fontId="2" fillId="0" borderId="17" xfId="0" applyFont="1" applyBorder="1" applyAlignment="1" applyProtection="1">
      <alignment horizontal="left"/>
      <protection locked="0"/>
    </xf>
    <xf numFmtId="9" fontId="2" fillId="0" borderId="18" xfId="0" applyNumberFormat="1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0" fontId="2" fillId="0" borderId="19" xfId="0" applyFont="1" applyBorder="1" applyProtection="1">
      <protection locked="0"/>
    </xf>
    <xf numFmtId="164" fontId="2" fillId="0" borderId="19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0" xfId="0" applyNumberFormat="1" applyFont="1" applyBorder="1" applyAlignment="1" applyProtection="1">
      <alignment horizontal="center"/>
      <protection locked="0"/>
    </xf>
    <xf numFmtId="37" fontId="2" fillId="0" borderId="0" xfId="0" applyNumberFormat="1" applyFont="1" applyBorder="1" applyAlignment="1" applyProtection="1">
      <alignment horizontal="center"/>
      <protection locked="0"/>
    </xf>
    <xf numFmtId="1" fontId="2" fillId="0" borderId="2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164" fontId="2" fillId="0" borderId="13" xfId="0" applyNumberFormat="1" applyFont="1" applyBorder="1" applyAlignment="1" applyProtection="1">
      <alignment horizontal="center"/>
      <protection locked="0"/>
    </xf>
    <xf numFmtId="0" fontId="2" fillId="0" borderId="20" xfId="0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  <xf numFmtId="164" fontId="2" fillId="0" borderId="9" xfId="0" applyNumberFormat="1" applyFont="1" applyBorder="1" applyAlignment="1" applyProtection="1">
      <alignment horizontal="right"/>
      <protection locked="0"/>
    </xf>
    <xf numFmtId="164" fontId="2" fillId="0" borderId="2" xfId="0" applyNumberFormat="1" applyFont="1" applyBorder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4" fontId="2" fillId="0" borderId="9" xfId="0" applyNumberFormat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0" fontId="2" fillId="0" borderId="16" xfId="0" applyFont="1" applyBorder="1" applyAlignment="1" applyProtection="1">
      <alignment horizontal="right"/>
      <protection locked="0"/>
    </xf>
    <xf numFmtId="164" fontId="2" fillId="0" borderId="0" xfId="0" applyNumberFormat="1" applyFont="1" applyBorder="1" applyProtection="1">
      <protection locked="0"/>
    </xf>
    <xf numFmtId="0" fontId="2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9" fontId="2" fillId="0" borderId="1" xfId="0" applyNumberFormat="1" applyFont="1" applyBorder="1" applyAlignment="1" applyProtection="1">
      <alignment horizontal="center"/>
      <protection locked="0"/>
    </xf>
    <xf numFmtId="164" fontId="2" fillId="0" borderId="13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7" xfId="0" applyFont="1" applyBorder="1" applyProtection="1">
      <protection locked="0"/>
    </xf>
    <xf numFmtId="164" fontId="2" fillId="0" borderId="7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6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9" fontId="2" fillId="0" borderId="12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0" borderId="8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right"/>
      <protection locked="0"/>
    </xf>
    <xf numFmtId="164" fontId="2" fillId="0" borderId="13" xfId="0" applyNumberFormat="1" applyFont="1" applyBorder="1" applyAlignment="1" applyProtection="1">
      <alignment horizontal="right"/>
      <protection locked="0"/>
    </xf>
    <xf numFmtId="9" fontId="2" fillId="0" borderId="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1" xfId="0" quotePrefix="1" applyFont="1" applyBorder="1" applyAlignment="1">
      <alignment horizontal="right"/>
    </xf>
    <xf numFmtId="0" fontId="2" fillId="0" borderId="11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7" xfId="0" applyNumberFormat="1" applyFont="1" applyBorder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1" fontId="4" fillId="0" borderId="0" xfId="0" applyNumberFormat="1" applyFont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>
      <alignment horizontal="right"/>
    </xf>
    <xf numFmtId="0" fontId="2" fillId="2" borderId="11" xfId="0" applyNumberFormat="1" applyFont="1" applyFill="1" applyBorder="1"/>
    <xf numFmtId="164" fontId="2" fillId="2" borderId="0" xfId="0" applyNumberFormat="1" applyFont="1" applyFill="1" applyAlignment="1" applyProtection="1">
      <alignment horizontal="right"/>
    </xf>
    <xf numFmtId="164" fontId="2" fillId="2" borderId="0" xfId="0" applyNumberFormat="1" applyFont="1" applyFill="1" applyAlignment="1" applyProtection="1">
      <alignment horizontal="right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11" xfId="0" applyFont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164" fontId="2" fillId="3" borderId="9" xfId="0" applyNumberFormat="1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4" fontId="2" fillId="3" borderId="16" xfId="0" applyNumberFormat="1" applyFont="1" applyFill="1" applyBorder="1" applyAlignment="1" applyProtection="1">
      <alignment horizontal="center"/>
      <protection locked="0"/>
    </xf>
    <xf numFmtId="164" fontId="2" fillId="3" borderId="0" xfId="0" applyNumberFormat="1" applyFont="1" applyFill="1" applyAlignment="1" applyProtection="1">
      <alignment horizontal="right"/>
    </xf>
    <xf numFmtId="1" fontId="2" fillId="0" borderId="1" xfId="0" applyNumberFormat="1" applyFont="1" applyBorder="1" applyAlignment="1">
      <alignment horizontal="center"/>
    </xf>
    <xf numFmtId="0" fontId="4" fillId="0" borderId="11" xfId="0" applyNumberFormat="1" applyFont="1" applyFill="1" applyBorder="1"/>
    <xf numFmtId="167" fontId="2" fillId="2" borderId="0" xfId="0" applyNumberFormat="1" applyFont="1" applyFill="1" applyAlignment="1" applyProtection="1">
      <alignment horizontal="right"/>
    </xf>
    <xf numFmtId="0" fontId="5" fillId="0" borderId="0" xfId="0" applyFont="1" applyProtection="1">
      <protection locked="0"/>
    </xf>
    <xf numFmtId="0" fontId="3" fillId="0" borderId="7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9" fontId="3" fillId="0" borderId="15" xfId="0" applyNumberFormat="1" applyFont="1" applyBorder="1" applyAlignment="1" applyProtection="1">
      <alignment horizontal="left"/>
    </xf>
    <xf numFmtId="0" fontId="3" fillId="0" borderId="21" xfId="0" applyFont="1" applyBorder="1" applyAlignment="1" applyProtection="1">
      <alignment horizontal="left"/>
    </xf>
    <xf numFmtId="0" fontId="3" fillId="0" borderId="21" xfId="0" quotePrefix="1" applyFont="1" applyBorder="1" applyAlignment="1" applyProtection="1">
      <alignment horizontal="left"/>
    </xf>
    <xf numFmtId="0" fontId="3" fillId="0" borderId="12" xfId="0" applyFont="1" applyBorder="1" applyAlignment="1" applyProtection="1">
      <alignment horizontal="left"/>
    </xf>
    <xf numFmtId="0" fontId="3" fillId="0" borderId="7" xfId="0" quotePrefix="1" applyFont="1" applyBorder="1" applyAlignment="1" applyProtection="1">
      <alignment horizontal="left"/>
    </xf>
    <xf numFmtId="0" fontId="3" fillId="0" borderId="12" xfId="0" quotePrefix="1" applyFont="1" applyBorder="1" applyAlignment="1" applyProtection="1">
      <alignment horizontal="left"/>
    </xf>
    <xf numFmtId="0" fontId="3" fillId="0" borderId="22" xfId="0" quotePrefix="1" applyFont="1" applyBorder="1" applyAlignment="1" applyProtection="1">
      <alignment horizontal="left"/>
    </xf>
    <xf numFmtId="0" fontId="3" fillId="0" borderId="12" xfId="0" quotePrefix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2" fillId="0" borderId="23" xfId="0" applyFont="1" applyBorder="1" applyAlignment="1" applyProtection="1">
      <alignment horizontal="left"/>
    </xf>
    <xf numFmtId="0" fontId="2" fillId="0" borderId="2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22" xfId="0" applyFont="1" applyBorder="1" applyAlignment="1">
      <alignment horizontal="left"/>
    </xf>
    <xf numFmtId="1" fontId="2" fillId="0" borderId="12" xfId="0" applyNumberFormat="1" applyFont="1" applyBorder="1" applyAlignment="1">
      <alignment horizontal="left"/>
    </xf>
    <xf numFmtId="0" fontId="2" fillId="0" borderId="7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4" borderId="28" xfId="0" quotePrefix="1" applyFont="1" applyFill="1" applyBorder="1" applyAlignment="1">
      <alignment horizontal="right"/>
    </xf>
    <xf numFmtId="0" fontId="2" fillId="4" borderId="1" xfId="0" quotePrefix="1" applyFont="1" applyFill="1" applyBorder="1" applyAlignment="1">
      <alignment horizontal="right"/>
    </xf>
    <xf numFmtId="164" fontId="2" fillId="4" borderId="29" xfId="0" applyNumberFormat="1" applyFont="1" applyFill="1" applyBorder="1" applyAlignment="1" applyProtection="1">
      <alignment horizontal="left"/>
      <protection locked="0"/>
    </xf>
    <xf numFmtId="164" fontId="2" fillId="4" borderId="0" xfId="0" applyNumberFormat="1" applyFont="1" applyFill="1" applyBorder="1" applyAlignment="1" applyProtection="1">
      <alignment horizontal="left"/>
    </xf>
    <xf numFmtId="164" fontId="2" fillId="4" borderId="21" xfId="0" applyNumberFormat="1" applyFont="1" applyFill="1" applyBorder="1" applyAlignment="1" applyProtection="1">
      <alignment horizontal="left"/>
    </xf>
    <xf numFmtId="164" fontId="2" fillId="4" borderId="30" xfId="0" applyNumberFormat="1" applyFont="1" applyFill="1" applyBorder="1" applyAlignment="1" applyProtection="1">
      <alignment horizontal="left"/>
    </xf>
    <xf numFmtId="0" fontId="2" fillId="4" borderId="28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0" fontId="2" fillId="4" borderId="0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>
      <alignment horizontal="left"/>
    </xf>
    <xf numFmtId="0" fontId="2" fillId="4" borderId="31" xfId="0" applyFont="1" applyFill="1" applyBorder="1" applyAlignment="1">
      <alignment horizontal="left"/>
    </xf>
    <xf numFmtId="0" fontId="2" fillId="4" borderId="0" xfId="0" applyFont="1" applyFill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9" fontId="2" fillId="4" borderId="1" xfId="0" applyNumberFormat="1" applyFont="1" applyFill="1" applyBorder="1" applyAlignment="1" applyProtection="1">
      <alignment horizontal="right"/>
    </xf>
    <xf numFmtId="164" fontId="2" fillId="4" borderId="1" xfId="0" applyNumberFormat="1" applyFont="1" applyFill="1" applyBorder="1" applyAlignment="1" applyProtection="1">
      <alignment horizontal="left"/>
      <protection locked="0"/>
    </xf>
    <xf numFmtId="164" fontId="2" fillId="4" borderId="0" xfId="0" applyNumberFormat="1" applyFont="1" applyFill="1" applyAlignment="1" applyProtection="1">
      <alignment horizontal="left"/>
    </xf>
    <xf numFmtId="164" fontId="2" fillId="4" borderId="11" xfId="0" applyNumberFormat="1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9" fontId="2" fillId="4" borderId="1" xfId="0" applyNumberFormat="1" applyFont="1" applyFill="1" applyBorder="1" applyAlignment="1">
      <alignment horizontal="right"/>
    </xf>
    <xf numFmtId="0" fontId="2" fillId="4" borderId="0" xfId="0" applyFont="1" applyFill="1" applyBorder="1" applyAlignment="1" applyProtection="1">
      <alignment horizontal="left"/>
    </xf>
    <xf numFmtId="0" fontId="2" fillId="4" borderId="0" xfId="0" applyFont="1" applyFill="1" applyAlignment="1" applyProtection="1">
      <alignment horizontal="left"/>
    </xf>
    <xf numFmtId="1" fontId="2" fillId="4" borderId="0" xfId="0" applyNumberFormat="1" applyFont="1" applyFill="1" applyBorder="1" applyAlignment="1" applyProtection="1">
      <alignment horizontal="left"/>
      <protection locked="0"/>
    </xf>
    <xf numFmtId="1" fontId="2" fillId="4" borderId="1" xfId="0" applyNumberFormat="1" applyFont="1" applyFill="1" applyBorder="1" applyAlignment="1">
      <alignment horizontal="left"/>
    </xf>
    <xf numFmtId="1" fontId="2" fillId="4" borderId="0" xfId="0" applyNumberFormat="1" applyFont="1" applyFill="1" applyBorder="1" applyAlignment="1">
      <alignment horizontal="left"/>
    </xf>
    <xf numFmtId="37" fontId="2" fillId="4" borderId="0" xfId="0" applyNumberFormat="1" applyFont="1" applyFill="1" applyBorder="1" applyAlignment="1" applyProtection="1">
      <alignment horizontal="left"/>
    </xf>
    <xf numFmtId="37" fontId="2" fillId="4" borderId="0" xfId="0" applyNumberFormat="1" applyFont="1" applyFill="1" applyBorder="1" applyAlignment="1" applyProtection="1">
      <alignment horizontal="left"/>
      <protection locked="0"/>
    </xf>
    <xf numFmtId="1" fontId="2" fillId="4" borderId="0" xfId="0" applyNumberFormat="1" applyFont="1" applyFill="1" applyAlignment="1" applyProtection="1">
      <alignment horizontal="left"/>
    </xf>
    <xf numFmtId="37" fontId="2" fillId="4" borderId="0" xfId="0" applyNumberFormat="1" applyFont="1" applyFill="1" applyAlignment="1" applyProtection="1">
      <alignment horizontal="left"/>
    </xf>
    <xf numFmtId="164" fontId="2" fillId="4" borderId="0" xfId="0" applyNumberFormat="1" applyFont="1" applyFill="1" applyBorder="1" applyAlignment="1" applyProtection="1">
      <alignment horizontal="left"/>
      <protection locked="0"/>
    </xf>
    <xf numFmtId="37" fontId="2" fillId="4" borderId="0" xfId="0" applyNumberFormat="1" applyFont="1" applyFill="1" applyAlignment="1" applyProtection="1">
      <alignment horizontal="left"/>
      <protection locked="0"/>
    </xf>
    <xf numFmtId="0" fontId="4" fillId="0" borderId="8" xfId="0" applyFont="1" applyBorder="1"/>
    <xf numFmtId="0" fontId="2" fillId="4" borderId="32" xfId="0" applyFont="1" applyFill="1" applyBorder="1"/>
    <xf numFmtId="0" fontId="2" fillId="4" borderId="8" xfId="0" applyFont="1" applyFill="1" applyBorder="1"/>
    <xf numFmtId="0" fontId="4" fillId="4" borderId="8" xfId="0" applyFont="1" applyFill="1" applyBorder="1"/>
    <xf numFmtId="9" fontId="2" fillId="4" borderId="0" xfId="0" applyNumberFormat="1" applyFont="1" applyFill="1" applyBorder="1" applyAlignment="1" applyProtection="1">
      <alignment horizontal="right"/>
    </xf>
    <xf numFmtId="1" fontId="2" fillId="0" borderId="0" xfId="0" applyNumberFormat="1" applyFont="1" applyBorder="1" applyAlignment="1" applyProtection="1">
      <alignment horizontal="right"/>
    </xf>
    <xf numFmtId="1" fontId="2" fillId="0" borderId="0" xfId="0" applyNumberFormat="1" applyFont="1" applyBorder="1" applyAlignment="1">
      <alignment horizontal="right"/>
    </xf>
    <xf numFmtId="0" fontId="2" fillId="0" borderId="1" xfId="0" applyFont="1" applyFill="1" applyBorder="1"/>
    <xf numFmtId="0" fontId="2" fillId="0" borderId="1" xfId="0" quotePrefix="1" applyFont="1" applyFill="1" applyBorder="1" applyAlignment="1">
      <alignment horizontal="right"/>
    </xf>
    <xf numFmtId="164" fontId="2" fillId="0" borderId="16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164" fontId="2" fillId="0" borderId="9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0" xfId="0" applyNumberFormat="1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9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  <protection locked="0"/>
    </xf>
    <xf numFmtId="9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/>
    <xf numFmtId="37" fontId="2" fillId="0" borderId="0" xfId="0" applyNumberFormat="1" applyFont="1" applyFill="1" applyAlignment="1" applyProtection="1">
      <alignment horizontal="left"/>
    </xf>
    <xf numFmtId="37" fontId="2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Protection="1"/>
    <xf numFmtId="164" fontId="2" fillId="0" borderId="8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right"/>
    </xf>
    <xf numFmtId="0" fontId="2" fillId="0" borderId="0" xfId="0" applyFont="1" applyFill="1" applyBorder="1"/>
    <xf numFmtId="1" fontId="2" fillId="0" borderId="0" xfId="0" applyNumberFormat="1" applyFont="1" applyFill="1" applyBorder="1"/>
    <xf numFmtId="168" fontId="2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right"/>
    </xf>
    <xf numFmtId="164" fontId="2" fillId="0" borderId="11" xfId="0" applyNumberFormat="1" applyFont="1" applyFill="1" applyBorder="1" applyAlignment="1" applyProtection="1">
      <alignment horizontal="right"/>
    </xf>
    <xf numFmtId="9" fontId="2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left"/>
    </xf>
    <xf numFmtId="0" fontId="4" fillId="0" borderId="1" xfId="0" quotePrefix="1" applyFont="1" applyFill="1" applyBorder="1" applyAlignment="1">
      <alignment horizontal="right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4" fontId="4" fillId="0" borderId="9" xfId="0" applyNumberFormat="1" applyFont="1" applyFill="1" applyBorder="1" applyAlignment="1" applyProtection="1">
      <alignment horizontal="center"/>
      <protection locked="0"/>
    </xf>
    <xf numFmtId="164" fontId="4" fillId="0" borderId="2" xfId="0" applyNumberFormat="1" applyFont="1" applyFill="1" applyBorder="1" applyAlignment="1" applyProtection="1">
      <alignment horizontal="center"/>
      <protection locked="0"/>
    </xf>
    <xf numFmtId="164" fontId="4" fillId="0" borderId="1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right"/>
    </xf>
    <xf numFmtId="164" fontId="4" fillId="0" borderId="11" xfId="0" applyNumberFormat="1" applyFont="1" applyFill="1" applyBorder="1" applyAlignment="1" applyProtection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37" fontId="4" fillId="0" borderId="0" xfId="0" applyNumberFormat="1" applyFont="1" applyFill="1" applyAlignment="1" applyProtection="1">
      <alignment horizontal="center"/>
    </xf>
    <xf numFmtId="37" fontId="4" fillId="0" borderId="0" xfId="0" applyNumberFormat="1" applyFont="1" applyFill="1" applyAlignment="1" applyProtection="1">
      <alignment horizontal="center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9" fontId="4" fillId="0" borderId="1" xfId="0" applyNumberFormat="1" applyFont="1" applyFill="1" applyBorder="1" applyAlignment="1" applyProtection="1">
      <alignment horizontal="right"/>
    </xf>
    <xf numFmtId="164" fontId="4" fillId="0" borderId="0" xfId="0" applyNumberFormat="1" applyFont="1" applyFill="1" applyAlignment="1" applyProtection="1">
      <alignment horizontal="right"/>
    </xf>
    <xf numFmtId="164" fontId="4" fillId="0" borderId="0" xfId="0" applyNumberFormat="1" applyFont="1" applyFill="1" applyAlignment="1" applyProtection="1">
      <alignment horizontal="right"/>
      <protection locked="0"/>
    </xf>
    <xf numFmtId="9" fontId="4" fillId="0" borderId="0" xfId="0" applyNumberFormat="1" applyFont="1" applyFill="1" applyAlignment="1" applyProtection="1">
      <alignment horizontal="right"/>
    </xf>
    <xf numFmtId="0" fontId="4" fillId="0" borderId="0" xfId="0" applyFont="1" applyFill="1"/>
    <xf numFmtId="0" fontId="2" fillId="0" borderId="3" xfId="0" applyFont="1" applyFill="1" applyBorder="1" applyAlignment="1">
      <alignment horizontal="center"/>
    </xf>
    <xf numFmtId="9" fontId="2" fillId="0" borderId="0" xfId="0" applyNumberFormat="1" applyFont="1" applyFill="1" applyAlignment="1">
      <alignment horizontal="right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</xf>
    <xf numFmtId="37" fontId="2" fillId="0" borderId="0" xfId="0" applyNumberFormat="1" applyFont="1" applyFill="1" applyAlignment="1" applyProtection="1">
      <alignment horizontal="center"/>
    </xf>
    <xf numFmtId="37" fontId="2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  <protection locked="0"/>
    </xf>
    <xf numFmtId="1" fontId="2" fillId="0" borderId="0" xfId="0" applyNumberFormat="1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2" fillId="0" borderId="11" xfId="0" quotePrefix="1" applyFont="1" applyFill="1" applyBorder="1" applyAlignment="1" applyProtection="1">
      <alignment horizontal="right"/>
    </xf>
    <xf numFmtId="164" fontId="2" fillId="0" borderId="0" xfId="0" applyNumberFormat="1" applyFont="1" applyFill="1" applyBorder="1" applyAlignment="1" applyProtection="1">
      <alignment horizontal="right"/>
      <protection locked="0"/>
    </xf>
    <xf numFmtId="0" fontId="2" fillId="0" borderId="2" xfId="0" applyFont="1" applyFill="1" applyBorder="1" applyAlignment="1" applyProtection="1">
      <alignment horizontal="right"/>
      <protection locked="0"/>
    </xf>
    <xf numFmtId="164" fontId="2" fillId="0" borderId="9" xfId="0" applyNumberFormat="1" applyFont="1" applyFill="1" applyBorder="1" applyAlignment="1" applyProtection="1">
      <alignment horizontal="right"/>
      <protection locked="0"/>
    </xf>
    <xf numFmtId="164" fontId="2" fillId="0" borderId="13" xfId="0" applyNumberFormat="1" applyFont="1" applyFill="1" applyBorder="1" applyAlignment="1" applyProtection="1">
      <alignment horizontal="righ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>
      <alignment horizontal="right"/>
    </xf>
    <xf numFmtId="9" fontId="2" fillId="0" borderId="8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  <protection locked="0"/>
    </xf>
    <xf numFmtId="0" fontId="2" fillId="0" borderId="3" xfId="0" applyFont="1" applyFill="1" applyBorder="1" applyAlignment="1" applyProtection="1">
      <alignment horizontal="right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Protection="1">
      <protection locked="0"/>
    </xf>
    <xf numFmtId="0" fontId="2" fillId="0" borderId="3" xfId="0" applyFont="1" applyFill="1" applyBorder="1" applyAlignment="1">
      <alignment horizontal="left"/>
    </xf>
    <xf numFmtId="1" fontId="2" fillId="0" borderId="0" xfId="0" applyNumberFormat="1" applyFont="1" applyFill="1" applyBorder="1" applyProtection="1"/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right"/>
    </xf>
    <xf numFmtId="0" fontId="2" fillId="0" borderId="3" xfId="0" applyFont="1" applyFill="1" applyBorder="1" applyAlignment="1">
      <alignment horizontal="right"/>
    </xf>
    <xf numFmtId="1" fontId="2" fillId="4" borderId="21" xfId="0" applyNumberFormat="1" applyFont="1" applyFill="1" applyBorder="1" applyAlignment="1" applyProtection="1">
      <alignment horizontal="left"/>
      <protection locked="0"/>
    </xf>
    <xf numFmtId="0" fontId="2" fillId="4" borderId="21" xfId="0" applyFont="1" applyFill="1" applyBorder="1" applyAlignment="1">
      <alignment horizontal="left"/>
    </xf>
    <xf numFmtId="0" fontId="2" fillId="4" borderId="11" xfId="0" applyFont="1" applyFill="1" applyBorder="1" applyAlignment="1" applyProtection="1">
      <alignment horizontal="left"/>
    </xf>
    <xf numFmtId="0" fontId="2" fillId="0" borderId="11" xfId="0" applyFont="1" applyFill="1" applyBorder="1" applyAlignment="1" applyProtection="1">
      <alignment horizontal="left"/>
      <protection locked="0"/>
    </xf>
    <xf numFmtId="0" fontId="2" fillId="0" borderId="11" xfId="0" applyFont="1" applyFill="1" applyBorder="1" applyAlignment="1" applyProtection="1">
      <alignment horizontal="left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</xf>
    <xf numFmtId="164" fontId="2" fillId="0" borderId="33" xfId="0" applyNumberFormat="1" applyFont="1" applyBorder="1" applyAlignment="1" applyProtection="1">
      <alignment horizontal="center"/>
      <protection locked="0"/>
    </xf>
    <xf numFmtId="164" fontId="2" fillId="0" borderId="33" xfId="0" applyNumberFormat="1" applyFont="1" applyBorder="1" applyAlignment="1" applyProtection="1">
      <alignment horizontal="center"/>
    </xf>
    <xf numFmtId="0" fontId="2" fillId="0" borderId="11" xfId="0" applyFont="1" applyFill="1" applyBorder="1" applyAlignment="1">
      <alignment horizontal="center"/>
    </xf>
    <xf numFmtId="164" fontId="2" fillId="0" borderId="0" xfId="0" applyNumberFormat="1" applyFont="1"/>
    <xf numFmtId="167" fontId="2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1" fontId="4" fillId="0" borderId="0" xfId="0" applyNumberFormat="1" applyFont="1"/>
    <xf numFmtId="168" fontId="4" fillId="0" borderId="0" xfId="0" applyNumberFormat="1" applyFont="1"/>
    <xf numFmtId="0" fontId="2" fillId="0" borderId="0" xfId="0" applyFont="1" applyFill="1" applyProtection="1"/>
    <xf numFmtId="9" fontId="2" fillId="0" borderId="0" xfId="0" applyNumberFormat="1" applyFont="1" applyFill="1" applyProtection="1">
      <protection locked="0"/>
    </xf>
    <xf numFmtId="168" fontId="2" fillId="0" borderId="0" xfId="0" applyNumberFormat="1" applyFont="1" applyFill="1"/>
    <xf numFmtId="0" fontId="2" fillId="0" borderId="0" xfId="0" applyFont="1" applyFill="1" applyBorder="1" applyProtection="1">
      <protection locked="0"/>
    </xf>
    <xf numFmtId="164" fontId="2" fillId="0" borderId="0" xfId="0" applyNumberFormat="1" applyFont="1" applyFill="1" applyBorder="1" applyProtection="1"/>
    <xf numFmtId="0" fontId="2" fillId="0" borderId="9" xfId="0" applyFont="1" applyFill="1" applyBorder="1"/>
    <xf numFmtId="164" fontId="2" fillId="0" borderId="9" xfId="0" applyNumberFormat="1" applyFont="1" applyFill="1" applyBorder="1" applyProtection="1"/>
    <xf numFmtId="164" fontId="2" fillId="0" borderId="13" xfId="0" applyNumberFormat="1" applyFont="1" applyFill="1" applyBorder="1" applyProtection="1"/>
    <xf numFmtId="164" fontId="2" fillId="0" borderId="0" xfId="0" applyNumberFormat="1" applyFont="1" applyFill="1" applyProtection="1"/>
    <xf numFmtId="164" fontId="2" fillId="0" borderId="1" xfId="0" applyNumberFormat="1" applyFont="1" applyFill="1" applyBorder="1" applyProtection="1"/>
    <xf numFmtId="9" fontId="2" fillId="0" borderId="1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Alignment="1" applyProtection="1">
      <alignment horizontal="center"/>
    </xf>
    <xf numFmtId="0" fontId="2" fillId="0" borderId="3" xfId="0" applyFont="1" applyFill="1" applyBorder="1"/>
    <xf numFmtId="9" fontId="2" fillId="0" borderId="0" xfId="0" applyNumberFormat="1" applyFont="1" applyFill="1" applyProtection="1"/>
    <xf numFmtId="167" fontId="2" fillId="0" borderId="0" xfId="0" applyNumberFormat="1" applyFont="1" applyFill="1" applyProtection="1"/>
    <xf numFmtId="1" fontId="2" fillId="0" borderId="0" xfId="0" applyNumberFormat="1" applyFont="1" applyFill="1" applyProtection="1"/>
    <xf numFmtId="1" fontId="2" fillId="0" borderId="0" xfId="0" applyNumberFormat="1" applyFont="1" applyFill="1"/>
    <xf numFmtId="0" fontId="2" fillId="0" borderId="1" xfId="0" quotePrefix="1" applyFont="1" applyFill="1" applyBorder="1"/>
    <xf numFmtId="167" fontId="2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>
      <alignment horizontal="left"/>
    </xf>
    <xf numFmtId="164" fontId="0" fillId="0" borderId="0" xfId="0" applyNumberFormat="1"/>
    <xf numFmtId="9" fontId="2" fillId="0" borderId="0" xfId="0" applyNumberFormat="1" applyFont="1" applyBorder="1"/>
    <xf numFmtId="167" fontId="0" fillId="0" borderId="0" xfId="0" applyNumberFormat="1"/>
    <xf numFmtId="9" fontId="2" fillId="0" borderId="0" xfId="0" applyNumberFormat="1" applyFont="1" applyFill="1"/>
    <xf numFmtId="37" fontId="2" fillId="4" borderId="1" xfId="0" applyNumberFormat="1" applyFont="1" applyFill="1" applyBorder="1" applyAlignment="1" applyProtection="1">
      <alignment horizontal="left"/>
    </xf>
    <xf numFmtId="0" fontId="2" fillId="4" borderId="1" xfId="0" quotePrefix="1" applyFont="1" applyFill="1" applyBorder="1" applyAlignment="1">
      <alignment horizontal="left"/>
    </xf>
    <xf numFmtId="0" fontId="2" fillId="4" borderId="0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18285128783743E-2"/>
          <c:y val="0.11000379160068638"/>
          <c:w val="0.89845650523412413"/>
          <c:h val="0.70002412836800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6AB-4298-962D-4131102E22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GRADES16!$A$6:$A$10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GRADES16!$D$6:$D$10</c:f>
              <c:numCache>
                <c:formatCode>0%</c:formatCode>
                <c:ptCount val="5"/>
                <c:pt idx="0">
                  <c:v>0.33333333333333331</c:v>
                </c:pt>
                <c:pt idx="1">
                  <c:v>0.19047619047619047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B-4298-962D-4131102E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0080"/>
        <c:axId val="1"/>
      </c:barChart>
      <c:catAx>
        <c:axId val="1192780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0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0782918149461E-2"/>
          <c:y val="3.4031413612565453E-2"/>
          <c:w val="0.93683274021352314"/>
          <c:h val="0.899214659685863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2C-4766-A03D-169B67B9F2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GRADES16!$A$6:$A$10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GRADES16!$D$6:$D$10</c:f>
              <c:numCache>
                <c:formatCode>0%</c:formatCode>
                <c:ptCount val="5"/>
                <c:pt idx="0">
                  <c:v>0.33333333333333331</c:v>
                </c:pt>
                <c:pt idx="1">
                  <c:v>0.19047619047619047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C-4766-A03D-169B67B9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5840"/>
        <c:axId val="1"/>
      </c:barChart>
      <c:catAx>
        <c:axId val="1192785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64768683274001E-3"/>
          <c:y val="3.4031413612565453E-2"/>
          <c:w val="0.95818505338078264"/>
          <c:h val="0.9319371727748692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trellis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7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4CBA-84DE-3401E9D30E2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6-4CBA-84DE-3401E9D30E2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6-4CBA-84DE-3401E9D30E2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6-4CBA-84DE-3401E9D30E2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6-4CBA-84DE-3401E9D30E2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6-4CBA-84DE-3401E9D30E24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6-4CBA-84DE-3401E9D30E24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66-4CBA-84DE-3401E9D30E24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66-4CBA-84DE-3401E9D30E24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66-4CBA-84DE-3401E9D30E24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66-4CBA-84DE-3401E9D30E24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66-4CBA-84DE-3401E9D30E24}"/>
            </c:ext>
          </c:extLst>
        </c:ser>
        <c:ser>
          <c:idx val="12"/>
          <c:order val="12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66-4CBA-84DE-3401E9D30E24}"/>
            </c:ext>
          </c:extLst>
        </c:ser>
        <c:ser>
          <c:idx val="13"/>
          <c:order val="1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66-4CBA-84DE-3401E9D30E24}"/>
            </c:ext>
          </c:extLst>
        </c:ser>
        <c:ser>
          <c:idx val="14"/>
          <c:order val="1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66-4CBA-84DE-3401E9D30E24}"/>
            </c:ext>
          </c:extLst>
        </c:ser>
        <c:ser>
          <c:idx val="15"/>
          <c:order val="15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66-4CBA-84DE-3401E9D30E24}"/>
            </c:ext>
          </c:extLst>
        </c:ser>
        <c:ser>
          <c:idx val="16"/>
          <c:order val="16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66-4CBA-84DE-3401E9D30E24}"/>
            </c:ext>
          </c:extLst>
        </c:ser>
        <c:ser>
          <c:idx val="17"/>
          <c:order val="17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66-4CBA-84DE-3401E9D30E24}"/>
            </c:ext>
          </c:extLst>
        </c:ser>
        <c:ser>
          <c:idx val="18"/>
          <c:order val="18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66-4CBA-84DE-3401E9D30E24}"/>
            </c:ext>
          </c:extLst>
        </c:ser>
        <c:ser>
          <c:idx val="19"/>
          <c:order val="19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66-4CBA-84DE-3401E9D30E24}"/>
            </c:ext>
          </c:extLst>
        </c:ser>
        <c:ser>
          <c:idx val="20"/>
          <c:order val="2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66-4CBA-84DE-3401E9D30E24}"/>
            </c:ext>
          </c:extLst>
        </c:ser>
        <c:ser>
          <c:idx val="21"/>
          <c:order val="2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66-4CBA-84DE-3401E9D30E24}"/>
            </c:ext>
          </c:extLst>
        </c:ser>
        <c:ser>
          <c:idx val="22"/>
          <c:order val="22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66-4CBA-84DE-3401E9D30E24}"/>
            </c:ext>
          </c:extLst>
        </c:ser>
        <c:ser>
          <c:idx val="23"/>
          <c:order val="23"/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66-4CBA-84DE-3401E9D30E24}"/>
            </c:ext>
          </c:extLst>
        </c:ser>
        <c:ser>
          <c:idx val="24"/>
          <c:order val="24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66-4CBA-84DE-3401E9D30E24}"/>
            </c:ext>
          </c:extLst>
        </c:ser>
        <c:ser>
          <c:idx val="25"/>
          <c:order val="25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GRADES16!$BQ$31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66-4CBA-84DE-3401E9D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9200"/>
        <c:axId val="1"/>
      </c:barChart>
      <c:catAx>
        <c:axId val="1192789200"/>
        <c:scaling>
          <c:orientation val="maxMin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9200"/>
        <c:crosses val="autoZero"/>
        <c:crossBetween val="between"/>
        <c:majorUnit val="1"/>
      </c:valAx>
      <c:spPr>
        <a:solidFill>
          <a:srgbClr val="C0C0C0"/>
        </a:solidFill>
        <a:ln w="25400">
          <a:noFill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13</xdr:row>
      <xdr:rowOff>45720</xdr:rowOff>
    </xdr:from>
    <xdr:to>
      <xdr:col>8</xdr:col>
      <xdr:colOff>609600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8C19A26-5537-A317-BA66-42104C2A5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89973-40B2-5F44-D2B3-48AA1B9934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17DDC-5AC9-5E4F-0413-E930657227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>
    <pageSetUpPr fitToPage="1"/>
  </sheetPr>
  <dimension ref="A1:CR480"/>
  <sheetViews>
    <sheetView showGridLines="0" tabSelected="1" zoomScale="75" workbookViewId="0"/>
  </sheetViews>
  <sheetFormatPr defaultColWidth="9.81640625" defaultRowHeight="15" x14ac:dyDescent="0.25"/>
  <cols>
    <col min="1" max="1" width="7.81640625" style="1" customWidth="1"/>
    <col min="2" max="2" width="4.81640625" style="1" customWidth="1"/>
    <col min="3" max="3" width="7.81640625" style="1" customWidth="1"/>
    <col min="4" max="8" width="9.81640625" style="1" customWidth="1"/>
    <col min="9" max="9" width="12.36328125" style="1" customWidth="1"/>
    <col min="10" max="10" width="5.6328125" style="1" hidden="1" customWidth="1"/>
    <col min="11" max="11" width="5.81640625" style="1" hidden="1" customWidth="1"/>
    <col min="12" max="12" width="7.08984375" style="1" hidden="1" customWidth="1"/>
    <col min="13" max="13" width="6.453125" style="1" customWidth="1"/>
    <col min="14" max="14" width="5.81640625" style="1" hidden="1" customWidth="1"/>
    <col min="15" max="22" width="4.81640625" style="1" customWidth="1"/>
    <col min="23" max="23" width="4.81640625" style="1" hidden="1" customWidth="1"/>
    <col min="24" max="24" width="4.08984375" style="105" customWidth="1"/>
    <col min="25" max="26" width="4.08984375" style="1" customWidth="1"/>
    <col min="27" max="27" width="4.08984375" style="1" hidden="1" customWidth="1"/>
    <col min="28" max="29" width="4.08984375" style="1" customWidth="1"/>
    <col min="30" max="32" width="3.81640625" style="1" customWidth="1"/>
    <col min="33" max="33" width="3.90625" style="1" customWidth="1"/>
    <col min="34" max="34" width="4.1796875" style="1" customWidth="1"/>
    <col min="35" max="35" width="3.90625" style="1" hidden="1" customWidth="1"/>
    <col min="36" max="36" width="3.81640625" style="1" customWidth="1"/>
    <col min="37" max="39" width="3.81640625" style="1" hidden="1" customWidth="1"/>
    <col min="40" max="40" width="4.81640625" style="1" hidden="1" customWidth="1"/>
    <col min="41" max="41" width="3.81640625" style="1" customWidth="1"/>
    <col min="42" max="42" width="3" style="1" customWidth="1"/>
    <col min="43" max="43" width="3.81640625" style="1" customWidth="1"/>
    <col min="44" max="44" width="3.36328125" style="1" hidden="1" customWidth="1"/>
    <col min="45" max="45" width="5" style="1" customWidth="1"/>
    <col min="46" max="47" width="3.54296875" style="1" customWidth="1"/>
    <col min="48" max="48" width="3.6328125" style="1" customWidth="1"/>
    <col min="49" max="51" width="4.81640625" style="1" customWidth="1"/>
    <col min="52" max="53" width="4.81640625" style="1" hidden="1" customWidth="1"/>
    <col min="54" max="54" width="4.81640625" style="1" customWidth="1"/>
    <col min="55" max="56" width="4.81640625" style="1" hidden="1" customWidth="1"/>
    <col min="57" max="57" width="7.1796875" style="1" customWidth="1"/>
    <col min="58" max="58" width="6.81640625" style="1" customWidth="1"/>
    <col min="59" max="59" width="4.81640625" style="1" hidden="1" customWidth="1"/>
    <col min="60" max="60" width="6.08984375" style="41" hidden="1" customWidth="1"/>
    <col min="61" max="61" width="7.81640625" style="1" hidden="1" customWidth="1"/>
    <col min="62" max="65" width="6.81640625" style="1" hidden="1" customWidth="1"/>
    <col min="66" max="68" width="6.81640625" style="1" customWidth="1"/>
    <col min="69" max="69" width="6.81640625" style="41" customWidth="1"/>
    <col min="70" max="70" width="6.81640625" style="8" customWidth="1"/>
    <col min="71" max="71" width="9.81640625" style="1" customWidth="1"/>
    <col min="72" max="72" width="16.81640625" style="1" customWidth="1"/>
    <col min="73" max="73" width="16.08984375" style="1" customWidth="1"/>
    <col min="74" max="76" width="9.81640625" style="1" customWidth="1"/>
    <col min="77" max="95" width="9.81640625" style="1" hidden="1" customWidth="1"/>
    <col min="96" max="135" width="9.81640625" style="1" customWidth="1"/>
    <col min="136" max="16384" width="9.81640625" style="1"/>
  </cols>
  <sheetData>
    <row r="1" spans="1:94" ht="15.6" x14ac:dyDescent="0.3">
      <c r="A1" s="70" t="s">
        <v>72</v>
      </c>
      <c r="M1" s="10" t="s">
        <v>101</v>
      </c>
      <c r="BK1" s="18"/>
      <c r="BL1" s="18"/>
      <c r="BM1" s="18"/>
      <c r="BQ1" s="7"/>
    </row>
    <row r="2" spans="1:94" ht="15.6" x14ac:dyDescent="0.3">
      <c r="A2" s="70" t="s">
        <v>73</v>
      </c>
      <c r="L2" s="9">
        <f>ROUND(S2*S$4+Q2*Q$4+R2*R$4,1)</f>
        <v>0</v>
      </c>
      <c r="M2" s="48" t="s">
        <v>52</v>
      </c>
      <c r="N2" s="11"/>
      <c r="O2" s="11"/>
      <c r="P2" s="11"/>
      <c r="Q2" s="12"/>
      <c r="R2" s="11"/>
      <c r="S2" s="11"/>
      <c r="T2" s="11"/>
      <c r="U2" s="13"/>
      <c r="V2" s="13"/>
      <c r="W2" s="13"/>
      <c r="X2" s="106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1"/>
      <c r="AO2" s="11"/>
      <c r="AP2" s="13"/>
      <c r="AQ2" s="11"/>
      <c r="AR2" s="11"/>
      <c r="AS2" s="13"/>
      <c r="AT2" s="11"/>
      <c r="AU2" s="11"/>
      <c r="AV2" s="13"/>
      <c r="AW2" s="13"/>
      <c r="AX2" s="13"/>
      <c r="AY2" s="11"/>
      <c r="AZ2" s="11"/>
      <c r="BA2" s="13"/>
      <c r="BB2" s="13"/>
      <c r="BC2" s="13"/>
      <c r="BD2" s="13"/>
      <c r="BE2" s="11"/>
      <c r="BF2" s="13"/>
      <c r="BG2" s="13"/>
      <c r="BH2" s="99"/>
      <c r="BI2" s="13"/>
      <c r="BJ2" s="13"/>
      <c r="BK2" s="18" t="s">
        <v>13</v>
      </c>
      <c r="BL2" s="18"/>
      <c r="BM2" s="18"/>
      <c r="BQ2" s="7"/>
      <c r="CB2" s="41"/>
      <c r="CE2" s="1" t="s">
        <v>13</v>
      </c>
      <c r="CK2" s="41"/>
      <c r="CL2" s="8"/>
    </row>
    <row r="3" spans="1:94" ht="15.6" x14ac:dyDescent="0.3">
      <c r="A3" s="48" t="s">
        <v>52</v>
      </c>
      <c r="L3" s="14" t="s">
        <v>0</v>
      </c>
      <c r="M3" s="15" t="s">
        <v>1</v>
      </c>
      <c r="N3" s="15" t="s">
        <v>2</v>
      </c>
      <c r="O3" s="16" t="s">
        <v>3</v>
      </c>
      <c r="P3" s="15" t="s">
        <v>4</v>
      </c>
      <c r="Q3" s="15" t="s">
        <v>5</v>
      </c>
      <c r="R3" s="15" t="s">
        <v>57</v>
      </c>
      <c r="S3" s="15" t="s">
        <v>6</v>
      </c>
      <c r="T3" s="14" t="s">
        <v>7</v>
      </c>
      <c r="U3" s="224" t="s">
        <v>8</v>
      </c>
      <c r="V3" s="224" t="s">
        <v>9</v>
      </c>
      <c r="W3" s="225" t="s">
        <v>10</v>
      </c>
      <c r="X3" s="226" t="s">
        <v>58</v>
      </c>
      <c r="Y3" s="227" t="s">
        <v>59</v>
      </c>
      <c r="Z3" s="227" t="s">
        <v>60</v>
      </c>
      <c r="AA3" s="227" t="s">
        <v>61</v>
      </c>
      <c r="AB3" s="227" t="s">
        <v>62</v>
      </c>
      <c r="AC3" s="227" t="s">
        <v>63</v>
      </c>
      <c r="AD3" s="227" t="s">
        <v>64</v>
      </c>
      <c r="AE3" s="227" t="s">
        <v>65</v>
      </c>
      <c r="AF3" s="227" t="s">
        <v>66</v>
      </c>
      <c r="AG3" s="227" t="s">
        <v>67</v>
      </c>
      <c r="AH3" s="227" t="s">
        <v>68</v>
      </c>
      <c r="AI3" s="227" t="s">
        <v>69</v>
      </c>
      <c r="AJ3" s="227" t="s">
        <v>70</v>
      </c>
      <c r="AK3" s="228"/>
      <c r="AL3" s="228"/>
      <c r="AM3" s="227"/>
      <c r="AN3" s="228"/>
      <c r="AO3" s="229">
        <v>1</v>
      </c>
      <c r="AP3" s="224">
        <v>2</v>
      </c>
      <c r="AQ3" s="225">
        <v>3</v>
      </c>
      <c r="AR3" s="14">
        <v>4</v>
      </c>
      <c r="AS3" s="230">
        <v>5</v>
      </c>
      <c r="AT3" s="230">
        <v>6</v>
      </c>
      <c r="AU3" s="231">
        <v>13</v>
      </c>
      <c r="AV3" s="232">
        <v>7</v>
      </c>
      <c r="AW3" s="224" t="s">
        <v>55</v>
      </c>
      <c r="AX3" s="233">
        <v>8</v>
      </c>
      <c r="AY3" s="234">
        <v>9</v>
      </c>
      <c r="AZ3" s="235">
        <v>11</v>
      </c>
      <c r="BA3" s="235">
        <v>12</v>
      </c>
      <c r="BB3" s="234" t="s">
        <v>71</v>
      </c>
      <c r="BC3" s="89"/>
      <c r="BD3" s="89"/>
      <c r="BE3" s="17" t="s">
        <v>11</v>
      </c>
      <c r="BF3" s="18" t="s">
        <v>12</v>
      </c>
      <c r="BG3" s="19">
        <v>0</v>
      </c>
      <c r="BH3" s="100"/>
      <c r="BI3" s="20"/>
      <c r="BJ3" s="20"/>
      <c r="BK3" s="18" t="s">
        <v>11</v>
      </c>
      <c r="BL3" s="18"/>
      <c r="BM3" s="18"/>
      <c r="BN3" s="6" t="s">
        <v>33</v>
      </c>
      <c r="BQ3" s="7"/>
      <c r="BX3" s="105"/>
      <c r="BY3" s="1" t="s">
        <v>11</v>
      </c>
      <c r="BZ3" s="1" t="s">
        <v>12</v>
      </c>
      <c r="CA3" s="105">
        <v>0</v>
      </c>
      <c r="CB3" s="41"/>
      <c r="CE3" s="1" t="s">
        <v>11</v>
      </c>
      <c r="CH3" s="1" t="s">
        <v>33</v>
      </c>
      <c r="CK3" s="41"/>
      <c r="CL3" s="8"/>
    </row>
    <row r="4" spans="1:94" ht="15.6" x14ac:dyDescent="0.3">
      <c r="K4" s="21" t="s">
        <v>12</v>
      </c>
      <c r="L4" s="22"/>
      <c r="M4" s="23"/>
      <c r="N4" s="24"/>
      <c r="O4" s="25"/>
      <c r="P4" s="23"/>
      <c r="Q4" s="26">
        <f>H6</f>
        <v>0.7</v>
      </c>
      <c r="R4" s="26">
        <f>H7</f>
        <v>0.25</v>
      </c>
      <c r="S4" s="26">
        <f>H8</f>
        <v>5.0000000000000044E-2</v>
      </c>
      <c r="T4" s="236">
        <v>1</v>
      </c>
      <c r="U4" s="237">
        <v>1</v>
      </c>
      <c r="V4" s="238">
        <v>1</v>
      </c>
      <c r="W4" s="239"/>
      <c r="X4" s="240"/>
      <c r="Y4" s="241">
        <v>1</v>
      </c>
      <c r="Z4" s="241">
        <v>1</v>
      </c>
      <c r="AA4" s="241"/>
      <c r="AB4" s="241">
        <v>1</v>
      </c>
      <c r="AC4" s="241">
        <v>1</v>
      </c>
      <c r="AD4" s="241">
        <v>1</v>
      </c>
      <c r="AE4" s="241">
        <v>1</v>
      </c>
      <c r="AF4" s="241">
        <v>1</v>
      </c>
      <c r="AG4" s="241">
        <v>1</v>
      </c>
      <c r="AH4" s="241">
        <v>1</v>
      </c>
      <c r="AI4" s="241"/>
      <c r="AJ4" s="241">
        <v>1</v>
      </c>
      <c r="AK4" s="241"/>
      <c r="AL4" s="241"/>
      <c r="AM4" s="241"/>
      <c r="AN4" s="242"/>
      <c r="AO4" s="240">
        <v>1</v>
      </c>
      <c r="AP4" s="243">
        <v>1</v>
      </c>
      <c r="AQ4" s="244">
        <v>1</v>
      </c>
      <c r="AR4" s="245"/>
      <c r="AS4" s="238">
        <v>1</v>
      </c>
      <c r="AT4" s="238">
        <v>1</v>
      </c>
      <c r="AU4" s="246">
        <v>1</v>
      </c>
      <c r="AV4" s="247">
        <v>1</v>
      </c>
      <c r="AW4" s="238">
        <v>1</v>
      </c>
      <c r="AX4" s="248">
        <v>1</v>
      </c>
      <c r="AY4" s="238">
        <v>1</v>
      </c>
      <c r="AZ4" s="241"/>
      <c r="BA4" s="241"/>
      <c r="BB4" s="238">
        <v>1</v>
      </c>
      <c r="BC4" s="83"/>
      <c r="BD4" s="83"/>
      <c r="BE4" s="17" t="s">
        <v>14</v>
      </c>
      <c r="BF4" s="18" t="s">
        <v>15</v>
      </c>
      <c r="BG4" s="18" t="s">
        <v>16</v>
      </c>
      <c r="BH4" s="101" t="s">
        <v>53</v>
      </c>
      <c r="BI4" s="18" t="s">
        <v>17</v>
      </c>
      <c r="BJ4" s="18" t="s">
        <v>18</v>
      </c>
      <c r="BK4" s="18" t="s">
        <v>54</v>
      </c>
      <c r="BL4" s="18"/>
      <c r="BM4" s="18"/>
      <c r="BN4" s="1">
        <v>57</v>
      </c>
      <c r="BQ4" s="7"/>
      <c r="BY4" s="1" t="s">
        <v>14</v>
      </c>
      <c r="BZ4" s="1" t="s">
        <v>15</v>
      </c>
      <c r="CA4" s="1" t="s">
        <v>16</v>
      </c>
      <c r="CB4" s="41" t="s">
        <v>53</v>
      </c>
      <c r="CC4" s="1" t="s">
        <v>17</v>
      </c>
      <c r="CD4" s="1" t="s">
        <v>18</v>
      </c>
      <c r="CE4" s="1" t="s">
        <v>54</v>
      </c>
      <c r="CH4" s="1">
        <v>45</v>
      </c>
      <c r="CK4" s="41"/>
      <c r="CL4" s="8"/>
    </row>
    <row r="5" spans="1:94" ht="15.6" x14ac:dyDescent="0.3">
      <c r="A5" s="119" t="s">
        <v>12</v>
      </c>
      <c r="B5" s="120"/>
      <c r="C5" s="121" t="s">
        <v>19</v>
      </c>
      <c r="D5" s="121" t="s">
        <v>20</v>
      </c>
      <c r="E5" s="122"/>
      <c r="F5" s="70"/>
      <c r="G5" s="123" t="s">
        <v>21</v>
      </c>
      <c r="H5" s="124" t="s">
        <v>22</v>
      </c>
      <c r="I5" s="70"/>
      <c r="J5" s="223">
        <f>COUNTIF(X5:BD5,"=N")</f>
        <v>0</v>
      </c>
      <c r="K5" s="70">
        <f t="shared" ref="K5:K36" si="0">IF(O5&gt;=B$6,4,IF(O5&gt;=B$7,3,IF(O5&gt;=B$8,2,IF(O5&gt;=B$9,1,IF(O5="","",0)))))</f>
        <v>4</v>
      </c>
      <c r="L5" s="287"/>
      <c r="M5" s="249" t="s">
        <v>87</v>
      </c>
      <c r="N5" s="196"/>
      <c r="O5" s="218">
        <f t="shared" ref="O5:O25" si="1">ROUND(S5*S$4+Q5*Q$4+R5*R$4,1)</f>
        <v>4</v>
      </c>
      <c r="P5" s="215" t="str">
        <f t="shared" ref="P5:P25" si="2">IF(J5&gt;0,"F",IF(O5&gt;=B$6,"A",IF(O5&gt;=B$7,"B",IF(O5&gt;=B$8,"C",IF(O5&gt;=B$9,"D","F")))))</f>
        <v>A</v>
      </c>
      <c r="Q5" s="216">
        <f t="shared" ref="Q5:Q25" si="3">SUM(T5:W5)/SUM(T$4:W$4)</f>
        <v>4</v>
      </c>
      <c r="R5" s="216">
        <f t="shared" ref="R5:R25" si="4">IF(SUM(X5:AN5)/SUM(X$4:AN$4)&gt;4,4,SUM(X5:AN5)/SUM(X$4:AN$4))</f>
        <v>4</v>
      </c>
      <c r="S5" s="217">
        <f t="shared" ref="S5:S25" si="5">SUM(AO5:BD5)/SUM(AO$4:BD$4)</f>
        <v>3.5454545454545454</v>
      </c>
      <c r="T5" s="251">
        <v>4</v>
      </c>
      <c r="U5" s="252">
        <v>4</v>
      </c>
      <c r="V5" s="253">
        <v>4</v>
      </c>
      <c r="W5" s="254"/>
      <c r="X5" s="255">
        <v>4</v>
      </c>
      <c r="Y5" s="275">
        <v>4</v>
      </c>
      <c r="Z5" s="257">
        <v>4</v>
      </c>
      <c r="AA5" s="258"/>
      <c r="AB5" s="258">
        <v>4</v>
      </c>
      <c r="AC5" s="258">
        <v>4</v>
      </c>
      <c r="AD5" s="283">
        <v>4</v>
      </c>
      <c r="AE5" s="283">
        <v>4</v>
      </c>
      <c r="AF5" s="283">
        <v>4</v>
      </c>
      <c r="AG5" s="283">
        <v>3</v>
      </c>
      <c r="AH5" s="283">
        <v>4</v>
      </c>
      <c r="AI5" s="285"/>
      <c r="AJ5" s="283">
        <v>4</v>
      </c>
      <c r="AK5" s="283"/>
      <c r="AL5" s="283"/>
      <c r="AM5" s="283"/>
      <c r="AN5" s="399"/>
      <c r="AO5" s="255">
        <v>4</v>
      </c>
      <c r="AP5" s="257">
        <v>4</v>
      </c>
      <c r="AQ5" s="261">
        <v>3</v>
      </c>
      <c r="AR5" s="400"/>
      <c r="AS5" s="257">
        <v>4</v>
      </c>
      <c r="AT5" s="257">
        <v>4</v>
      </c>
      <c r="AU5" s="260">
        <v>3</v>
      </c>
      <c r="AV5" s="256">
        <v>3</v>
      </c>
      <c r="AW5" s="261">
        <v>4</v>
      </c>
      <c r="AX5" s="256">
        <v>3</v>
      </c>
      <c r="AY5" s="256">
        <v>3</v>
      </c>
      <c r="AZ5" s="256"/>
      <c r="BA5" s="256"/>
      <c r="BB5" s="257">
        <v>4</v>
      </c>
      <c r="BC5" s="270"/>
      <c r="BD5" s="271"/>
      <c r="BE5" s="265">
        <v>1</v>
      </c>
      <c r="BF5" s="219">
        <f t="shared" ref="BF5:BF25" si="6">VLOOKUP(BE5,BO$6:BR$70,2)</f>
        <v>4</v>
      </c>
      <c r="BG5" s="210"/>
      <c r="BH5" s="290"/>
      <c r="BI5" s="212"/>
      <c r="BJ5" s="212"/>
      <c r="BK5" s="219">
        <f t="shared" ref="BK5:BK25" si="7">IF((BF5*(1-BG$3)+(BG5*BG$3))*(1+BH5)&gt;4,4,ROUND((BF5*(1-BG$3)+BG5*BG$3)*(1+BH5),1))</f>
        <v>4</v>
      </c>
      <c r="BL5" s="102"/>
      <c r="BM5" s="27"/>
      <c r="BQ5" s="7"/>
      <c r="BS5" s="105">
        <v>0.84</v>
      </c>
      <c r="BT5" s="436">
        <v>3.3</v>
      </c>
      <c r="BU5" s="436"/>
      <c r="BV5" s="105"/>
      <c r="BY5" s="105">
        <v>0.84</v>
      </c>
      <c r="BZ5" s="409">
        <v>3.3</v>
      </c>
      <c r="CA5" s="409"/>
      <c r="CB5" s="105"/>
      <c r="CE5" s="409">
        <v>3.3</v>
      </c>
      <c r="CF5" s="41"/>
      <c r="CG5" s="409"/>
      <c r="CK5" s="41"/>
      <c r="CL5" s="8"/>
      <c r="CM5" s="105">
        <v>0.84</v>
      </c>
      <c r="CN5" s="409">
        <v>3.3</v>
      </c>
      <c r="CO5" s="409"/>
      <c r="CP5" s="105"/>
    </row>
    <row r="6" spans="1:94" ht="15.6" x14ac:dyDescent="0.3">
      <c r="A6" s="129" t="s">
        <v>23</v>
      </c>
      <c r="B6" s="130">
        <v>3</v>
      </c>
      <c r="C6" s="131">
        <f>DCOUNTA(K4:K92,1,A30:A31)</f>
        <v>7</v>
      </c>
      <c r="D6" s="132">
        <f>C6/C$11</f>
        <v>0.33333333333333331</v>
      </c>
      <c r="E6" s="133" t="s">
        <v>24</v>
      </c>
      <c r="F6" s="70"/>
      <c r="G6" s="129" t="s">
        <v>25</v>
      </c>
      <c r="H6" s="134">
        <v>0.7</v>
      </c>
      <c r="I6" s="70"/>
      <c r="J6" s="223">
        <f t="shared" ref="J6:J69" si="8">COUNTIF(X6:BD6,"=N")</f>
        <v>0</v>
      </c>
      <c r="K6" s="70">
        <f t="shared" si="0"/>
        <v>4</v>
      </c>
      <c r="L6" s="288"/>
      <c r="M6" s="250" t="s">
        <v>96</v>
      </c>
      <c r="N6" s="208"/>
      <c r="O6" s="218">
        <f t="shared" si="1"/>
        <v>3.9</v>
      </c>
      <c r="P6" s="215" t="str">
        <f t="shared" si="2"/>
        <v>A</v>
      </c>
      <c r="Q6" s="216">
        <f t="shared" si="3"/>
        <v>3.8333333333333335</v>
      </c>
      <c r="R6" s="216">
        <f t="shared" si="4"/>
        <v>4</v>
      </c>
      <c r="S6" s="217">
        <f t="shared" si="5"/>
        <v>4</v>
      </c>
      <c r="T6" s="266">
        <v>3.5</v>
      </c>
      <c r="U6" s="252">
        <v>4</v>
      </c>
      <c r="V6" s="267">
        <v>4</v>
      </c>
      <c r="W6" s="268"/>
      <c r="X6" s="260">
        <v>4</v>
      </c>
      <c r="Y6" s="256">
        <v>4</v>
      </c>
      <c r="Z6" s="257">
        <v>4</v>
      </c>
      <c r="AA6" s="258"/>
      <c r="AB6" s="258">
        <v>4</v>
      </c>
      <c r="AC6" s="258">
        <v>4</v>
      </c>
      <c r="AD6" s="257">
        <v>4</v>
      </c>
      <c r="AE6" s="257">
        <v>2</v>
      </c>
      <c r="AF6" s="257">
        <v>3</v>
      </c>
      <c r="AG6" s="257">
        <v>3</v>
      </c>
      <c r="AH6" s="257">
        <v>4</v>
      </c>
      <c r="AI6" s="256"/>
      <c r="AJ6" s="257">
        <v>4</v>
      </c>
      <c r="AK6" s="257"/>
      <c r="AL6" s="256"/>
      <c r="AM6" s="256"/>
      <c r="AN6" s="256"/>
      <c r="AO6" s="260">
        <v>4</v>
      </c>
      <c r="AP6" s="257">
        <v>4</v>
      </c>
      <c r="AQ6" s="273">
        <v>4</v>
      </c>
      <c r="AR6" s="259"/>
      <c r="AS6" s="262">
        <v>4</v>
      </c>
      <c r="AT6" s="259">
        <v>4</v>
      </c>
      <c r="AU6" s="260">
        <v>4</v>
      </c>
      <c r="AV6" s="256">
        <v>4</v>
      </c>
      <c r="AW6" s="269">
        <v>4</v>
      </c>
      <c r="AX6" s="256">
        <v>4</v>
      </c>
      <c r="AY6" s="256">
        <v>4</v>
      </c>
      <c r="AZ6" s="256"/>
      <c r="BA6" s="256"/>
      <c r="BB6" s="257">
        <v>4</v>
      </c>
      <c r="BC6" s="270"/>
      <c r="BD6" s="270"/>
      <c r="BE6" s="274">
        <v>0.98</v>
      </c>
      <c r="BF6" s="219">
        <f t="shared" si="6"/>
        <v>4</v>
      </c>
      <c r="BG6" s="210"/>
      <c r="BH6" s="290"/>
      <c r="BI6" s="211"/>
      <c r="BJ6" s="209"/>
      <c r="BK6" s="219">
        <f t="shared" si="7"/>
        <v>4</v>
      </c>
      <c r="BL6" s="102"/>
      <c r="BM6" s="27"/>
      <c r="BN6" s="35">
        <f>BN4</f>
        <v>57</v>
      </c>
      <c r="BO6" s="141">
        <f t="shared" ref="BO6:BO63" si="9">TRUNC((BN$6-BN6)/BN$6*100)/100</f>
        <v>0</v>
      </c>
      <c r="BP6" s="8"/>
      <c r="BQ6" s="1">
        <f t="shared" ref="BQ6:BQ30" si="10">BR6-BR5</f>
        <v>0</v>
      </c>
      <c r="BR6" s="35">
        <f t="shared" ref="BR6:BR31" si="11">FREQUENCY(BE$5:BE$101,BO6:BO6)</f>
        <v>0</v>
      </c>
      <c r="BS6" s="105">
        <v>0.82</v>
      </c>
      <c r="BT6" s="436">
        <v>3.1</v>
      </c>
      <c r="BU6" s="436"/>
      <c r="BV6" s="105"/>
      <c r="BX6" s="409"/>
      <c r="BY6" s="105">
        <v>0.82</v>
      </c>
      <c r="BZ6" s="409">
        <v>3.1</v>
      </c>
      <c r="CA6" s="409"/>
      <c r="CB6" s="105"/>
      <c r="CD6" s="409"/>
      <c r="CE6" s="409">
        <v>3.1</v>
      </c>
      <c r="CF6" s="41"/>
      <c r="CG6" s="409"/>
      <c r="CH6" s="1">
        <v>45</v>
      </c>
      <c r="CI6" s="105">
        <v>0</v>
      </c>
      <c r="CJ6" s="8"/>
      <c r="CK6" s="1">
        <v>0</v>
      </c>
      <c r="CL6" s="1">
        <v>0</v>
      </c>
      <c r="CM6" s="105">
        <v>0.82</v>
      </c>
      <c r="CN6" s="409">
        <v>3.1</v>
      </c>
      <c r="CO6" s="409"/>
      <c r="CP6" s="105"/>
    </row>
    <row r="7" spans="1:94" ht="15.6" x14ac:dyDescent="0.3">
      <c r="A7" s="129" t="s">
        <v>26</v>
      </c>
      <c r="B7" s="130">
        <v>2.6</v>
      </c>
      <c r="C7" s="131">
        <f>DCOUNTA(K4:K92,1,A32:A33)</f>
        <v>4</v>
      </c>
      <c r="D7" s="132">
        <f>C7/C$11</f>
        <v>0.19047619047619047</v>
      </c>
      <c r="E7" s="142">
        <f>D6+D7+D8</f>
        <v>0.80952380952380942</v>
      </c>
      <c r="F7" s="70"/>
      <c r="G7" s="143" t="s">
        <v>56</v>
      </c>
      <c r="H7" s="144">
        <v>0.25</v>
      </c>
      <c r="I7" s="70"/>
      <c r="J7" s="223">
        <f t="shared" si="8"/>
        <v>0</v>
      </c>
      <c r="K7" s="70">
        <f t="shared" si="0"/>
        <v>4</v>
      </c>
      <c r="L7" s="288"/>
      <c r="M7" s="250" t="s">
        <v>93</v>
      </c>
      <c r="N7" s="208"/>
      <c r="O7" s="218">
        <f t="shared" si="1"/>
        <v>3.8</v>
      </c>
      <c r="P7" s="215" t="str">
        <f t="shared" si="2"/>
        <v>A</v>
      </c>
      <c r="Q7" s="216">
        <f t="shared" si="3"/>
        <v>3.8666666666666671</v>
      </c>
      <c r="R7" s="216">
        <f t="shared" si="4"/>
        <v>3.8</v>
      </c>
      <c r="S7" s="217">
        <f t="shared" si="5"/>
        <v>3.7272727272727271</v>
      </c>
      <c r="T7" s="266">
        <v>3.9</v>
      </c>
      <c r="U7" s="252">
        <v>4</v>
      </c>
      <c r="V7" s="252">
        <v>3.7</v>
      </c>
      <c r="W7" s="268"/>
      <c r="X7" s="260">
        <v>4</v>
      </c>
      <c r="Y7" s="256">
        <v>4</v>
      </c>
      <c r="Z7" s="257">
        <v>4</v>
      </c>
      <c r="AA7" s="258"/>
      <c r="AB7" s="258">
        <v>4</v>
      </c>
      <c r="AC7" s="258">
        <v>4</v>
      </c>
      <c r="AD7" s="257">
        <v>3</v>
      </c>
      <c r="AE7" s="257"/>
      <c r="AF7" s="257">
        <v>4</v>
      </c>
      <c r="AG7" s="257">
        <v>3</v>
      </c>
      <c r="AH7" s="257">
        <v>4</v>
      </c>
      <c r="AI7" s="256"/>
      <c r="AJ7" s="257">
        <v>4</v>
      </c>
      <c r="AK7" s="257"/>
      <c r="AL7" s="257"/>
      <c r="AM7" s="257"/>
      <c r="AN7" s="256"/>
      <c r="AO7" s="260">
        <v>4</v>
      </c>
      <c r="AP7" s="257">
        <v>4</v>
      </c>
      <c r="AQ7" s="273">
        <v>4</v>
      </c>
      <c r="AR7" s="259"/>
      <c r="AS7" s="262">
        <v>4</v>
      </c>
      <c r="AT7" s="262">
        <v>4</v>
      </c>
      <c r="AU7" s="272">
        <v>4</v>
      </c>
      <c r="AV7" s="256">
        <v>3</v>
      </c>
      <c r="AW7" s="273">
        <v>4</v>
      </c>
      <c r="AX7" s="259">
        <v>3</v>
      </c>
      <c r="AY7" s="259">
        <v>4</v>
      </c>
      <c r="AZ7" s="259"/>
      <c r="BA7" s="259"/>
      <c r="BB7" s="262">
        <v>3</v>
      </c>
      <c r="BC7" s="263"/>
      <c r="BD7" s="264"/>
      <c r="BE7" s="265">
        <v>0.85</v>
      </c>
      <c r="BF7" s="219">
        <f t="shared" si="6"/>
        <v>3.7</v>
      </c>
      <c r="BG7" s="210"/>
      <c r="BH7" s="290"/>
      <c r="BI7" s="211"/>
      <c r="BJ7" s="209"/>
      <c r="BK7" s="219">
        <f t="shared" si="7"/>
        <v>3.7</v>
      </c>
      <c r="BL7" s="102"/>
      <c r="BM7" s="27"/>
      <c r="BN7" s="35">
        <f>BN6-1</f>
        <v>56</v>
      </c>
      <c r="BO7" s="141">
        <f t="shared" si="9"/>
        <v>0.01</v>
      </c>
      <c r="BP7" s="8"/>
      <c r="BQ7" s="1">
        <f t="shared" si="10"/>
        <v>0</v>
      </c>
      <c r="BR7" s="35">
        <f t="shared" si="11"/>
        <v>0</v>
      </c>
      <c r="BS7" s="105">
        <v>0.77</v>
      </c>
      <c r="BT7" s="436">
        <v>2.7</v>
      </c>
      <c r="BU7" s="436"/>
      <c r="BV7" s="105"/>
      <c r="BX7" s="409"/>
      <c r="BY7" s="105">
        <v>0.77</v>
      </c>
      <c r="BZ7" s="409">
        <v>2.7</v>
      </c>
      <c r="CA7" s="409"/>
      <c r="CB7" s="105"/>
      <c r="CD7" s="409"/>
      <c r="CE7" s="409">
        <v>2.7</v>
      </c>
      <c r="CF7" s="41"/>
      <c r="CG7" s="409"/>
      <c r="CH7" s="1">
        <v>44</v>
      </c>
      <c r="CI7" s="105">
        <v>0.02</v>
      </c>
      <c r="CJ7" s="8"/>
      <c r="CK7" s="1">
        <v>0</v>
      </c>
      <c r="CL7" s="1">
        <v>0</v>
      </c>
      <c r="CM7" s="105">
        <v>0.77</v>
      </c>
      <c r="CN7" s="409">
        <v>2.7</v>
      </c>
      <c r="CO7" s="409"/>
      <c r="CP7" s="105"/>
    </row>
    <row r="8" spans="1:94" ht="15.6" x14ac:dyDescent="0.3">
      <c r="A8" s="129" t="s">
        <v>27</v>
      </c>
      <c r="B8" s="130">
        <v>1.7</v>
      </c>
      <c r="C8" s="131">
        <f>DCOUNTA(K4:K92,1,A34:A35)</f>
        <v>6</v>
      </c>
      <c r="D8" s="132">
        <f>C8/C$11</f>
        <v>0.2857142857142857</v>
      </c>
      <c r="E8" s="142"/>
      <c r="F8" s="70"/>
      <c r="G8" s="143" t="s">
        <v>28</v>
      </c>
      <c r="H8" s="144">
        <f>H9-H6-H7</f>
        <v>5.0000000000000044E-2</v>
      </c>
      <c r="I8" s="70"/>
      <c r="J8" s="223">
        <f t="shared" si="8"/>
        <v>0</v>
      </c>
      <c r="K8" s="70">
        <f t="shared" si="0"/>
        <v>4</v>
      </c>
      <c r="L8" s="288"/>
      <c r="M8" s="250" t="s">
        <v>80</v>
      </c>
      <c r="N8" s="208"/>
      <c r="O8" s="218">
        <f t="shared" si="1"/>
        <v>3.8</v>
      </c>
      <c r="P8" s="215" t="str">
        <f t="shared" si="2"/>
        <v>A</v>
      </c>
      <c r="Q8" s="216">
        <f t="shared" si="3"/>
        <v>3.7333333333333329</v>
      </c>
      <c r="R8" s="216">
        <f t="shared" si="4"/>
        <v>4</v>
      </c>
      <c r="S8" s="217">
        <f t="shared" si="5"/>
        <v>4</v>
      </c>
      <c r="T8" s="266">
        <v>3.9</v>
      </c>
      <c r="U8" s="252">
        <v>3.5</v>
      </c>
      <c r="V8" s="252">
        <v>3.8</v>
      </c>
      <c r="W8" s="268"/>
      <c r="X8" s="260">
        <v>3</v>
      </c>
      <c r="Y8" s="275">
        <v>4</v>
      </c>
      <c r="Z8" s="276">
        <v>4</v>
      </c>
      <c r="AA8" s="258"/>
      <c r="AB8" s="258">
        <v>4</v>
      </c>
      <c r="AC8" s="258">
        <v>4</v>
      </c>
      <c r="AD8" s="283">
        <v>4</v>
      </c>
      <c r="AE8" s="283">
        <v>3</v>
      </c>
      <c r="AF8" s="283">
        <v>4</v>
      </c>
      <c r="AG8" s="283">
        <v>4</v>
      </c>
      <c r="AH8" s="283">
        <v>4</v>
      </c>
      <c r="AI8" s="256"/>
      <c r="AJ8" s="257">
        <v>3</v>
      </c>
      <c r="AK8" s="283"/>
      <c r="AL8" s="283"/>
      <c r="AM8" s="283"/>
      <c r="AN8" s="279"/>
      <c r="AO8" s="260">
        <v>4</v>
      </c>
      <c r="AP8" s="257">
        <v>4</v>
      </c>
      <c r="AQ8" s="269">
        <v>4</v>
      </c>
      <c r="AR8" s="256"/>
      <c r="AS8" s="257">
        <v>4</v>
      </c>
      <c r="AT8" s="257">
        <v>4</v>
      </c>
      <c r="AU8" s="272">
        <v>4</v>
      </c>
      <c r="AV8" s="257">
        <v>4</v>
      </c>
      <c r="AW8" s="273">
        <v>4</v>
      </c>
      <c r="AX8" s="259">
        <v>4</v>
      </c>
      <c r="AY8" s="259">
        <v>4</v>
      </c>
      <c r="AZ8" s="259"/>
      <c r="BA8" s="259"/>
      <c r="BB8" s="262">
        <v>4</v>
      </c>
      <c r="BC8" s="263"/>
      <c r="BD8" s="264"/>
      <c r="BE8" s="265">
        <v>0.96</v>
      </c>
      <c r="BF8" s="219">
        <f t="shared" si="6"/>
        <v>3.8</v>
      </c>
      <c r="BG8" s="210"/>
      <c r="BH8" s="290"/>
      <c r="BI8" s="211"/>
      <c r="BJ8" s="209"/>
      <c r="BK8" s="219">
        <f t="shared" si="7"/>
        <v>3.8</v>
      </c>
      <c r="BL8" s="102"/>
      <c r="BM8" s="27"/>
      <c r="BN8" s="35">
        <f t="shared" ref="BN8:BN47" si="12">BN7-1</f>
        <v>55</v>
      </c>
      <c r="BO8" s="141">
        <f t="shared" si="9"/>
        <v>0.03</v>
      </c>
      <c r="BP8" s="8"/>
      <c r="BQ8" s="1">
        <f t="shared" si="10"/>
        <v>0</v>
      </c>
      <c r="BR8" s="35">
        <f t="shared" si="11"/>
        <v>0</v>
      </c>
      <c r="BS8" s="105">
        <v>0.95</v>
      </c>
      <c r="BT8" s="436">
        <v>3.9</v>
      </c>
      <c r="BU8" s="436"/>
      <c r="BV8" s="105"/>
      <c r="BX8" s="409"/>
      <c r="BY8" s="105">
        <v>0.95</v>
      </c>
      <c r="BZ8" s="409">
        <v>3.9</v>
      </c>
      <c r="CA8" s="409"/>
      <c r="CB8" s="105"/>
      <c r="CD8" s="409"/>
      <c r="CE8" s="409">
        <v>3.9</v>
      </c>
      <c r="CF8" s="41"/>
      <c r="CG8" s="409"/>
      <c r="CH8" s="1">
        <v>43</v>
      </c>
      <c r="CI8" s="105">
        <v>0.04</v>
      </c>
      <c r="CJ8" s="8"/>
      <c r="CK8" s="1">
        <v>0</v>
      </c>
      <c r="CL8" s="1">
        <v>0</v>
      </c>
      <c r="CM8" s="105">
        <v>0.95</v>
      </c>
      <c r="CN8" s="409">
        <v>3.9</v>
      </c>
      <c r="CO8" s="409"/>
      <c r="CP8" s="105"/>
    </row>
    <row r="9" spans="1:94" ht="15.6" x14ac:dyDescent="0.3">
      <c r="A9" s="129" t="s">
        <v>29</v>
      </c>
      <c r="B9" s="130">
        <v>0.7</v>
      </c>
      <c r="C9" s="131">
        <f>DCOUNTA(K4:K92,1,A36:A37)</f>
        <v>3</v>
      </c>
      <c r="D9" s="132">
        <f>C9/C$11</f>
        <v>0.14285714285714285</v>
      </c>
      <c r="E9" s="133" t="s">
        <v>30</v>
      </c>
      <c r="F9" s="70"/>
      <c r="G9" s="143" t="s">
        <v>13</v>
      </c>
      <c r="H9" s="144">
        <v>1</v>
      </c>
      <c r="I9" s="70"/>
      <c r="J9" s="223">
        <f t="shared" si="8"/>
        <v>0</v>
      </c>
      <c r="K9" s="70">
        <f t="shared" si="0"/>
        <v>4</v>
      </c>
      <c r="L9" s="288"/>
      <c r="M9" s="250" t="s">
        <v>100</v>
      </c>
      <c r="N9" s="208"/>
      <c r="O9" s="218">
        <f t="shared" si="1"/>
        <v>3.5</v>
      </c>
      <c r="P9" s="215" t="str">
        <f t="shared" si="2"/>
        <v>A</v>
      </c>
      <c r="Q9" s="216">
        <f t="shared" si="3"/>
        <v>3.5333333333333337</v>
      </c>
      <c r="R9" s="216">
        <f t="shared" si="4"/>
        <v>3.2</v>
      </c>
      <c r="S9" s="217">
        <f t="shared" si="5"/>
        <v>3.8181818181818183</v>
      </c>
      <c r="T9" s="266">
        <v>4</v>
      </c>
      <c r="U9" s="252">
        <v>3.9</v>
      </c>
      <c r="V9" s="252">
        <v>2.7</v>
      </c>
      <c r="W9" s="268"/>
      <c r="X9" s="260">
        <v>4</v>
      </c>
      <c r="Y9" s="275">
        <v>4</v>
      </c>
      <c r="Z9" s="276">
        <v>4</v>
      </c>
      <c r="AA9" s="258"/>
      <c r="AB9" s="258">
        <v>4</v>
      </c>
      <c r="AC9" s="258">
        <v>4</v>
      </c>
      <c r="AD9" s="257">
        <v>3</v>
      </c>
      <c r="AE9" s="257">
        <v>1</v>
      </c>
      <c r="AF9" s="257">
        <v>2</v>
      </c>
      <c r="AG9" s="257">
        <v>2</v>
      </c>
      <c r="AH9" s="257"/>
      <c r="AI9" s="259"/>
      <c r="AJ9" s="257">
        <v>4</v>
      </c>
      <c r="AK9" s="257"/>
      <c r="AL9" s="257"/>
      <c r="AM9" s="257"/>
      <c r="AN9" s="277"/>
      <c r="AO9" s="260">
        <v>4</v>
      </c>
      <c r="AP9" s="257">
        <v>4</v>
      </c>
      <c r="AQ9" s="273">
        <v>4</v>
      </c>
      <c r="AR9" s="259"/>
      <c r="AS9" s="262">
        <v>4</v>
      </c>
      <c r="AT9" s="259">
        <v>4</v>
      </c>
      <c r="AU9" s="260">
        <v>4</v>
      </c>
      <c r="AV9" s="256">
        <v>3</v>
      </c>
      <c r="AW9" s="269">
        <v>4</v>
      </c>
      <c r="AX9" s="256">
        <v>4</v>
      </c>
      <c r="AY9" s="256">
        <v>3</v>
      </c>
      <c r="AZ9" s="256"/>
      <c r="BA9" s="256"/>
      <c r="BB9" s="257">
        <v>4</v>
      </c>
      <c r="BC9" s="270"/>
      <c r="BD9" s="270"/>
      <c r="BE9" s="274">
        <v>0.75</v>
      </c>
      <c r="BF9" s="219">
        <f t="shared" si="6"/>
        <v>2.7</v>
      </c>
      <c r="BG9" s="210"/>
      <c r="BH9" s="290"/>
      <c r="BI9" s="211"/>
      <c r="BJ9" s="209"/>
      <c r="BK9" s="219">
        <f t="shared" si="7"/>
        <v>2.7</v>
      </c>
      <c r="BL9" s="102"/>
      <c r="BM9" s="27"/>
      <c r="BN9" s="35">
        <f t="shared" si="12"/>
        <v>54</v>
      </c>
      <c r="BO9" s="141">
        <f t="shared" si="9"/>
        <v>0.05</v>
      </c>
      <c r="BP9" s="8"/>
      <c r="BQ9" s="1">
        <f t="shared" si="10"/>
        <v>0</v>
      </c>
      <c r="BR9" s="35">
        <f t="shared" si="11"/>
        <v>0</v>
      </c>
      <c r="BS9" s="105">
        <v>0.88</v>
      </c>
      <c r="BT9" s="436">
        <v>3.7</v>
      </c>
      <c r="BU9" s="436"/>
      <c r="BV9" s="105"/>
      <c r="BX9" s="409"/>
      <c r="BY9" s="105">
        <v>0.88</v>
      </c>
      <c r="BZ9" s="409">
        <v>3.7</v>
      </c>
      <c r="CA9" s="409"/>
      <c r="CB9" s="105"/>
      <c r="CD9" s="409"/>
      <c r="CE9" s="409">
        <v>3.7</v>
      </c>
      <c r="CF9" s="41"/>
      <c r="CG9" s="409"/>
      <c r="CH9" s="1">
        <v>42</v>
      </c>
      <c r="CI9" s="105">
        <v>0.06</v>
      </c>
      <c r="CJ9" s="8"/>
      <c r="CK9" s="1">
        <v>0</v>
      </c>
      <c r="CL9" s="1">
        <v>0</v>
      </c>
      <c r="CM9" s="105">
        <v>0.88</v>
      </c>
      <c r="CN9" s="409">
        <v>3.7</v>
      </c>
      <c r="CO9" s="409"/>
      <c r="CP9" s="105"/>
    </row>
    <row r="10" spans="1:94" ht="15.6" x14ac:dyDescent="0.3">
      <c r="A10" s="129" t="s">
        <v>31</v>
      </c>
      <c r="B10" s="130">
        <v>0</v>
      </c>
      <c r="C10" s="131">
        <f>DCOUNTA(K4:K92,1,A38:A39)</f>
        <v>1</v>
      </c>
      <c r="D10" s="132">
        <f>C10/C$11</f>
        <v>4.7619047619047616E-2</v>
      </c>
      <c r="E10" s="144">
        <f>D9+D10</f>
        <v>0.19047619047619047</v>
      </c>
      <c r="F10" s="70"/>
      <c r="G10" s="70"/>
      <c r="H10" s="70"/>
      <c r="I10" s="70"/>
      <c r="J10" s="223">
        <f t="shared" si="8"/>
        <v>0</v>
      </c>
      <c r="K10" s="70">
        <f t="shared" si="0"/>
        <v>4</v>
      </c>
      <c r="L10" s="288"/>
      <c r="M10" s="250" t="s">
        <v>86</v>
      </c>
      <c r="N10" s="208"/>
      <c r="O10" s="218">
        <f t="shared" si="1"/>
        <v>3.5</v>
      </c>
      <c r="P10" s="215" t="str">
        <f t="shared" si="2"/>
        <v>A</v>
      </c>
      <c r="Q10" s="216">
        <f t="shared" si="3"/>
        <v>3.4666666666666668</v>
      </c>
      <c r="R10" s="216">
        <f t="shared" si="4"/>
        <v>3.4</v>
      </c>
      <c r="S10" s="217">
        <f t="shared" si="5"/>
        <v>4</v>
      </c>
      <c r="T10" s="266">
        <v>3.8</v>
      </c>
      <c r="U10" s="252">
        <v>4</v>
      </c>
      <c r="V10" s="252">
        <v>2.6</v>
      </c>
      <c r="W10" s="268"/>
      <c r="X10" s="260">
        <v>3</v>
      </c>
      <c r="Y10" s="256">
        <v>4</v>
      </c>
      <c r="Z10" s="257">
        <v>4</v>
      </c>
      <c r="AA10" s="258"/>
      <c r="AB10" s="258">
        <v>3</v>
      </c>
      <c r="AC10" s="258">
        <v>3</v>
      </c>
      <c r="AD10" s="257">
        <v>4</v>
      </c>
      <c r="AE10" s="257">
        <v>1</v>
      </c>
      <c r="AF10" s="257">
        <v>4</v>
      </c>
      <c r="AG10" s="257">
        <v>2</v>
      </c>
      <c r="AH10" s="257">
        <v>4</v>
      </c>
      <c r="AI10" s="256"/>
      <c r="AJ10" s="257">
        <v>2</v>
      </c>
      <c r="AK10" s="257"/>
      <c r="AL10" s="257"/>
      <c r="AM10" s="257"/>
      <c r="AN10" s="256"/>
      <c r="AO10" s="260">
        <v>4</v>
      </c>
      <c r="AP10" s="257">
        <v>4</v>
      </c>
      <c r="AQ10" s="401">
        <v>4</v>
      </c>
      <c r="AR10" s="275"/>
      <c r="AS10" s="257">
        <v>4</v>
      </c>
      <c r="AT10" s="256">
        <v>4</v>
      </c>
      <c r="AU10" s="272">
        <v>4</v>
      </c>
      <c r="AV10" s="257">
        <v>4</v>
      </c>
      <c r="AW10" s="273">
        <v>4</v>
      </c>
      <c r="AX10" s="259">
        <v>4</v>
      </c>
      <c r="AY10" s="259">
        <v>4</v>
      </c>
      <c r="AZ10" s="256"/>
      <c r="BA10" s="256"/>
      <c r="BB10" s="257">
        <v>4</v>
      </c>
      <c r="BC10" s="270"/>
      <c r="BD10" s="271"/>
      <c r="BE10" s="265">
        <v>0.73</v>
      </c>
      <c r="BF10" s="219">
        <f t="shared" si="6"/>
        <v>2.6</v>
      </c>
      <c r="BG10" s="210"/>
      <c r="BH10" s="290"/>
      <c r="BI10" s="211"/>
      <c r="BJ10" s="209"/>
      <c r="BK10" s="219">
        <f t="shared" si="7"/>
        <v>2.6</v>
      </c>
      <c r="BL10" s="102"/>
      <c r="BM10" s="27"/>
      <c r="BN10" s="35">
        <f t="shared" si="12"/>
        <v>53</v>
      </c>
      <c r="BO10" s="141">
        <f t="shared" si="9"/>
        <v>7.0000000000000007E-2</v>
      </c>
      <c r="BP10" s="8"/>
      <c r="BQ10" s="1">
        <f t="shared" si="10"/>
        <v>0</v>
      </c>
      <c r="BR10" s="35">
        <f t="shared" si="11"/>
        <v>0</v>
      </c>
      <c r="BS10" s="105">
        <v>0.73</v>
      </c>
      <c r="BT10" s="436">
        <v>2.2000000000000002</v>
      </c>
      <c r="BU10" s="436"/>
      <c r="BV10" s="105"/>
      <c r="BX10" s="409"/>
      <c r="BY10" s="105">
        <v>0.73</v>
      </c>
      <c r="BZ10" s="409">
        <v>2.2000000000000002</v>
      </c>
      <c r="CA10" s="409"/>
      <c r="CB10" s="105"/>
      <c r="CD10" s="409"/>
      <c r="CE10" s="409">
        <v>2.2000000000000002</v>
      </c>
      <c r="CF10" s="41"/>
      <c r="CG10" s="409"/>
      <c r="CH10" s="1">
        <v>41</v>
      </c>
      <c r="CI10" s="105">
        <v>0.08</v>
      </c>
      <c r="CJ10" s="8"/>
      <c r="CK10" s="1">
        <v>0</v>
      </c>
      <c r="CL10" s="1">
        <v>0</v>
      </c>
      <c r="CM10" s="105">
        <v>0.73</v>
      </c>
      <c r="CN10" s="409">
        <v>2.2000000000000002</v>
      </c>
      <c r="CO10" s="409"/>
      <c r="CP10" s="105"/>
    </row>
    <row r="11" spans="1:94" ht="15.6" x14ac:dyDescent="0.3">
      <c r="A11" s="146" t="s">
        <v>13</v>
      </c>
      <c r="B11" s="147"/>
      <c r="C11" s="70">
        <f>SUM(C6:C10)</f>
        <v>21</v>
      </c>
      <c r="D11" s="141">
        <f>SUM(D6:D10)</f>
        <v>1</v>
      </c>
      <c r="E11" s="142">
        <f>SUM(E6:E10)</f>
        <v>0.99999999999999989</v>
      </c>
      <c r="F11" s="70"/>
      <c r="G11" s="70"/>
      <c r="H11" s="70"/>
      <c r="I11" s="70"/>
      <c r="J11" s="223">
        <f t="shared" si="8"/>
        <v>0</v>
      </c>
      <c r="K11" s="70">
        <f t="shared" si="0"/>
        <v>4</v>
      </c>
      <c r="L11" s="288"/>
      <c r="M11" s="250" t="s">
        <v>85</v>
      </c>
      <c r="N11" s="68"/>
      <c r="O11" s="218">
        <f t="shared" si="1"/>
        <v>3</v>
      </c>
      <c r="P11" s="215" t="str">
        <f t="shared" si="2"/>
        <v>A</v>
      </c>
      <c r="Q11" s="216">
        <f t="shared" si="3"/>
        <v>2.8666666666666667</v>
      </c>
      <c r="R11" s="216">
        <f t="shared" si="4"/>
        <v>3.5</v>
      </c>
      <c r="S11" s="217">
        <f t="shared" si="5"/>
        <v>3.2727272727272729</v>
      </c>
      <c r="T11" s="266">
        <v>3.7</v>
      </c>
      <c r="U11" s="252">
        <v>3.9</v>
      </c>
      <c r="V11" s="252">
        <v>1</v>
      </c>
      <c r="W11" s="268"/>
      <c r="X11" s="260">
        <v>4</v>
      </c>
      <c r="Y11" s="275">
        <v>4</v>
      </c>
      <c r="Z11" s="257">
        <v>3</v>
      </c>
      <c r="AA11" s="258"/>
      <c r="AB11" s="258">
        <v>1</v>
      </c>
      <c r="AC11" s="258">
        <v>3</v>
      </c>
      <c r="AD11" s="283">
        <v>3</v>
      </c>
      <c r="AE11" s="283">
        <v>4</v>
      </c>
      <c r="AF11" s="283">
        <v>4</v>
      </c>
      <c r="AG11" s="283">
        <v>1</v>
      </c>
      <c r="AH11" s="283">
        <v>4</v>
      </c>
      <c r="AI11" s="285"/>
      <c r="AJ11" s="283">
        <v>4</v>
      </c>
      <c r="AK11" s="283"/>
      <c r="AL11" s="283"/>
      <c r="AM11" s="283"/>
      <c r="AN11" s="277"/>
      <c r="AO11" s="260">
        <v>3</v>
      </c>
      <c r="AP11" s="257">
        <v>4</v>
      </c>
      <c r="AQ11" s="269">
        <v>4</v>
      </c>
      <c r="AR11" s="256"/>
      <c r="AS11" s="257">
        <v>4</v>
      </c>
      <c r="AT11" s="257">
        <v>4</v>
      </c>
      <c r="AU11" s="260">
        <v>0</v>
      </c>
      <c r="AV11" s="257">
        <v>4</v>
      </c>
      <c r="AW11" s="269">
        <v>4</v>
      </c>
      <c r="AX11" s="256">
        <v>1</v>
      </c>
      <c r="AY11" s="256">
        <v>4</v>
      </c>
      <c r="AZ11" s="256"/>
      <c r="BA11" s="256"/>
      <c r="BB11" s="257">
        <v>4</v>
      </c>
      <c r="BC11" s="270"/>
      <c r="BD11" s="271"/>
      <c r="BE11" s="265">
        <v>0.59</v>
      </c>
      <c r="BF11" s="219">
        <f t="shared" si="6"/>
        <v>1</v>
      </c>
      <c r="BG11" s="210"/>
      <c r="BH11" s="290"/>
      <c r="BI11" s="211"/>
      <c r="BJ11" s="209"/>
      <c r="BK11" s="219">
        <f t="shared" si="7"/>
        <v>1</v>
      </c>
      <c r="BL11" s="102"/>
      <c r="BM11" s="27"/>
      <c r="BN11" s="35">
        <f t="shared" si="12"/>
        <v>52</v>
      </c>
      <c r="BO11" s="141">
        <f t="shared" si="9"/>
        <v>0.08</v>
      </c>
      <c r="BP11" s="8"/>
      <c r="BQ11" s="1">
        <f t="shared" si="10"/>
        <v>0</v>
      </c>
      <c r="BR11" s="35">
        <f t="shared" si="11"/>
        <v>0</v>
      </c>
      <c r="BS11" s="105">
        <v>0.88</v>
      </c>
      <c r="BT11" s="436">
        <v>3.7</v>
      </c>
      <c r="BU11" s="436"/>
      <c r="BV11" s="105"/>
      <c r="BX11" s="409"/>
      <c r="BY11" s="105">
        <v>0.88</v>
      </c>
      <c r="BZ11" s="409">
        <v>3.7</v>
      </c>
      <c r="CA11" s="409"/>
      <c r="CB11" s="105"/>
      <c r="CD11" s="409"/>
      <c r="CE11" s="409">
        <v>3.7</v>
      </c>
      <c r="CF11" s="41"/>
      <c r="CG11" s="409"/>
      <c r="CH11" s="1">
        <v>40</v>
      </c>
      <c r="CI11" s="105">
        <v>0.11</v>
      </c>
      <c r="CJ11" s="8"/>
      <c r="CK11" s="1">
        <v>0</v>
      </c>
      <c r="CL11" s="1">
        <v>0</v>
      </c>
      <c r="CM11" s="105">
        <v>0.88</v>
      </c>
      <c r="CN11" s="409">
        <v>3.7</v>
      </c>
      <c r="CO11" s="409"/>
      <c r="CP11" s="105"/>
    </row>
    <row r="12" spans="1:94" ht="15.6" x14ac:dyDescent="0.3">
      <c r="A12" s="143" t="s">
        <v>32</v>
      </c>
      <c r="B12" s="148"/>
      <c r="C12" s="148"/>
      <c r="D12" s="149">
        <f>O93</f>
        <v>2.5095238095238099</v>
      </c>
      <c r="E12" s="150"/>
      <c r="F12" s="70"/>
      <c r="G12" s="70"/>
      <c r="H12" s="70"/>
      <c r="I12" s="70"/>
      <c r="J12" s="223">
        <f t="shared" si="8"/>
        <v>0</v>
      </c>
      <c r="K12" s="70">
        <f t="shared" si="0"/>
        <v>3</v>
      </c>
      <c r="L12" s="288"/>
      <c r="M12" s="250" t="s">
        <v>84</v>
      </c>
      <c r="N12" s="208"/>
      <c r="O12" s="218">
        <f t="shared" si="1"/>
        <v>2.8</v>
      </c>
      <c r="P12" s="215" t="str">
        <f t="shared" si="2"/>
        <v>B</v>
      </c>
      <c r="Q12" s="216">
        <f t="shared" si="3"/>
        <v>2.6999999999999997</v>
      </c>
      <c r="R12" s="216">
        <f t="shared" si="4"/>
        <v>3</v>
      </c>
      <c r="S12" s="217">
        <f t="shared" si="5"/>
        <v>4</v>
      </c>
      <c r="T12" s="266">
        <v>2.5</v>
      </c>
      <c r="U12" s="252">
        <v>2.8</v>
      </c>
      <c r="V12" s="252">
        <v>2.8</v>
      </c>
      <c r="W12" s="268"/>
      <c r="X12" s="260">
        <v>4</v>
      </c>
      <c r="Y12" s="256">
        <v>4</v>
      </c>
      <c r="Z12" s="257">
        <v>2</v>
      </c>
      <c r="AA12" s="258"/>
      <c r="AB12" s="258">
        <v>3</v>
      </c>
      <c r="AC12" s="258">
        <v>4</v>
      </c>
      <c r="AD12" s="257">
        <v>4</v>
      </c>
      <c r="AE12" s="257">
        <v>1</v>
      </c>
      <c r="AF12" s="257">
        <v>2</v>
      </c>
      <c r="AG12" s="257">
        <v>2</v>
      </c>
      <c r="AH12" s="257">
        <v>4</v>
      </c>
      <c r="AI12" s="256"/>
      <c r="AJ12" s="257">
        <v>0</v>
      </c>
      <c r="AK12" s="257"/>
      <c r="AL12" s="257"/>
      <c r="AM12" s="257"/>
      <c r="AN12" s="256"/>
      <c r="AO12" s="260">
        <v>4</v>
      </c>
      <c r="AP12" s="257">
        <v>4</v>
      </c>
      <c r="AQ12" s="269">
        <v>4</v>
      </c>
      <c r="AR12" s="256"/>
      <c r="AS12" s="257">
        <v>4</v>
      </c>
      <c r="AT12" s="257">
        <v>4</v>
      </c>
      <c r="AU12" s="260">
        <v>4</v>
      </c>
      <c r="AV12" s="256">
        <v>4</v>
      </c>
      <c r="AW12" s="269">
        <v>4</v>
      </c>
      <c r="AX12" s="256">
        <v>4</v>
      </c>
      <c r="AY12" s="256">
        <v>4</v>
      </c>
      <c r="AZ12" s="259"/>
      <c r="BA12" s="259"/>
      <c r="BB12" s="259">
        <v>4</v>
      </c>
      <c r="BC12" s="264"/>
      <c r="BD12" s="264"/>
      <c r="BE12" s="265">
        <v>0.77</v>
      </c>
      <c r="BF12" s="219">
        <f t="shared" si="6"/>
        <v>2.8</v>
      </c>
      <c r="BG12" s="210"/>
      <c r="BH12" s="290"/>
      <c r="BI12" s="211"/>
      <c r="BJ12" s="209"/>
      <c r="BK12" s="219">
        <f t="shared" si="7"/>
        <v>2.8</v>
      </c>
      <c r="BL12" s="102"/>
      <c r="BM12" s="27"/>
      <c r="BN12" s="35">
        <f t="shared" si="12"/>
        <v>51</v>
      </c>
      <c r="BO12" s="141">
        <f t="shared" si="9"/>
        <v>0.1</v>
      </c>
      <c r="BP12" s="8"/>
      <c r="BQ12" s="1">
        <f t="shared" si="10"/>
        <v>0</v>
      </c>
      <c r="BR12" s="35">
        <f t="shared" si="11"/>
        <v>0</v>
      </c>
      <c r="BS12" s="105">
        <v>0.75</v>
      </c>
      <c r="BT12" s="436">
        <v>2.5</v>
      </c>
      <c r="BU12" s="436"/>
      <c r="BV12" s="105"/>
      <c r="BX12" s="409"/>
      <c r="BY12" s="105">
        <v>0.75</v>
      </c>
      <c r="BZ12" s="409">
        <v>2.5</v>
      </c>
      <c r="CA12" s="409"/>
      <c r="CB12" s="105"/>
      <c r="CD12" s="409"/>
      <c r="CE12" s="409">
        <v>2.5</v>
      </c>
      <c r="CF12" s="41"/>
      <c r="CG12" s="409"/>
      <c r="CH12" s="1">
        <v>39</v>
      </c>
      <c r="CI12" s="105">
        <v>0.13</v>
      </c>
      <c r="CJ12" s="8"/>
      <c r="CK12" s="1">
        <v>0</v>
      </c>
      <c r="CL12" s="1">
        <v>0</v>
      </c>
      <c r="CM12" s="105">
        <v>0.75</v>
      </c>
      <c r="CN12" s="409">
        <v>2.5</v>
      </c>
      <c r="CO12" s="409"/>
      <c r="CP12" s="105"/>
    </row>
    <row r="13" spans="1:94" ht="15.6" x14ac:dyDescent="0.3">
      <c r="A13" s="70"/>
      <c r="B13" s="70"/>
      <c r="C13" s="70"/>
      <c r="D13" s="70"/>
      <c r="E13" s="70"/>
      <c r="F13" s="70"/>
      <c r="G13" s="70"/>
      <c r="H13" s="70"/>
      <c r="I13" s="70"/>
      <c r="J13" s="223">
        <f t="shared" si="8"/>
        <v>0</v>
      </c>
      <c r="K13" s="70">
        <f t="shared" si="0"/>
        <v>3</v>
      </c>
      <c r="L13" s="288"/>
      <c r="M13" s="250" t="s">
        <v>83</v>
      </c>
      <c r="N13" s="208"/>
      <c r="O13" s="218">
        <f t="shared" si="1"/>
        <v>2.6</v>
      </c>
      <c r="P13" s="215" t="str">
        <f t="shared" si="2"/>
        <v>B</v>
      </c>
      <c r="Q13" s="216">
        <f t="shared" si="3"/>
        <v>2.5666666666666669</v>
      </c>
      <c r="R13" s="216">
        <f t="shared" si="4"/>
        <v>2.8</v>
      </c>
      <c r="S13" s="217">
        <f t="shared" si="5"/>
        <v>2.4545454545454546</v>
      </c>
      <c r="T13" s="266">
        <v>3.7</v>
      </c>
      <c r="U13" s="252">
        <v>1.6</v>
      </c>
      <c r="V13" s="252">
        <v>2.4</v>
      </c>
      <c r="W13" s="268"/>
      <c r="X13" s="260">
        <v>3</v>
      </c>
      <c r="Y13" s="275">
        <v>4</v>
      </c>
      <c r="Z13" s="256">
        <v>3</v>
      </c>
      <c r="AA13" s="258"/>
      <c r="AB13" s="279">
        <v>1</v>
      </c>
      <c r="AC13" s="279">
        <v>0</v>
      </c>
      <c r="AD13" s="280">
        <v>2</v>
      </c>
      <c r="AE13" s="280">
        <v>3</v>
      </c>
      <c r="AF13" s="280">
        <v>4</v>
      </c>
      <c r="AG13" s="280">
        <v>2</v>
      </c>
      <c r="AH13" s="280">
        <v>3</v>
      </c>
      <c r="AI13" s="256"/>
      <c r="AJ13" s="281">
        <v>3</v>
      </c>
      <c r="AK13" s="280"/>
      <c r="AL13" s="280"/>
      <c r="AM13" s="280"/>
      <c r="AN13" s="277"/>
      <c r="AO13" s="260">
        <v>4</v>
      </c>
      <c r="AP13" s="257">
        <v>3</v>
      </c>
      <c r="AQ13" s="273">
        <v>2</v>
      </c>
      <c r="AR13" s="275"/>
      <c r="AS13" s="257">
        <v>2</v>
      </c>
      <c r="AT13" s="256">
        <v>0</v>
      </c>
      <c r="AU13" s="260">
        <v>4</v>
      </c>
      <c r="AV13" s="257">
        <v>0</v>
      </c>
      <c r="AW13" s="269">
        <v>4</v>
      </c>
      <c r="AX13" s="256">
        <v>2</v>
      </c>
      <c r="AY13" s="256">
        <v>3</v>
      </c>
      <c r="AZ13" s="256"/>
      <c r="BA13" s="256"/>
      <c r="BB13" s="257">
        <v>3</v>
      </c>
      <c r="BC13" s="270"/>
      <c r="BD13" s="271"/>
      <c r="BE13" s="265">
        <v>0.71</v>
      </c>
      <c r="BF13" s="219">
        <f t="shared" si="6"/>
        <v>2.4</v>
      </c>
      <c r="BG13" s="210"/>
      <c r="BH13" s="290"/>
      <c r="BI13" s="211"/>
      <c r="BJ13" s="212"/>
      <c r="BK13" s="219">
        <f t="shared" si="7"/>
        <v>2.4</v>
      </c>
      <c r="BL13" s="102"/>
      <c r="BM13" s="27"/>
      <c r="BN13" s="35">
        <f t="shared" si="12"/>
        <v>50</v>
      </c>
      <c r="BO13" s="141">
        <f t="shared" si="9"/>
        <v>0.12</v>
      </c>
      <c r="BP13" s="8"/>
      <c r="BQ13" s="1">
        <f t="shared" si="10"/>
        <v>0</v>
      </c>
      <c r="BR13" s="35">
        <f t="shared" si="11"/>
        <v>0</v>
      </c>
      <c r="BS13" s="105">
        <v>0.91</v>
      </c>
      <c r="BT13" s="436">
        <v>3.7</v>
      </c>
      <c r="BU13" s="436"/>
      <c r="BV13" s="105"/>
      <c r="BY13" s="105">
        <v>0.91</v>
      </c>
      <c r="BZ13" s="409">
        <v>3.7</v>
      </c>
      <c r="CA13" s="409"/>
      <c r="CB13" s="105"/>
      <c r="CE13" s="409">
        <v>3.7</v>
      </c>
      <c r="CF13" s="41"/>
      <c r="CG13" s="409"/>
      <c r="CH13" s="1">
        <v>38</v>
      </c>
      <c r="CI13" s="105">
        <v>0.15</v>
      </c>
      <c r="CJ13" s="8"/>
      <c r="CK13" s="1">
        <v>0</v>
      </c>
      <c r="CL13" s="1">
        <v>0</v>
      </c>
      <c r="CM13" s="105">
        <v>0.91</v>
      </c>
      <c r="CN13" s="409">
        <v>3.7</v>
      </c>
      <c r="CO13" s="409"/>
      <c r="CP13" s="105"/>
    </row>
    <row r="14" spans="1:94" ht="15.6" x14ac:dyDescent="0.3">
      <c r="A14" s="70"/>
      <c r="B14" s="70"/>
      <c r="C14" s="70"/>
      <c r="D14" s="70"/>
      <c r="E14" s="70"/>
      <c r="F14" s="70"/>
      <c r="G14" s="70"/>
      <c r="H14" s="70"/>
      <c r="I14" s="70"/>
      <c r="J14" s="223">
        <f t="shared" si="8"/>
        <v>0</v>
      </c>
      <c r="K14" s="70">
        <f t="shared" si="0"/>
        <v>3</v>
      </c>
      <c r="L14" s="288"/>
      <c r="M14" s="250" t="s">
        <v>76</v>
      </c>
      <c r="N14" s="208"/>
      <c r="O14" s="218">
        <f t="shared" si="1"/>
        <v>2.6</v>
      </c>
      <c r="P14" s="215" t="str">
        <f t="shared" si="2"/>
        <v>B</v>
      </c>
      <c r="Q14" s="216">
        <f t="shared" si="3"/>
        <v>2.5333333333333332</v>
      </c>
      <c r="R14" s="216">
        <f t="shared" si="4"/>
        <v>2.9</v>
      </c>
      <c r="S14" s="217">
        <f t="shared" si="5"/>
        <v>2.5454545454545454</v>
      </c>
      <c r="T14" s="266">
        <v>3.3</v>
      </c>
      <c r="U14" s="252">
        <v>2.5</v>
      </c>
      <c r="V14" s="252">
        <v>1.8</v>
      </c>
      <c r="W14" s="268"/>
      <c r="X14" s="440">
        <v>4</v>
      </c>
      <c r="Y14" s="280"/>
      <c r="Z14" s="283">
        <v>4</v>
      </c>
      <c r="AA14" s="258"/>
      <c r="AB14" s="282"/>
      <c r="AC14" s="282">
        <v>3</v>
      </c>
      <c r="AD14" s="283">
        <v>4</v>
      </c>
      <c r="AE14" s="283">
        <v>3</v>
      </c>
      <c r="AF14" s="283">
        <v>2</v>
      </c>
      <c r="AG14" s="283">
        <v>3</v>
      </c>
      <c r="AH14" s="283">
        <v>2</v>
      </c>
      <c r="AI14" s="256"/>
      <c r="AJ14" s="285">
        <v>4</v>
      </c>
      <c r="AK14" s="283"/>
      <c r="AL14" s="283"/>
      <c r="AM14" s="283"/>
      <c r="AN14" s="277"/>
      <c r="AO14" s="260">
        <v>3</v>
      </c>
      <c r="AP14" s="257">
        <v>3</v>
      </c>
      <c r="AQ14" s="269">
        <v>3</v>
      </c>
      <c r="AR14" s="256"/>
      <c r="AS14" s="257">
        <v>3</v>
      </c>
      <c r="AT14" s="256">
        <v>3</v>
      </c>
      <c r="AU14" s="272">
        <v>4</v>
      </c>
      <c r="AV14" s="257">
        <v>0</v>
      </c>
      <c r="AW14" s="273">
        <v>4</v>
      </c>
      <c r="AX14" s="259">
        <v>1</v>
      </c>
      <c r="AY14" s="259">
        <v>1</v>
      </c>
      <c r="AZ14" s="256"/>
      <c r="BA14" s="256"/>
      <c r="BB14" s="257">
        <v>3</v>
      </c>
      <c r="BC14" s="270"/>
      <c r="BD14" s="270"/>
      <c r="BE14" s="265">
        <v>0.66</v>
      </c>
      <c r="BF14" s="219">
        <f t="shared" si="6"/>
        <v>1.8</v>
      </c>
      <c r="BG14" s="210"/>
      <c r="BH14" s="290"/>
      <c r="BI14" s="211"/>
      <c r="BJ14" s="209"/>
      <c r="BK14" s="219">
        <f t="shared" si="7"/>
        <v>1.8</v>
      </c>
      <c r="BL14" s="102"/>
      <c r="BM14" s="27"/>
      <c r="BN14" s="35">
        <f t="shared" si="12"/>
        <v>49</v>
      </c>
      <c r="BO14" s="141">
        <f t="shared" si="9"/>
        <v>0.14000000000000001</v>
      </c>
      <c r="BP14" s="8"/>
      <c r="BQ14" s="1">
        <f t="shared" si="10"/>
        <v>0</v>
      </c>
      <c r="BR14" s="35">
        <f t="shared" si="11"/>
        <v>0</v>
      </c>
      <c r="BS14" s="105">
        <v>0.93</v>
      </c>
      <c r="BT14" s="436">
        <v>3.8</v>
      </c>
      <c r="BU14" s="436"/>
      <c r="BV14" s="105"/>
      <c r="BX14" s="409"/>
      <c r="BY14" s="105">
        <v>0.93</v>
      </c>
      <c r="BZ14" s="409">
        <v>3.8</v>
      </c>
      <c r="CA14" s="409"/>
      <c r="CB14" s="105"/>
      <c r="CD14" s="409"/>
      <c r="CE14" s="409">
        <v>3.8</v>
      </c>
      <c r="CF14" s="41"/>
      <c r="CG14" s="409"/>
      <c r="CH14" s="1">
        <v>37</v>
      </c>
      <c r="CI14" s="105">
        <v>0.17</v>
      </c>
      <c r="CJ14" s="8"/>
      <c r="CK14" s="1">
        <v>0</v>
      </c>
      <c r="CL14" s="1">
        <v>0</v>
      </c>
      <c r="CM14" s="105">
        <v>0.93</v>
      </c>
      <c r="CN14" s="409">
        <v>3.8</v>
      </c>
      <c r="CO14" s="409"/>
      <c r="CP14" s="105"/>
    </row>
    <row r="15" spans="1:94" ht="15.6" x14ac:dyDescent="0.3">
      <c r="A15" s="70"/>
      <c r="B15" s="70"/>
      <c r="C15" s="70"/>
      <c r="D15" s="70"/>
      <c r="E15" s="70"/>
      <c r="F15" s="70"/>
      <c r="G15" s="70"/>
      <c r="H15" s="70"/>
      <c r="I15" s="70"/>
      <c r="J15" s="223">
        <f t="shared" si="8"/>
        <v>0</v>
      </c>
      <c r="K15" s="70">
        <f t="shared" si="0"/>
        <v>3</v>
      </c>
      <c r="L15" s="288"/>
      <c r="M15" s="250" t="s">
        <v>77</v>
      </c>
      <c r="N15" s="208"/>
      <c r="O15" s="218">
        <f t="shared" si="1"/>
        <v>2.6</v>
      </c>
      <c r="P15" s="215" t="str">
        <f t="shared" si="2"/>
        <v>B</v>
      </c>
      <c r="Q15" s="216">
        <f t="shared" si="3"/>
        <v>2.4333333333333336</v>
      </c>
      <c r="R15" s="216">
        <f t="shared" si="4"/>
        <v>3</v>
      </c>
      <c r="S15" s="217">
        <f t="shared" si="5"/>
        <v>3.4545454545454546</v>
      </c>
      <c r="T15" s="266">
        <v>3.1</v>
      </c>
      <c r="U15" s="252">
        <v>2.2000000000000002</v>
      </c>
      <c r="V15" s="252">
        <v>2</v>
      </c>
      <c r="W15" s="268"/>
      <c r="X15" s="260">
        <v>4</v>
      </c>
      <c r="Y15" s="256">
        <v>4</v>
      </c>
      <c r="Z15" s="257">
        <v>2</v>
      </c>
      <c r="AA15" s="258"/>
      <c r="AB15" s="258">
        <v>4</v>
      </c>
      <c r="AC15" s="258">
        <v>2</v>
      </c>
      <c r="AD15" s="257">
        <v>4</v>
      </c>
      <c r="AE15" s="257">
        <v>1</v>
      </c>
      <c r="AF15" s="257">
        <v>4</v>
      </c>
      <c r="AG15" s="257">
        <v>2</v>
      </c>
      <c r="AH15" s="257">
        <v>3</v>
      </c>
      <c r="AI15" s="256"/>
      <c r="AJ15" s="257">
        <v>0</v>
      </c>
      <c r="AK15" s="257"/>
      <c r="AL15" s="257"/>
      <c r="AM15" s="257"/>
      <c r="AN15" s="256"/>
      <c r="AO15" s="260">
        <v>4</v>
      </c>
      <c r="AP15" s="257">
        <v>4</v>
      </c>
      <c r="AQ15" s="269">
        <v>0</v>
      </c>
      <c r="AR15" s="256"/>
      <c r="AS15" s="257">
        <v>4</v>
      </c>
      <c r="AT15" s="257">
        <v>4</v>
      </c>
      <c r="AU15" s="272">
        <v>4</v>
      </c>
      <c r="AV15" s="256">
        <v>4</v>
      </c>
      <c r="AW15" s="273">
        <v>4</v>
      </c>
      <c r="AX15" s="259">
        <v>4</v>
      </c>
      <c r="AY15" s="259">
        <v>2</v>
      </c>
      <c r="AZ15" s="256"/>
      <c r="BA15" s="256"/>
      <c r="BB15" s="257">
        <v>4</v>
      </c>
      <c r="BC15" s="270"/>
      <c r="BD15" s="271"/>
      <c r="BE15" s="274">
        <v>0.68</v>
      </c>
      <c r="BF15" s="219">
        <f t="shared" si="6"/>
        <v>2</v>
      </c>
      <c r="BG15" s="210"/>
      <c r="BH15" s="290"/>
      <c r="BI15" s="211"/>
      <c r="BJ15" s="209"/>
      <c r="BK15" s="219">
        <f t="shared" si="7"/>
        <v>2</v>
      </c>
      <c r="BL15" s="99"/>
      <c r="BM15" s="27"/>
      <c r="BN15" s="35">
        <f t="shared" si="12"/>
        <v>48</v>
      </c>
      <c r="BO15" s="141">
        <f t="shared" si="9"/>
        <v>0.15</v>
      </c>
      <c r="BP15" s="8"/>
      <c r="BQ15" s="1">
        <f t="shared" si="10"/>
        <v>0</v>
      </c>
      <c r="BR15" s="35">
        <f t="shared" si="11"/>
        <v>0</v>
      </c>
      <c r="BS15" s="437">
        <v>1</v>
      </c>
      <c r="BT15" s="436">
        <v>4</v>
      </c>
      <c r="BU15" s="436"/>
      <c r="BV15" s="105"/>
      <c r="BX15" s="409"/>
      <c r="BY15" s="105">
        <v>1</v>
      </c>
      <c r="BZ15" s="409">
        <v>4</v>
      </c>
      <c r="CA15" s="409"/>
      <c r="CB15" s="105"/>
      <c r="CD15" s="409"/>
      <c r="CE15" s="409">
        <v>4</v>
      </c>
      <c r="CF15" s="41"/>
      <c r="CG15" s="409"/>
      <c r="CH15" s="1">
        <v>36</v>
      </c>
      <c r="CI15" s="105">
        <v>0.2</v>
      </c>
      <c r="CJ15" s="8"/>
      <c r="CK15" s="1">
        <v>0</v>
      </c>
      <c r="CL15" s="1">
        <v>0</v>
      </c>
      <c r="CM15" s="105">
        <v>1</v>
      </c>
      <c r="CN15" s="409">
        <v>4</v>
      </c>
      <c r="CO15" s="409"/>
      <c r="CP15" s="105"/>
    </row>
    <row r="16" spans="1:94" ht="15.6" x14ac:dyDescent="0.3">
      <c r="A16" s="70"/>
      <c r="B16" s="70"/>
      <c r="C16" s="70"/>
      <c r="D16" s="70"/>
      <c r="E16" s="70"/>
      <c r="F16" s="70"/>
      <c r="G16" s="70"/>
      <c r="H16" s="70"/>
      <c r="I16" s="70"/>
      <c r="J16" s="223">
        <f t="shared" si="8"/>
        <v>0</v>
      </c>
      <c r="K16" s="70">
        <f t="shared" si="0"/>
        <v>2</v>
      </c>
      <c r="L16" s="288"/>
      <c r="M16" s="250" t="s">
        <v>94</v>
      </c>
      <c r="N16" s="208"/>
      <c r="O16" s="218">
        <f t="shared" si="1"/>
        <v>2.4</v>
      </c>
      <c r="P16" s="215" t="str">
        <f t="shared" si="2"/>
        <v>C</v>
      </c>
      <c r="Q16" s="216">
        <f t="shared" si="3"/>
        <v>1.9666666666666666</v>
      </c>
      <c r="R16" s="216">
        <f t="shared" si="4"/>
        <v>3.4</v>
      </c>
      <c r="S16" s="217">
        <f t="shared" si="5"/>
        <v>4</v>
      </c>
      <c r="T16" s="266">
        <v>3.3</v>
      </c>
      <c r="U16" s="252">
        <v>1.4</v>
      </c>
      <c r="V16" s="267">
        <v>1.2</v>
      </c>
      <c r="W16" s="268"/>
      <c r="X16" s="260">
        <v>3</v>
      </c>
      <c r="Y16" s="275">
        <v>4</v>
      </c>
      <c r="Z16" s="257">
        <v>3</v>
      </c>
      <c r="AA16" s="258"/>
      <c r="AB16" s="258">
        <v>4</v>
      </c>
      <c r="AC16" s="258">
        <v>4</v>
      </c>
      <c r="AD16" s="283">
        <v>2</v>
      </c>
      <c r="AE16" s="283">
        <v>1</v>
      </c>
      <c r="AF16" s="283">
        <v>4</v>
      </c>
      <c r="AG16" s="283">
        <v>2</v>
      </c>
      <c r="AH16" s="283">
        <v>4</v>
      </c>
      <c r="AI16" s="285"/>
      <c r="AJ16" s="283">
        <v>3</v>
      </c>
      <c r="AK16" s="283"/>
      <c r="AL16" s="283"/>
      <c r="AM16" s="283"/>
      <c r="AN16" s="277"/>
      <c r="AO16" s="260">
        <v>4</v>
      </c>
      <c r="AP16" s="257">
        <v>4</v>
      </c>
      <c r="AQ16" s="269">
        <v>4</v>
      </c>
      <c r="AR16" s="256"/>
      <c r="AS16" s="257">
        <v>4</v>
      </c>
      <c r="AT16" s="257">
        <v>4</v>
      </c>
      <c r="AU16" s="260">
        <v>4</v>
      </c>
      <c r="AV16" s="257">
        <v>4</v>
      </c>
      <c r="AW16" s="269">
        <v>4</v>
      </c>
      <c r="AX16" s="256">
        <v>4</v>
      </c>
      <c r="AY16" s="256">
        <v>4</v>
      </c>
      <c r="AZ16" s="259"/>
      <c r="BA16" s="259"/>
      <c r="BB16" s="262">
        <v>4</v>
      </c>
      <c r="BC16" s="263"/>
      <c r="BD16" s="264"/>
      <c r="BE16" s="265">
        <v>0.61</v>
      </c>
      <c r="BF16" s="219">
        <f t="shared" si="6"/>
        <v>1.2</v>
      </c>
      <c r="BG16" s="222"/>
      <c r="BH16" s="290"/>
      <c r="BI16" s="211"/>
      <c r="BJ16" s="209"/>
      <c r="BK16" s="219">
        <f t="shared" si="7"/>
        <v>1.2</v>
      </c>
      <c r="BL16" s="102"/>
      <c r="BM16" s="27"/>
      <c r="BN16" s="35">
        <f t="shared" si="12"/>
        <v>47</v>
      </c>
      <c r="BO16" s="141">
        <f t="shared" si="9"/>
        <v>0.17</v>
      </c>
      <c r="BP16" s="8"/>
      <c r="BQ16" s="1">
        <f t="shared" si="10"/>
        <v>0</v>
      </c>
      <c r="BR16" s="35">
        <f t="shared" si="11"/>
        <v>0</v>
      </c>
      <c r="BS16" s="105">
        <v>0.77</v>
      </c>
      <c r="BT16" s="436">
        <v>2.7</v>
      </c>
      <c r="BU16" s="438"/>
      <c r="BV16" s="105"/>
      <c r="BX16" s="409"/>
      <c r="BY16" s="105">
        <v>0.77</v>
      </c>
      <c r="BZ16" s="409">
        <v>2.7</v>
      </c>
      <c r="CA16" s="410"/>
      <c r="CB16" s="105"/>
      <c r="CD16" s="409"/>
      <c r="CE16" s="409">
        <v>2.7</v>
      </c>
      <c r="CF16" s="41"/>
      <c r="CG16" s="409"/>
      <c r="CH16" s="1">
        <v>35</v>
      </c>
      <c r="CI16" s="105">
        <v>0.22</v>
      </c>
      <c r="CJ16" s="8"/>
      <c r="CK16" s="1">
        <v>0</v>
      </c>
      <c r="CL16" s="1">
        <v>0</v>
      </c>
      <c r="CM16" s="105">
        <v>0.77</v>
      </c>
      <c r="CN16" s="409">
        <v>2.7</v>
      </c>
      <c r="CO16" s="410"/>
      <c r="CP16" s="105"/>
    </row>
    <row r="17" spans="1:95" ht="15.6" x14ac:dyDescent="0.3">
      <c r="A17" s="70"/>
      <c r="B17" s="70"/>
      <c r="C17" s="70"/>
      <c r="D17" s="70"/>
      <c r="E17" s="70"/>
      <c r="F17" s="70"/>
      <c r="G17" s="70"/>
      <c r="H17" s="70"/>
      <c r="I17" s="70"/>
      <c r="J17" s="223">
        <f t="shared" si="8"/>
        <v>0</v>
      </c>
      <c r="K17" s="70">
        <f t="shared" si="0"/>
        <v>2</v>
      </c>
      <c r="L17" s="288"/>
      <c r="M17" s="250" t="s">
        <v>99</v>
      </c>
      <c r="N17" s="208"/>
      <c r="O17" s="218">
        <f t="shared" si="1"/>
        <v>2.2000000000000002</v>
      </c>
      <c r="P17" s="215" t="str">
        <f t="shared" si="2"/>
        <v>C</v>
      </c>
      <c r="Q17" s="216">
        <f t="shared" si="3"/>
        <v>1.6333333333333335</v>
      </c>
      <c r="R17" s="216">
        <f t="shared" si="4"/>
        <v>3.5</v>
      </c>
      <c r="S17" s="217">
        <f t="shared" si="5"/>
        <v>3.2727272727272729</v>
      </c>
      <c r="T17" s="266">
        <v>2.9</v>
      </c>
      <c r="U17" s="252">
        <v>1</v>
      </c>
      <c r="V17" s="252">
        <v>1</v>
      </c>
      <c r="W17" s="268"/>
      <c r="X17" s="260">
        <v>4</v>
      </c>
      <c r="Y17" s="256">
        <v>4</v>
      </c>
      <c r="Z17" s="257">
        <v>4</v>
      </c>
      <c r="AA17" s="258"/>
      <c r="AB17" s="258">
        <v>4</v>
      </c>
      <c r="AC17" s="258">
        <v>1</v>
      </c>
      <c r="AD17" s="257">
        <v>4</v>
      </c>
      <c r="AE17" s="257">
        <v>3</v>
      </c>
      <c r="AF17" s="257">
        <v>4</v>
      </c>
      <c r="AG17" s="257"/>
      <c r="AH17" s="257">
        <v>4</v>
      </c>
      <c r="AI17" s="256"/>
      <c r="AJ17" s="257">
        <v>3</v>
      </c>
      <c r="AK17" s="257"/>
      <c r="AL17" s="257"/>
      <c r="AM17" s="257"/>
      <c r="AN17" s="256"/>
      <c r="AO17" s="260">
        <v>4</v>
      </c>
      <c r="AP17" s="257">
        <v>4</v>
      </c>
      <c r="AQ17" s="273">
        <v>3</v>
      </c>
      <c r="AR17" s="259"/>
      <c r="AS17" s="262">
        <v>4</v>
      </c>
      <c r="AT17" s="259">
        <v>4</v>
      </c>
      <c r="AU17" s="260">
        <v>4</v>
      </c>
      <c r="AV17" s="256">
        <v>0</v>
      </c>
      <c r="AW17" s="269">
        <v>4</v>
      </c>
      <c r="AX17" s="256">
        <v>2</v>
      </c>
      <c r="AY17" s="256">
        <v>3</v>
      </c>
      <c r="AZ17" s="256"/>
      <c r="BA17" s="256"/>
      <c r="BB17" s="257">
        <v>4</v>
      </c>
      <c r="BC17" s="270"/>
      <c r="BD17" s="270"/>
      <c r="BE17" s="274">
        <v>0.59</v>
      </c>
      <c r="BF17" s="219">
        <f t="shared" si="6"/>
        <v>1</v>
      </c>
      <c r="BG17" s="210"/>
      <c r="BH17" s="290"/>
      <c r="BI17" s="211"/>
      <c r="BJ17" s="209"/>
      <c r="BK17" s="219">
        <f t="shared" si="7"/>
        <v>1</v>
      </c>
      <c r="BL17" s="102"/>
      <c r="BM17" s="27"/>
      <c r="BN17" s="35">
        <f t="shared" si="12"/>
        <v>46</v>
      </c>
      <c r="BO17" s="141">
        <f t="shared" si="9"/>
        <v>0.19</v>
      </c>
      <c r="BP17" s="8"/>
      <c r="BQ17" s="1">
        <f t="shared" si="10"/>
        <v>0</v>
      </c>
      <c r="BR17" s="35">
        <f t="shared" si="11"/>
        <v>0</v>
      </c>
      <c r="BS17" s="105">
        <v>0.33</v>
      </c>
      <c r="BT17" s="436">
        <v>0.1</v>
      </c>
      <c r="BU17" s="436"/>
      <c r="BV17" s="105"/>
      <c r="BX17" s="409"/>
      <c r="BY17" s="105">
        <v>0.33</v>
      </c>
      <c r="BZ17" s="409">
        <v>0.1</v>
      </c>
      <c r="CA17" s="409"/>
      <c r="CB17" s="105"/>
      <c r="CD17" s="409"/>
      <c r="CE17" s="409">
        <v>0.1</v>
      </c>
      <c r="CF17" s="41"/>
      <c r="CG17" s="409"/>
      <c r="CH17" s="1">
        <v>34</v>
      </c>
      <c r="CI17" s="105">
        <v>0.24</v>
      </c>
      <c r="CJ17" s="8"/>
      <c r="CK17" s="1">
        <v>0</v>
      </c>
      <c r="CL17" s="1">
        <v>0</v>
      </c>
      <c r="CM17" s="105">
        <v>0.33</v>
      </c>
      <c r="CN17" s="409">
        <v>0.1</v>
      </c>
      <c r="CO17" s="409"/>
      <c r="CP17" s="105"/>
    </row>
    <row r="18" spans="1:95" ht="15.6" x14ac:dyDescent="0.3">
      <c r="A18" s="70"/>
      <c r="B18" s="70"/>
      <c r="C18" s="70"/>
      <c r="D18" s="70"/>
      <c r="E18" s="70"/>
      <c r="F18" s="70"/>
      <c r="G18" s="70"/>
      <c r="H18" s="70"/>
      <c r="I18" s="70"/>
      <c r="J18" s="223">
        <f t="shared" si="8"/>
        <v>0</v>
      </c>
      <c r="K18" s="70">
        <f t="shared" si="0"/>
        <v>2</v>
      </c>
      <c r="L18" s="288"/>
      <c r="M18" s="250" t="s">
        <v>95</v>
      </c>
      <c r="N18" s="196"/>
      <c r="O18" s="218">
        <f t="shared" si="1"/>
        <v>2.1</v>
      </c>
      <c r="P18" s="215" t="str">
        <f t="shared" si="2"/>
        <v>C</v>
      </c>
      <c r="Q18" s="216">
        <f t="shared" si="3"/>
        <v>1.9333333333333336</v>
      </c>
      <c r="R18" s="216">
        <f t="shared" si="4"/>
        <v>2.6</v>
      </c>
      <c r="S18" s="217">
        <f t="shared" si="5"/>
        <v>1.9090909090909092</v>
      </c>
      <c r="T18" s="266">
        <v>2.7</v>
      </c>
      <c r="U18" s="252">
        <v>1.7</v>
      </c>
      <c r="V18" s="252">
        <v>1.4</v>
      </c>
      <c r="W18" s="268"/>
      <c r="X18" s="260">
        <v>2</v>
      </c>
      <c r="Y18" s="275">
        <v>4</v>
      </c>
      <c r="Z18" s="257">
        <v>4</v>
      </c>
      <c r="AA18" s="258"/>
      <c r="AB18" s="258">
        <v>4</v>
      </c>
      <c r="AC18" s="258">
        <v>3</v>
      </c>
      <c r="AD18" s="283">
        <v>2</v>
      </c>
      <c r="AE18" s="283">
        <v>3</v>
      </c>
      <c r="AF18" s="283">
        <v>1</v>
      </c>
      <c r="AG18" s="283">
        <v>0</v>
      </c>
      <c r="AH18" s="283">
        <v>3</v>
      </c>
      <c r="AI18" s="285"/>
      <c r="AJ18" s="283">
        <v>0</v>
      </c>
      <c r="AK18" s="283"/>
      <c r="AL18" s="280"/>
      <c r="AM18" s="280"/>
      <c r="AN18" s="277"/>
      <c r="AO18" s="441" t="s">
        <v>103</v>
      </c>
      <c r="AP18" s="257">
        <v>4</v>
      </c>
      <c r="AQ18" s="273">
        <v>4</v>
      </c>
      <c r="AR18" s="259"/>
      <c r="AS18" s="262">
        <v>4</v>
      </c>
      <c r="AT18" s="259">
        <v>4</v>
      </c>
      <c r="AU18" s="441" t="s">
        <v>103</v>
      </c>
      <c r="AV18" s="442" t="s">
        <v>103</v>
      </c>
      <c r="AW18" s="269">
        <v>4</v>
      </c>
      <c r="AX18" s="441" t="s">
        <v>103</v>
      </c>
      <c r="AY18" s="256">
        <v>1</v>
      </c>
      <c r="AZ18" s="256"/>
      <c r="BA18" s="256"/>
      <c r="BB18" s="442" t="s">
        <v>103</v>
      </c>
      <c r="BC18" s="270"/>
      <c r="BD18" s="270"/>
      <c r="BE18" s="274">
        <v>0.63</v>
      </c>
      <c r="BF18" s="219">
        <f t="shared" si="6"/>
        <v>1.4</v>
      </c>
      <c r="BG18" s="209"/>
      <c r="BH18" s="290"/>
      <c r="BI18" s="212"/>
      <c r="BJ18" s="212"/>
      <c r="BK18" s="219">
        <f t="shared" si="7"/>
        <v>1.4</v>
      </c>
      <c r="BL18" s="102"/>
      <c r="BM18" s="27"/>
      <c r="BN18" s="35">
        <f t="shared" si="12"/>
        <v>45</v>
      </c>
      <c r="BO18" s="141">
        <f t="shared" si="9"/>
        <v>0.21</v>
      </c>
      <c r="BP18" s="8"/>
      <c r="BQ18" s="1">
        <f t="shared" si="10"/>
        <v>0</v>
      </c>
      <c r="BR18" s="35">
        <f t="shared" si="11"/>
        <v>0</v>
      </c>
      <c r="BS18" s="105">
        <v>0.8</v>
      </c>
      <c r="BT18" s="436">
        <v>2.9</v>
      </c>
      <c r="BU18" s="436"/>
      <c r="BV18" s="105"/>
      <c r="BY18" s="105">
        <v>0.8</v>
      </c>
      <c r="BZ18" s="409">
        <v>2.9</v>
      </c>
      <c r="CA18" s="409"/>
      <c r="CB18" s="105"/>
      <c r="CE18" s="409">
        <v>2.9</v>
      </c>
      <c r="CF18" s="41"/>
      <c r="CG18" s="409"/>
      <c r="CH18" s="1">
        <v>33</v>
      </c>
      <c r="CI18" s="105">
        <v>0.26</v>
      </c>
      <c r="CJ18" s="8"/>
      <c r="CK18" s="1">
        <v>0</v>
      </c>
      <c r="CL18" s="1">
        <v>0</v>
      </c>
      <c r="CM18" s="105">
        <v>0.8</v>
      </c>
      <c r="CN18" s="409">
        <v>2.9</v>
      </c>
      <c r="CO18" s="409"/>
      <c r="CP18" s="105"/>
    </row>
    <row r="19" spans="1:95" ht="15.6" x14ac:dyDescent="0.3">
      <c r="A19" s="70"/>
      <c r="B19" s="70"/>
      <c r="C19" s="70"/>
      <c r="D19" s="70"/>
      <c r="E19" s="70"/>
      <c r="F19" s="70"/>
      <c r="G19" s="70"/>
      <c r="H19" s="70"/>
      <c r="I19" s="70"/>
      <c r="J19" s="223">
        <f t="shared" si="8"/>
        <v>0</v>
      </c>
      <c r="K19" s="70">
        <f t="shared" si="0"/>
        <v>2</v>
      </c>
      <c r="L19" s="288"/>
      <c r="M19" s="250" t="s">
        <v>88</v>
      </c>
      <c r="N19" s="208"/>
      <c r="O19" s="218">
        <f t="shared" si="1"/>
        <v>2.1</v>
      </c>
      <c r="P19" s="215" t="str">
        <f t="shared" si="2"/>
        <v>C</v>
      </c>
      <c r="Q19" s="216">
        <f t="shared" si="3"/>
        <v>1.8666666666666669</v>
      </c>
      <c r="R19" s="216">
        <f t="shared" si="4"/>
        <v>2.6</v>
      </c>
      <c r="S19" s="217">
        <f t="shared" si="5"/>
        <v>3.0909090909090908</v>
      </c>
      <c r="T19" s="266">
        <v>2.7</v>
      </c>
      <c r="U19" s="252">
        <v>0.7</v>
      </c>
      <c r="V19" s="252">
        <v>2.2000000000000002</v>
      </c>
      <c r="W19" s="268"/>
      <c r="X19" s="260">
        <v>4</v>
      </c>
      <c r="Y19" s="256">
        <v>4</v>
      </c>
      <c r="Z19" s="257">
        <v>1</v>
      </c>
      <c r="AA19" s="258"/>
      <c r="AB19" s="258">
        <v>4</v>
      </c>
      <c r="AC19" s="258">
        <v>2</v>
      </c>
      <c r="AD19" s="257">
        <v>3</v>
      </c>
      <c r="AE19" s="257"/>
      <c r="AF19" s="257">
        <v>2</v>
      </c>
      <c r="AG19" s="257"/>
      <c r="AH19" s="257">
        <v>3</v>
      </c>
      <c r="AI19" s="259"/>
      <c r="AJ19" s="257">
        <v>3</v>
      </c>
      <c r="AK19" s="257"/>
      <c r="AL19" s="257"/>
      <c r="AM19" s="257"/>
      <c r="AN19" s="256"/>
      <c r="AO19" s="260">
        <v>3</v>
      </c>
      <c r="AP19" s="257">
        <v>4</v>
      </c>
      <c r="AQ19" s="269">
        <v>3</v>
      </c>
      <c r="AR19" s="256"/>
      <c r="AS19" s="257">
        <v>4</v>
      </c>
      <c r="AT19" s="257">
        <v>3</v>
      </c>
      <c r="AU19" s="260">
        <v>4</v>
      </c>
      <c r="AV19" s="257">
        <v>0</v>
      </c>
      <c r="AW19" s="269">
        <v>4</v>
      </c>
      <c r="AX19" s="256">
        <v>2</v>
      </c>
      <c r="AY19" s="256">
        <v>3</v>
      </c>
      <c r="AZ19" s="256"/>
      <c r="BA19" s="256"/>
      <c r="BB19" s="257">
        <v>4</v>
      </c>
      <c r="BC19" s="270"/>
      <c r="BD19" s="271"/>
      <c r="BE19" s="265">
        <v>0.7</v>
      </c>
      <c r="BF19" s="219">
        <f t="shared" si="6"/>
        <v>2.2000000000000002</v>
      </c>
      <c r="BG19" s="210"/>
      <c r="BH19" s="290"/>
      <c r="BI19" s="209"/>
      <c r="BJ19" s="209"/>
      <c r="BK19" s="219">
        <f t="shared" si="7"/>
        <v>2.2000000000000002</v>
      </c>
      <c r="BL19" s="102"/>
      <c r="BM19" s="27"/>
      <c r="BN19" s="35">
        <f t="shared" si="12"/>
        <v>44</v>
      </c>
      <c r="BO19" s="141">
        <f t="shared" si="9"/>
        <v>0.22</v>
      </c>
      <c r="BP19" s="8"/>
      <c r="BQ19" s="1">
        <f t="shared" si="10"/>
        <v>0</v>
      </c>
      <c r="BR19" s="35">
        <f t="shared" si="11"/>
        <v>0</v>
      </c>
      <c r="BS19" s="105">
        <v>0.95</v>
      </c>
      <c r="BT19" s="436">
        <v>3.9</v>
      </c>
      <c r="BU19" s="436"/>
      <c r="BV19" s="105"/>
      <c r="BW19" s="409"/>
      <c r="BX19" s="409"/>
      <c r="BY19" s="105">
        <v>0.95</v>
      </c>
      <c r="BZ19" s="409">
        <v>3.9</v>
      </c>
      <c r="CA19" s="409"/>
      <c r="CB19" s="105"/>
      <c r="CC19" s="409"/>
      <c r="CD19" s="409"/>
      <c r="CE19" s="409">
        <v>3.9</v>
      </c>
      <c r="CF19" s="41"/>
      <c r="CG19" s="409"/>
      <c r="CH19" s="1">
        <v>32</v>
      </c>
      <c r="CI19" s="105">
        <v>0.28000000000000003</v>
      </c>
      <c r="CJ19" s="8"/>
      <c r="CK19" s="1">
        <v>0</v>
      </c>
      <c r="CL19" s="1">
        <v>0</v>
      </c>
      <c r="CM19" s="105">
        <v>0.95</v>
      </c>
      <c r="CN19" s="409">
        <v>3.9</v>
      </c>
      <c r="CO19" s="409"/>
      <c r="CP19" s="105"/>
      <c r="CQ19" s="409"/>
    </row>
    <row r="20" spans="1:95" ht="15.6" x14ac:dyDescent="0.3">
      <c r="A20" s="70"/>
      <c r="B20" s="70"/>
      <c r="C20" s="70"/>
      <c r="D20" s="70"/>
      <c r="E20" s="70"/>
      <c r="F20" s="70"/>
      <c r="G20" s="70"/>
      <c r="H20" s="70"/>
      <c r="I20" s="70"/>
      <c r="J20" s="223">
        <f t="shared" si="8"/>
        <v>0</v>
      </c>
      <c r="K20" s="70">
        <f t="shared" si="0"/>
        <v>2</v>
      </c>
      <c r="L20" s="288"/>
      <c r="M20" s="250" t="s">
        <v>78</v>
      </c>
      <c r="N20" s="208"/>
      <c r="O20" s="218">
        <f t="shared" si="1"/>
        <v>1.9</v>
      </c>
      <c r="P20" s="215" t="str">
        <f t="shared" si="2"/>
        <v>C</v>
      </c>
      <c r="Q20" s="216">
        <f t="shared" si="3"/>
        <v>2.1999999999999997</v>
      </c>
      <c r="R20" s="216">
        <f t="shared" si="4"/>
        <v>1.6</v>
      </c>
      <c r="S20" s="217">
        <f t="shared" si="5"/>
        <v>0</v>
      </c>
      <c r="T20" s="266">
        <v>2.7</v>
      </c>
      <c r="U20" s="252">
        <v>1.9</v>
      </c>
      <c r="V20" s="252">
        <v>2</v>
      </c>
      <c r="W20" s="268"/>
      <c r="X20" s="260">
        <v>1</v>
      </c>
      <c r="Y20" s="280">
        <v>4</v>
      </c>
      <c r="Z20" s="276">
        <v>4</v>
      </c>
      <c r="AA20" s="258"/>
      <c r="AB20" s="258">
        <v>3</v>
      </c>
      <c r="AC20" s="282">
        <v>4</v>
      </c>
      <c r="AD20" s="283"/>
      <c r="AE20" s="283"/>
      <c r="AF20" s="283"/>
      <c r="AG20" s="283"/>
      <c r="AH20" s="283"/>
      <c r="AI20" s="256"/>
      <c r="AJ20" s="257">
        <v>0</v>
      </c>
      <c r="AK20" s="283"/>
      <c r="AL20" s="283"/>
      <c r="AM20" s="283"/>
      <c r="AN20" s="277"/>
      <c r="AO20" s="441" t="s">
        <v>103</v>
      </c>
      <c r="AP20" s="257" t="s">
        <v>103</v>
      </c>
      <c r="AQ20" s="273" t="s">
        <v>103</v>
      </c>
      <c r="AR20" s="275" t="s">
        <v>103</v>
      </c>
      <c r="AS20" s="257" t="s">
        <v>103</v>
      </c>
      <c r="AT20" s="257" t="s">
        <v>103</v>
      </c>
      <c r="AU20" s="260" t="s">
        <v>103</v>
      </c>
      <c r="AV20" s="257" t="s">
        <v>103</v>
      </c>
      <c r="AW20" s="269" t="s">
        <v>103</v>
      </c>
      <c r="AX20" s="256" t="s">
        <v>103</v>
      </c>
      <c r="AY20" s="256" t="s">
        <v>103</v>
      </c>
      <c r="AZ20" s="259" t="s">
        <v>103</v>
      </c>
      <c r="BA20" s="259" t="s">
        <v>103</v>
      </c>
      <c r="BB20" s="262" t="s">
        <v>103</v>
      </c>
      <c r="BC20" s="263"/>
      <c r="BD20" s="264"/>
      <c r="BE20" s="265">
        <v>0.68</v>
      </c>
      <c r="BF20" s="219">
        <f t="shared" si="6"/>
        <v>2</v>
      </c>
      <c r="BG20" s="210"/>
      <c r="BH20" s="290"/>
      <c r="BI20" s="211"/>
      <c r="BJ20" s="209"/>
      <c r="BK20" s="219">
        <f t="shared" si="7"/>
        <v>2</v>
      </c>
      <c r="BL20" s="102"/>
      <c r="BM20" s="27"/>
      <c r="BN20" s="35">
        <f t="shared" si="12"/>
        <v>43</v>
      </c>
      <c r="BO20" s="141">
        <f t="shared" si="9"/>
        <v>0.24</v>
      </c>
      <c r="BP20" s="8"/>
      <c r="BQ20" s="1">
        <f t="shared" si="10"/>
        <v>0</v>
      </c>
      <c r="BR20" s="35">
        <f t="shared" si="11"/>
        <v>0</v>
      </c>
      <c r="BS20" s="105">
        <v>0.84</v>
      </c>
      <c r="BT20" s="436">
        <v>3.3</v>
      </c>
      <c r="BU20" s="409"/>
      <c r="BV20" s="105"/>
      <c r="BX20" s="409"/>
      <c r="BY20" s="105">
        <v>0.84</v>
      </c>
      <c r="BZ20" s="409">
        <v>3.3</v>
      </c>
      <c r="CA20" s="409"/>
      <c r="CB20" s="105"/>
      <c r="CD20" s="409"/>
      <c r="CE20" s="409">
        <v>3.3</v>
      </c>
      <c r="CF20" s="41"/>
      <c r="CG20" s="409"/>
      <c r="CH20" s="1">
        <v>31</v>
      </c>
      <c r="CI20" s="105">
        <v>0.31</v>
      </c>
      <c r="CJ20" s="8"/>
      <c r="CK20" s="1">
        <v>0</v>
      </c>
      <c r="CL20" s="1">
        <v>0</v>
      </c>
      <c r="CM20" s="105">
        <v>0.84</v>
      </c>
      <c r="CN20" s="409">
        <v>3.3</v>
      </c>
      <c r="CO20" s="409"/>
      <c r="CP20" s="105"/>
    </row>
    <row r="21" spans="1:95" ht="15.6" x14ac:dyDescent="0.3">
      <c r="A21" s="70"/>
      <c r="B21" s="70"/>
      <c r="C21" s="70"/>
      <c r="D21" s="70"/>
      <c r="E21" s="70"/>
      <c r="F21" s="70"/>
      <c r="G21" s="70"/>
      <c r="H21" s="70"/>
      <c r="I21" s="70"/>
      <c r="J21" s="223">
        <f t="shared" si="8"/>
        <v>0</v>
      </c>
      <c r="K21" s="70">
        <f t="shared" si="0"/>
        <v>2</v>
      </c>
      <c r="L21" s="288"/>
      <c r="M21" s="250" t="s">
        <v>92</v>
      </c>
      <c r="N21" s="208"/>
      <c r="O21" s="218">
        <f t="shared" si="1"/>
        <v>1.7</v>
      </c>
      <c r="P21" s="215" t="str">
        <f t="shared" si="2"/>
        <v>C</v>
      </c>
      <c r="Q21" s="216">
        <f t="shared" si="3"/>
        <v>1.2666666666666666</v>
      </c>
      <c r="R21" s="216">
        <f t="shared" si="4"/>
        <v>2.6</v>
      </c>
      <c r="S21" s="217">
        <f t="shared" si="5"/>
        <v>2.8181818181818183</v>
      </c>
      <c r="T21" s="266">
        <v>2.9</v>
      </c>
      <c r="U21" s="252">
        <v>0.2</v>
      </c>
      <c r="V21" s="267">
        <v>0.7</v>
      </c>
      <c r="W21" s="268"/>
      <c r="X21" s="260">
        <v>2</v>
      </c>
      <c r="Y21" s="256">
        <v>4</v>
      </c>
      <c r="Z21" s="257">
        <v>4</v>
      </c>
      <c r="AA21" s="258"/>
      <c r="AB21" s="258">
        <v>1</v>
      </c>
      <c r="AC21" s="258">
        <v>2</v>
      </c>
      <c r="AD21" s="257">
        <v>1</v>
      </c>
      <c r="AE21" s="257">
        <v>4</v>
      </c>
      <c r="AF21" s="257">
        <v>4</v>
      </c>
      <c r="AG21" s="257">
        <v>1</v>
      </c>
      <c r="AH21" s="257">
        <v>1</v>
      </c>
      <c r="AI21" s="259"/>
      <c r="AJ21" s="257">
        <v>2</v>
      </c>
      <c r="AK21" s="257"/>
      <c r="AL21" s="257"/>
      <c r="AM21" s="257"/>
      <c r="AN21" s="256"/>
      <c r="AO21" s="260">
        <v>3</v>
      </c>
      <c r="AP21" s="257">
        <v>4</v>
      </c>
      <c r="AQ21" s="401">
        <v>0</v>
      </c>
      <c r="AR21" s="259"/>
      <c r="AS21" s="262">
        <v>4</v>
      </c>
      <c r="AT21" s="262">
        <v>4</v>
      </c>
      <c r="AU21" s="260">
        <v>1</v>
      </c>
      <c r="AV21" s="256">
        <v>1</v>
      </c>
      <c r="AW21" s="269">
        <v>4</v>
      </c>
      <c r="AX21" s="256">
        <v>2</v>
      </c>
      <c r="AY21" s="256">
        <v>4</v>
      </c>
      <c r="AZ21" s="256"/>
      <c r="BA21" s="256"/>
      <c r="BB21" s="257">
        <v>4</v>
      </c>
      <c r="BC21" s="270"/>
      <c r="BD21" s="271"/>
      <c r="BE21" s="265">
        <v>0.56000000000000005</v>
      </c>
      <c r="BF21" s="219">
        <f t="shared" si="6"/>
        <v>0.7</v>
      </c>
      <c r="BG21" s="210"/>
      <c r="BH21" s="290"/>
      <c r="BI21" s="211"/>
      <c r="BJ21" s="209"/>
      <c r="BK21" s="219">
        <f t="shared" si="7"/>
        <v>0.7</v>
      </c>
      <c r="BL21" s="102"/>
      <c r="BM21" s="27"/>
      <c r="BN21" s="35">
        <f t="shared" si="12"/>
        <v>42</v>
      </c>
      <c r="BO21" s="141">
        <f t="shared" si="9"/>
        <v>0.26</v>
      </c>
      <c r="BP21" s="8"/>
      <c r="BQ21" s="1">
        <f t="shared" si="10"/>
        <v>0</v>
      </c>
      <c r="BR21" s="35">
        <f t="shared" si="11"/>
        <v>0</v>
      </c>
      <c r="BS21" s="105">
        <v>0.77</v>
      </c>
      <c r="BT21" s="436">
        <v>2.7</v>
      </c>
      <c r="BU21" s="436"/>
      <c r="BV21" s="105"/>
      <c r="BX21" s="409"/>
      <c r="BY21" s="105">
        <v>0.77</v>
      </c>
      <c r="BZ21" s="409">
        <v>2.7</v>
      </c>
      <c r="CA21" s="409"/>
      <c r="CB21" s="105"/>
      <c r="CD21" s="409"/>
      <c r="CE21" s="409">
        <v>2.7</v>
      </c>
      <c r="CF21" s="41"/>
      <c r="CG21" s="409"/>
      <c r="CH21" s="1">
        <v>30</v>
      </c>
      <c r="CI21" s="105">
        <v>0.33</v>
      </c>
      <c r="CJ21" s="8">
        <v>0.1</v>
      </c>
      <c r="CK21" s="1">
        <v>1</v>
      </c>
      <c r="CL21" s="1">
        <v>1</v>
      </c>
      <c r="CM21" s="105">
        <v>0.77</v>
      </c>
      <c r="CN21" s="409">
        <v>2.7</v>
      </c>
      <c r="CO21" s="409"/>
      <c r="CP21" s="105"/>
    </row>
    <row r="22" spans="1:95" ht="15.6" x14ac:dyDescent="0.3">
      <c r="A22" s="70"/>
      <c r="B22" s="70"/>
      <c r="C22" s="70"/>
      <c r="D22" s="70"/>
      <c r="E22" s="70"/>
      <c r="F22" s="70"/>
      <c r="G22" s="70"/>
      <c r="H22" s="70"/>
      <c r="I22" s="70"/>
      <c r="J22" s="223">
        <f t="shared" si="8"/>
        <v>0</v>
      </c>
      <c r="K22" s="70">
        <f t="shared" si="0"/>
        <v>1</v>
      </c>
      <c r="L22" s="288"/>
      <c r="M22" s="250" t="s">
        <v>82</v>
      </c>
      <c r="N22" s="208"/>
      <c r="O22" s="218">
        <f t="shared" si="1"/>
        <v>1.5</v>
      </c>
      <c r="P22" s="215" t="str">
        <f t="shared" si="2"/>
        <v>D</v>
      </c>
      <c r="Q22" s="216">
        <f t="shared" si="3"/>
        <v>1.2</v>
      </c>
      <c r="R22" s="216">
        <f t="shared" si="4"/>
        <v>1.8</v>
      </c>
      <c r="S22" s="217">
        <f t="shared" si="5"/>
        <v>3.9090909090909092</v>
      </c>
      <c r="T22" s="266">
        <v>2.2000000000000002</v>
      </c>
      <c r="U22" s="252">
        <v>1.3</v>
      </c>
      <c r="V22" s="252">
        <v>0.1</v>
      </c>
      <c r="W22" s="268"/>
      <c r="X22" s="260">
        <v>2</v>
      </c>
      <c r="Y22" s="256">
        <v>4</v>
      </c>
      <c r="Z22" s="257">
        <v>3</v>
      </c>
      <c r="AA22" s="258"/>
      <c r="AB22" s="258">
        <v>4</v>
      </c>
      <c r="AC22" s="258">
        <v>0</v>
      </c>
      <c r="AD22" s="257">
        <v>1</v>
      </c>
      <c r="AE22" s="257">
        <v>1</v>
      </c>
      <c r="AF22" s="257">
        <v>2</v>
      </c>
      <c r="AG22" s="257">
        <v>0</v>
      </c>
      <c r="AH22" s="257">
        <v>1</v>
      </c>
      <c r="AI22" s="256"/>
      <c r="AJ22" s="257">
        <v>0</v>
      </c>
      <c r="AK22" s="257"/>
      <c r="AL22" s="257"/>
      <c r="AM22" s="257"/>
      <c r="AN22" s="256"/>
      <c r="AO22" s="260">
        <v>4</v>
      </c>
      <c r="AP22" s="257">
        <v>4</v>
      </c>
      <c r="AQ22" s="269">
        <v>4</v>
      </c>
      <c r="AR22" s="256"/>
      <c r="AS22" s="257">
        <v>4</v>
      </c>
      <c r="AT22" s="257">
        <v>4</v>
      </c>
      <c r="AU22" s="260">
        <v>4</v>
      </c>
      <c r="AV22" s="257">
        <v>4</v>
      </c>
      <c r="AW22" s="269">
        <v>4</v>
      </c>
      <c r="AX22" s="256">
        <v>3</v>
      </c>
      <c r="AY22" s="256">
        <v>4</v>
      </c>
      <c r="AZ22" s="259"/>
      <c r="BA22" s="259"/>
      <c r="BB22" s="262">
        <v>4</v>
      </c>
      <c r="BC22" s="263"/>
      <c r="BD22" s="264"/>
      <c r="BE22" s="265">
        <v>0.42</v>
      </c>
      <c r="BF22" s="219">
        <f t="shared" si="6"/>
        <v>0.1</v>
      </c>
      <c r="BG22" s="210"/>
      <c r="BH22" s="290"/>
      <c r="BI22" s="211"/>
      <c r="BJ22" s="209"/>
      <c r="BK22" s="219">
        <f t="shared" si="7"/>
        <v>0.1</v>
      </c>
      <c r="BL22" s="99"/>
      <c r="BM22" s="27"/>
      <c r="BN22" s="35">
        <f t="shared" si="12"/>
        <v>41</v>
      </c>
      <c r="BO22" s="141">
        <f t="shared" si="9"/>
        <v>0.28000000000000003</v>
      </c>
      <c r="BP22" s="8"/>
      <c r="BQ22" s="1">
        <f t="shared" si="10"/>
        <v>0</v>
      </c>
      <c r="BR22" s="35">
        <f t="shared" si="11"/>
        <v>0</v>
      </c>
      <c r="BS22" s="105">
        <v>0.86</v>
      </c>
      <c r="BT22" s="436">
        <v>3.5</v>
      </c>
      <c r="BU22" s="436"/>
      <c r="BV22" s="105"/>
      <c r="BX22" s="409"/>
      <c r="BY22" s="105">
        <v>0.86</v>
      </c>
      <c r="BZ22" s="409">
        <v>3.5</v>
      </c>
      <c r="CA22" s="409"/>
      <c r="CB22" s="105"/>
      <c r="CD22" s="409"/>
      <c r="CE22" s="409">
        <v>3.5</v>
      </c>
      <c r="CF22" s="41"/>
      <c r="CG22" s="409"/>
      <c r="CH22" s="1">
        <v>29</v>
      </c>
      <c r="CI22" s="105">
        <v>0.35</v>
      </c>
      <c r="CJ22" s="8"/>
      <c r="CK22" s="1">
        <v>0</v>
      </c>
      <c r="CL22" s="1">
        <v>1</v>
      </c>
      <c r="CM22" s="105">
        <v>0.86</v>
      </c>
      <c r="CN22" s="409">
        <v>3.5</v>
      </c>
      <c r="CO22" s="409"/>
      <c r="CP22" s="105"/>
    </row>
    <row r="23" spans="1:95" ht="15.6" x14ac:dyDescent="0.3">
      <c r="A23" s="151"/>
      <c r="B23" s="151"/>
      <c r="C23" s="70"/>
      <c r="D23" s="70"/>
      <c r="E23" s="70"/>
      <c r="F23" s="70"/>
      <c r="G23" s="70"/>
      <c r="H23" s="70"/>
      <c r="I23" s="70"/>
      <c r="J23" s="223">
        <f t="shared" si="8"/>
        <v>0</v>
      </c>
      <c r="K23" s="70">
        <f t="shared" si="0"/>
        <v>1</v>
      </c>
      <c r="L23" s="288"/>
      <c r="M23" s="250" t="s">
        <v>81</v>
      </c>
      <c r="N23" s="68"/>
      <c r="O23" s="218">
        <f t="shared" si="1"/>
        <v>1.4</v>
      </c>
      <c r="P23" s="215" t="str">
        <f t="shared" si="2"/>
        <v>D</v>
      </c>
      <c r="Q23" s="216">
        <f t="shared" si="3"/>
        <v>1.7666666666666668</v>
      </c>
      <c r="R23" s="216">
        <f t="shared" si="4"/>
        <v>0.7</v>
      </c>
      <c r="S23" s="217">
        <f t="shared" si="5"/>
        <v>0</v>
      </c>
      <c r="T23" s="266">
        <v>3.7</v>
      </c>
      <c r="U23" s="252">
        <v>1.6</v>
      </c>
      <c r="V23" s="252">
        <v>0</v>
      </c>
      <c r="W23" s="268"/>
      <c r="X23" s="260"/>
      <c r="Y23" s="275">
        <v>4</v>
      </c>
      <c r="Z23" s="257"/>
      <c r="AA23" s="258"/>
      <c r="AB23" s="258"/>
      <c r="AC23" s="258"/>
      <c r="AD23" s="283">
        <v>2</v>
      </c>
      <c r="AE23" s="283"/>
      <c r="AF23" s="283">
        <v>1</v>
      </c>
      <c r="AG23" s="283"/>
      <c r="AH23" s="283"/>
      <c r="AI23" s="285"/>
      <c r="AJ23" s="283"/>
      <c r="AK23" s="283"/>
      <c r="AL23" s="283"/>
      <c r="AM23" s="283"/>
      <c r="AN23" s="277"/>
      <c r="AO23" s="441" t="s">
        <v>103</v>
      </c>
      <c r="AP23" s="257" t="s">
        <v>103</v>
      </c>
      <c r="AQ23" s="273" t="s">
        <v>103</v>
      </c>
      <c r="AR23" s="275" t="s">
        <v>103</v>
      </c>
      <c r="AS23" s="257" t="s">
        <v>103</v>
      </c>
      <c r="AT23" s="257" t="s">
        <v>103</v>
      </c>
      <c r="AU23" s="260" t="s">
        <v>103</v>
      </c>
      <c r="AV23" s="257" t="s">
        <v>103</v>
      </c>
      <c r="AW23" s="269" t="s">
        <v>103</v>
      </c>
      <c r="AX23" s="256" t="s">
        <v>103</v>
      </c>
      <c r="AY23" s="256" t="s">
        <v>103</v>
      </c>
      <c r="AZ23" s="259" t="s">
        <v>103</v>
      </c>
      <c r="BA23" s="259" t="s">
        <v>103</v>
      </c>
      <c r="BB23" s="262" t="s">
        <v>103</v>
      </c>
      <c r="BC23" s="270"/>
      <c r="BD23" s="270"/>
      <c r="BE23" s="274"/>
      <c r="BF23" s="219">
        <f t="shared" si="6"/>
        <v>0</v>
      </c>
      <c r="BG23" s="210"/>
      <c r="BH23" s="290"/>
      <c r="BI23" s="211"/>
      <c r="BJ23" s="209"/>
      <c r="BK23" s="219">
        <f t="shared" si="7"/>
        <v>0</v>
      </c>
      <c r="BL23" s="102"/>
      <c r="BM23" s="27"/>
      <c r="BN23" s="35">
        <f t="shared" si="12"/>
        <v>40</v>
      </c>
      <c r="BO23" s="141">
        <f t="shared" si="9"/>
        <v>0.28999999999999998</v>
      </c>
      <c r="BP23" s="8"/>
      <c r="BQ23" s="1">
        <f t="shared" si="10"/>
        <v>0</v>
      </c>
      <c r="BR23" s="35">
        <f t="shared" si="11"/>
        <v>0</v>
      </c>
      <c r="BS23" s="105">
        <v>0.68</v>
      </c>
      <c r="BT23" s="436">
        <v>1.7</v>
      </c>
      <c r="BU23" s="436"/>
      <c r="BV23" s="105"/>
      <c r="BX23" s="409"/>
      <c r="BY23" s="105">
        <v>0.68</v>
      </c>
      <c r="BZ23" s="409">
        <v>1.7</v>
      </c>
      <c r="CA23" s="409"/>
      <c r="CB23" s="105"/>
      <c r="CD23" s="409"/>
      <c r="CE23" s="409">
        <v>1.7</v>
      </c>
      <c r="CF23" s="41"/>
      <c r="CG23" s="409"/>
      <c r="CH23" s="1">
        <v>28</v>
      </c>
      <c r="CI23" s="105">
        <v>0.37</v>
      </c>
      <c r="CJ23" s="8"/>
      <c r="CK23" s="1">
        <v>0</v>
      </c>
      <c r="CL23" s="1">
        <v>1</v>
      </c>
      <c r="CM23" s="105">
        <v>0.68</v>
      </c>
      <c r="CN23" s="409">
        <v>1.7</v>
      </c>
      <c r="CO23" s="409"/>
      <c r="CP23" s="105"/>
    </row>
    <row r="24" spans="1:95" s="204" customFormat="1" ht="15.6" x14ac:dyDescent="0.3">
      <c r="A24" s="203"/>
      <c r="B24" s="203"/>
      <c r="C24" s="203"/>
      <c r="D24" s="203"/>
      <c r="E24" s="203"/>
      <c r="F24" s="203"/>
      <c r="G24" s="203"/>
      <c r="H24" s="203"/>
      <c r="I24" s="203"/>
      <c r="J24" s="223">
        <f t="shared" si="8"/>
        <v>0</v>
      </c>
      <c r="K24" s="203">
        <f t="shared" si="0"/>
        <v>1</v>
      </c>
      <c r="L24" s="289"/>
      <c r="M24" s="250" t="s">
        <v>97</v>
      </c>
      <c r="N24" s="208"/>
      <c r="O24" s="218">
        <f t="shared" si="1"/>
        <v>1.2</v>
      </c>
      <c r="P24" s="215" t="str">
        <f t="shared" si="2"/>
        <v>D</v>
      </c>
      <c r="Q24" s="216">
        <f t="shared" si="3"/>
        <v>0.70000000000000007</v>
      </c>
      <c r="R24" s="216">
        <f t="shared" si="4"/>
        <v>2.2999999999999998</v>
      </c>
      <c r="S24" s="217">
        <f t="shared" si="5"/>
        <v>2.5454545454545454</v>
      </c>
      <c r="T24" s="266">
        <v>1.7</v>
      </c>
      <c r="U24" s="252">
        <v>0.2</v>
      </c>
      <c r="V24" s="284">
        <v>0.2</v>
      </c>
      <c r="W24" s="268"/>
      <c r="X24" s="260">
        <v>3</v>
      </c>
      <c r="Y24" s="256">
        <v>4</v>
      </c>
      <c r="Z24" s="257">
        <v>2</v>
      </c>
      <c r="AA24" s="258"/>
      <c r="AB24" s="258">
        <v>4</v>
      </c>
      <c r="AC24" s="258">
        <v>1</v>
      </c>
      <c r="AD24" s="257">
        <v>4</v>
      </c>
      <c r="AE24" s="257"/>
      <c r="AF24" s="257">
        <v>1</v>
      </c>
      <c r="AG24" s="257"/>
      <c r="AH24" s="257">
        <v>1</v>
      </c>
      <c r="AI24" s="256"/>
      <c r="AJ24" s="257">
        <v>3</v>
      </c>
      <c r="AK24" s="257"/>
      <c r="AL24" s="256"/>
      <c r="AM24" s="256"/>
      <c r="AN24" s="256"/>
      <c r="AO24" s="260">
        <v>3</v>
      </c>
      <c r="AP24" s="257">
        <v>4</v>
      </c>
      <c r="AQ24" s="273">
        <v>2</v>
      </c>
      <c r="AR24" s="259"/>
      <c r="AS24" s="262">
        <v>3</v>
      </c>
      <c r="AT24" s="259">
        <v>3</v>
      </c>
      <c r="AU24" s="260">
        <v>4</v>
      </c>
      <c r="AV24" s="256">
        <v>0</v>
      </c>
      <c r="AW24" s="269">
        <v>4</v>
      </c>
      <c r="AX24" s="256">
        <v>1</v>
      </c>
      <c r="AY24" s="256" t="s">
        <v>103</v>
      </c>
      <c r="AZ24" s="256"/>
      <c r="BA24" s="256"/>
      <c r="BB24" s="257">
        <v>4</v>
      </c>
      <c r="BC24" s="270"/>
      <c r="BD24" s="270"/>
      <c r="BE24" s="274">
        <v>0.45</v>
      </c>
      <c r="BF24" s="219">
        <f t="shared" si="6"/>
        <v>0.2</v>
      </c>
      <c r="BG24" s="210"/>
      <c r="BH24" s="290"/>
      <c r="BI24" s="211"/>
      <c r="BJ24" s="209"/>
      <c r="BK24" s="219">
        <f t="shared" si="7"/>
        <v>0.2</v>
      </c>
      <c r="BL24" s="207"/>
      <c r="BM24" s="206"/>
      <c r="BN24" s="35">
        <f t="shared" si="12"/>
        <v>39</v>
      </c>
      <c r="BO24" s="141">
        <f t="shared" si="9"/>
        <v>0.31</v>
      </c>
      <c r="BP24" s="8"/>
      <c r="BQ24" s="1">
        <f t="shared" si="10"/>
        <v>0</v>
      </c>
      <c r="BR24" s="35">
        <f t="shared" si="11"/>
        <v>0</v>
      </c>
      <c r="BS24" s="412">
        <v>0.8</v>
      </c>
      <c r="BT24" s="436">
        <v>2.9</v>
      </c>
      <c r="BU24" s="436"/>
      <c r="BV24" s="105"/>
      <c r="BX24" s="411"/>
      <c r="BY24" s="412">
        <v>0.8</v>
      </c>
      <c r="BZ24" s="411">
        <v>2.9</v>
      </c>
      <c r="CA24" s="411"/>
      <c r="CB24" s="412"/>
      <c r="CD24" s="411"/>
      <c r="CE24" s="411">
        <v>2.9</v>
      </c>
      <c r="CF24" s="413"/>
      <c r="CG24" s="411"/>
      <c r="CH24" s="204">
        <v>27</v>
      </c>
      <c r="CI24" s="412">
        <v>0.4</v>
      </c>
      <c r="CJ24" s="414"/>
      <c r="CK24" s="204">
        <v>0</v>
      </c>
      <c r="CL24" s="204">
        <v>1</v>
      </c>
      <c r="CM24" s="412">
        <v>0.8</v>
      </c>
      <c r="CN24" s="411">
        <v>2.9</v>
      </c>
      <c r="CO24" s="411"/>
      <c r="CP24" s="412"/>
    </row>
    <row r="25" spans="1:95" ht="15.6" x14ac:dyDescent="0.3">
      <c r="A25" s="70"/>
      <c r="B25" s="70"/>
      <c r="C25" s="70"/>
      <c r="D25" s="70"/>
      <c r="E25" s="70"/>
      <c r="F25" s="70"/>
      <c r="G25" s="70"/>
      <c r="H25" s="70"/>
      <c r="I25" s="70"/>
      <c r="J25" s="223">
        <f t="shared" si="8"/>
        <v>0</v>
      </c>
      <c r="K25" s="70">
        <f t="shared" si="0"/>
        <v>0</v>
      </c>
      <c r="L25" s="288"/>
      <c r="M25" s="250" t="s">
        <v>90</v>
      </c>
      <c r="N25" s="196"/>
      <c r="O25" s="218">
        <f t="shared" si="1"/>
        <v>0.1</v>
      </c>
      <c r="P25" s="215" t="str">
        <f t="shared" si="2"/>
        <v>F</v>
      </c>
      <c r="Q25" s="216">
        <f t="shared" si="3"/>
        <v>0.10000000000000002</v>
      </c>
      <c r="R25" s="216">
        <f t="shared" si="4"/>
        <v>0</v>
      </c>
      <c r="S25" s="217">
        <f t="shared" si="5"/>
        <v>0</v>
      </c>
      <c r="T25" s="266">
        <v>0.1</v>
      </c>
      <c r="U25" s="252">
        <v>0.1</v>
      </c>
      <c r="V25" s="267">
        <v>0.1</v>
      </c>
      <c r="W25" s="268"/>
      <c r="X25" s="260"/>
      <c r="Y25" s="275"/>
      <c r="Z25" s="257"/>
      <c r="AA25" s="258"/>
      <c r="AB25" s="258">
        <v>0</v>
      </c>
      <c r="AC25" s="258"/>
      <c r="AD25" s="283"/>
      <c r="AE25" s="283"/>
      <c r="AF25" s="283"/>
      <c r="AG25" s="283"/>
      <c r="AH25" s="283"/>
      <c r="AI25" s="285"/>
      <c r="AJ25" s="283"/>
      <c r="AK25" s="283"/>
      <c r="AL25" s="283"/>
      <c r="AM25" s="283"/>
      <c r="AN25" s="277"/>
      <c r="AO25" s="441" t="s">
        <v>103</v>
      </c>
      <c r="AP25" s="257" t="s">
        <v>103</v>
      </c>
      <c r="AQ25" s="273" t="s">
        <v>103</v>
      </c>
      <c r="AR25" s="275" t="s">
        <v>103</v>
      </c>
      <c r="AS25" s="257" t="s">
        <v>103</v>
      </c>
      <c r="AT25" s="257" t="s">
        <v>103</v>
      </c>
      <c r="AU25" s="260" t="s">
        <v>103</v>
      </c>
      <c r="AV25" s="257" t="s">
        <v>103</v>
      </c>
      <c r="AW25" s="269" t="s">
        <v>103</v>
      </c>
      <c r="AX25" s="256" t="s">
        <v>103</v>
      </c>
      <c r="AY25" s="256" t="s">
        <v>103</v>
      </c>
      <c r="AZ25" s="259" t="s">
        <v>103</v>
      </c>
      <c r="BA25" s="259" t="s">
        <v>103</v>
      </c>
      <c r="BB25" s="262" t="s">
        <v>103</v>
      </c>
      <c r="BC25" s="270"/>
      <c r="BD25" s="271"/>
      <c r="BE25" s="265">
        <v>0.33</v>
      </c>
      <c r="BF25" s="219">
        <f t="shared" si="6"/>
        <v>0.1</v>
      </c>
      <c r="BG25" s="210"/>
      <c r="BH25" s="290"/>
      <c r="BI25" s="211"/>
      <c r="BJ25" s="209"/>
      <c r="BK25" s="219">
        <f t="shared" si="7"/>
        <v>0.1</v>
      </c>
      <c r="BL25" s="102"/>
      <c r="BM25" s="27"/>
      <c r="BN25" s="35">
        <f t="shared" si="12"/>
        <v>38</v>
      </c>
      <c r="BO25" s="141">
        <f t="shared" si="9"/>
        <v>0.33</v>
      </c>
      <c r="BP25" s="8">
        <v>0.1</v>
      </c>
      <c r="BQ25" s="1">
        <f t="shared" si="10"/>
        <v>1</v>
      </c>
      <c r="BR25" s="35">
        <f t="shared" si="11"/>
        <v>1</v>
      </c>
      <c r="BS25" s="105">
        <v>0.97</v>
      </c>
      <c r="BT25" s="436">
        <v>4</v>
      </c>
      <c r="BU25" s="436"/>
      <c r="BV25" s="105"/>
      <c r="BX25" s="409"/>
      <c r="BY25" s="105">
        <v>0.97</v>
      </c>
      <c r="BZ25" s="409">
        <v>4</v>
      </c>
      <c r="CA25" s="409"/>
      <c r="CB25" s="105"/>
      <c r="CD25" s="409"/>
      <c r="CE25" s="409">
        <v>4</v>
      </c>
      <c r="CF25" s="41"/>
      <c r="CG25" s="409"/>
      <c r="CH25" s="1">
        <v>26</v>
      </c>
      <c r="CI25" s="105">
        <v>0.42</v>
      </c>
      <c r="CJ25" s="8"/>
      <c r="CK25" s="1">
        <v>0</v>
      </c>
      <c r="CL25" s="1">
        <v>1</v>
      </c>
      <c r="CM25" s="105">
        <v>0.97</v>
      </c>
      <c r="CN25" s="409">
        <v>4</v>
      </c>
      <c r="CO25" s="409"/>
      <c r="CP25" s="105"/>
    </row>
    <row r="26" spans="1:95" ht="15.6" x14ac:dyDescent="0.3">
      <c r="A26" s="70"/>
      <c r="B26" s="70"/>
      <c r="C26" s="70"/>
      <c r="D26" s="70"/>
      <c r="E26" s="70"/>
      <c r="F26" s="70"/>
      <c r="G26" s="70"/>
      <c r="H26" s="70"/>
      <c r="I26" s="70"/>
      <c r="J26" s="223">
        <f t="shared" si="8"/>
        <v>0</v>
      </c>
      <c r="K26" s="70" t="str">
        <f t="shared" si="0"/>
        <v/>
      </c>
      <c r="L26" s="288"/>
      <c r="M26" s="294"/>
      <c r="N26" s="196"/>
      <c r="O26" s="295"/>
      <c r="P26" s="296"/>
      <c r="Q26" s="297"/>
      <c r="R26" s="297"/>
      <c r="S26" s="298"/>
      <c r="T26" s="299"/>
      <c r="U26" s="300"/>
      <c r="V26" s="300"/>
      <c r="W26" s="301"/>
      <c r="X26" s="302"/>
      <c r="Y26" s="303"/>
      <c r="Z26" s="306"/>
      <c r="AA26" s="305"/>
      <c r="AB26" s="305"/>
      <c r="AC26" s="305"/>
      <c r="AD26" s="318"/>
      <c r="AE26" s="318"/>
      <c r="AF26" s="318"/>
      <c r="AG26" s="318"/>
      <c r="AH26" s="318"/>
      <c r="AI26" s="319"/>
      <c r="AJ26" s="318"/>
      <c r="AK26" s="318"/>
      <c r="AL26" s="318"/>
      <c r="AM26" s="318"/>
      <c r="AN26" s="308"/>
      <c r="AO26" s="302"/>
      <c r="AP26" s="306"/>
      <c r="AQ26" s="311"/>
      <c r="AR26" s="310"/>
      <c r="AS26" s="306"/>
      <c r="AT26" s="310"/>
      <c r="AU26" s="302"/>
      <c r="AV26" s="310"/>
      <c r="AW26" s="311"/>
      <c r="AX26" s="310"/>
      <c r="AY26" s="310"/>
      <c r="AZ26" s="307"/>
      <c r="BA26" s="307"/>
      <c r="BB26" s="309"/>
      <c r="BC26" s="368"/>
      <c r="BD26" s="329"/>
      <c r="BE26" s="330"/>
      <c r="BF26" s="314"/>
      <c r="BG26" s="315"/>
      <c r="BH26" s="316"/>
      <c r="BI26" s="317"/>
      <c r="BJ26" s="314"/>
      <c r="BK26" s="314"/>
      <c r="BL26" s="102"/>
      <c r="BM26" s="27"/>
      <c r="BN26" s="35">
        <f t="shared" si="12"/>
        <v>37</v>
      </c>
      <c r="BO26" s="141">
        <f t="shared" si="9"/>
        <v>0.35</v>
      </c>
      <c r="BP26" s="8"/>
      <c r="BQ26" s="1">
        <f t="shared" si="10"/>
        <v>0</v>
      </c>
      <c r="BR26" s="35">
        <f t="shared" si="11"/>
        <v>1</v>
      </c>
      <c r="BS26" s="105"/>
      <c r="BT26" s="436"/>
      <c r="BU26" s="436"/>
      <c r="BV26" s="105"/>
      <c r="BX26" s="409"/>
      <c r="BY26" s="105"/>
      <c r="BZ26" s="409"/>
      <c r="CA26" s="409"/>
      <c r="CB26" s="105"/>
      <c r="CD26" s="409"/>
      <c r="CE26" s="409"/>
      <c r="CF26" s="41"/>
      <c r="CG26" s="409"/>
      <c r="CH26" s="1">
        <v>25</v>
      </c>
      <c r="CI26" s="105">
        <v>0.44</v>
      </c>
      <c r="CJ26" s="8"/>
      <c r="CK26" s="1">
        <v>0</v>
      </c>
      <c r="CL26" s="1">
        <v>1</v>
      </c>
      <c r="CM26" s="105"/>
      <c r="CN26" s="409"/>
      <c r="CO26" s="409"/>
      <c r="CP26" s="105"/>
    </row>
    <row r="27" spans="1:95" ht="15.6" x14ac:dyDescent="0.3">
      <c r="B27" s="70"/>
      <c r="C27" s="70"/>
      <c r="D27" s="70"/>
      <c r="E27" s="70"/>
      <c r="F27" s="70"/>
      <c r="G27" s="70"/>
      <c r="H27" s="70"/>
      <c r="I27" s="70"/>
      <c r="J27" s="223">
        <f t="shared" si="8"/>
        <v>0</v>
      </c>
      <c r="K27" s="70" t="str">
        <f t="shared" si="0"/>
        <v/>
      </c>
      <c r="L27" s="288"/>
      <c r="M27" s="294"/>
      <c r="N27" s="221"/>
      <c r="O27" s="295"/>
      <c r="P27" s="296"/>
      <c r="Q27" s="297"/>
      <c r="R27" s="297"/>
      <c r="S27" s="298"/>
      <c r="T27" s="299"/>
      <c r="U27" s="300"/>
      <c r="V27" s="300"/>
      <c r="W27" s="301"/>
      <c r="X27" s="302"/>
      <c r="Y27" s="303"/>
      <c r="Z27" s="306"/>
      <c r="AA27" s="305"/>
      <c r="AB27" s="305"/>
      <c r="AC27" s="305"/>
      <c r="AD27" s="318"/>
      <c r="AE27" s="318"/>
      <c r="AF27" s="318"/>
      <c r="AG27" s="318"/>
      <c r="AH27" s="318"/>
      <c r="AI27" s="319"/>
      <c r="AJ27" s="318"/>
      <c r="AK27" s="318"/>
      <c r="AL27" s="318"/>
      <c r="AM27" s="318"/>
      <c r="AN27" s="308"/>
      <c r="AO27" s="302"/>
      <c r="AP27" s="306"/>
      <c r="AQ27" s="311"/>
      <c r="AR27" s="310"/>
      <c r="AS27" s="306"/>
      <c r="AT27" s="306"/>
      <c r="AU27" s="302"/>
      <c r="AV27" s="306"/>
      <c r="AW27" s="311"/>
      <c r="AX27" s="310"/>
      <c r="AY27" s="310"/>
      <c r="AZ27" s="310"/>
      <c r="BA27" s="310"/>
      <c r="BB27" s="306"/>
      <c r="BC27" s="312"/>
      <c r="BD27" s="324"/>
      <c r="BE27" s="330"/>
      <c r="BF27" s="314"/>
      <c r="BG27" s="315"/>
      <c r="BH27" s="316"/>
      <c r="BI27" s="317"/>
      <c r="BJ27" s="314"/>
      <c r="BK27" s="314"/>
      <c r="BL27" s="102"/>
      <c r="BM27" s="27"/>
      <c r="BN27" s="35">
        <f t="shared" si="12"/>
        <v>36</v>
      </c>
      <c r="BO27" s="141">
        <f t="shared" si="9"/>
        <v>0.36</v>
      </c>
      <c r="BP27" s="8"/>
      <c r="BQ27" s="1">
        <f t="shared" si="10"/>
        <v>0</v>
      </c>
      <c r="BR27" s="35">
        <f t="shared" si="11"/>
        <v>1</v>
      </c>
      <c r="BS27" s="105"/>
      <c r="BT27" s="436"/>
      <c r="BU27" s="436"/>
      <c r="BV27" s="105"/>
      <c r="BX27" s="409"/>
      <c r="BY27" s="105"/>
      <c r="BZ27" s="409"/>
      <c r="CA27" s="409"/>
      <c r="CB27" s="105"/>
      <c r="CD27" s="409"/>
      <c r="CE27" s="409"/>
      <c r="CF27" s="41"/>
      <c r="CG27" s="409"/>
      <c r="CH27" s="1">
        <v>24</v>
      </c>
      <c r="CI27" s="105">
        <v>0.46</v>
      </c>
      <c r="CJ27" s="8"/>
      <c r="CK27" s="1">
        <v>0</v>
      </c>
      <c r="CL27" s="1">
        <v>1</v>
      </c>
      <c r="CM27" s="105"/>
      <c r="CN27" s="409"/>
      <c r="CO27" s="409"/>
      <c r="CP27" s="105"/>
    </row>
    <row r="28" spans="1:95" ht="15.6" x14ac:dyDescent="0.3">
      <c r="C28" s="70"/>
      <c r="D28" s="70"/>
      <c r="E28" s="70"/>
      <c r="F28" s="70"/>
      <c r="G28" s="70"/>
      <c r="H28" s="70"/>
      <c r="I28" s="70"/>
      <c r="J28" s="223">
        <f t="shared" si="8"/>
        <v>0</v>
      </c>
      <c r="K28" s="70" t="str">
        <f t="shared" si="0"/>
        <v/>
      </c>
      <c r="L28" s="288"/>
      <c r="M28" s="294"/>
      <c r="N28" s="196"/>
      <c r="O28" s="295"/>
      <c r="P28" s="296"/>
      <c r="Q28" s="297"/>
      <c r="R28" s="297"/>
      <c r="S28" s="298"/>
      <c r="T28" s="299"/>
      <c r="U28" s="300"/>
      <c r="V28" s="300"/>
      <c r="W28" s="301"/>
      <c r="X28" s="302"/>
      <c r="Y28" s="303"/>
      <c r="Z28" s="306"/>
      <c r="AA28" s="305"/>
      <c r="AB28" s="305"/>
      <c r="AC28" s="305"/>
      <c r="AD28" s="318"/>
      <c r="AE28" s="318"/>
      <c r="AF28" s="318"/>
      <c r="AG28" s="318"/>
      <c r="AH28" s="318"/>
      <c r="AI28" s="319"/>
      <c r="AJ28" s="318"/>
      <c r="AK28" s="318"/>
      <c r="AL28" s="318"/>
      <c r="AM28" s="318"/>
      <c r="AN28" s="308"/>
      <c r="AO28" s="302"/>
      <c r="AP28" s="306"/>
      <c r="AQ28" s="311"/>
      <c r="AR28" s="310"/>
      <c r="AS28" s="306"/>
      <c r="AT28" s="306"/>
      <c r="AU28" s="302"/>
      <c r="AV28" s="310"/>
      <c r="AW28" s="311"/>
      <c r="AX28" s="310"/>
      <c r="AY28" s="310"/>
      <c r="AZ28" s="310"/>
      <c r="BA28" s="310"/>
      <c r="BB28" s="306"/>
      <c r="BC28" s="312"/>
      <c r="BD28" s="324"/>
      <c r="BE28" s="330"/>
      <c r="BF28" s="314"/>
      <c r="BG28" s="315"/>
      <c r="BH28" s="316"/>
      <c r="BI28" s="317"/>
      <c r="BJ28" s="314"/>
      <c r="BK28" s="314"/>
      <c r="BL28" s="102"/>
      <c r="BM28" s="27"/>
      <c r="BN28" s="35">
        <f t="shared" si="12"/>
        <v>35</v>
      </c>
      <c r="BO28" s="141">
        <f t="shared" si="9"/>
        <v>0.38</v>
      </c>
      <c r="BP28" s="8"/>
      <c r="BQ28" s="1">
        <f t="shared" si="10"/>
        <v>0</v>
      </c>
      <c r="BR28" s="35">
        <f t="shared" si="11"/>
        <v>1</v>
      </c>
      <c r="BS28" s="105"/>
      <c r="BT28" s="436"/>
      <c r="BU28" s="436"/>
      <c r="BV28" s="105"/>
      <c r="BX28" s="409"/>
      <c r="BY28" s="105"/>
      <c r="BZ28" s="409"/>
      <c r="CA28" s="409"/>
      <c r="CB28" s="105"/>
      <c r="CD28" s="409"/>
      <c r="CE28" s="409"/>
      <c r="CF28" s="41"/>
      <c r="CG28" s="409"/>
      <c r="CH28" s="1">
        <v>23</v>
      </c>
      <c r="CI28" s="105">
        <v>0.48</v>
      </c>
      <c r="CJ28" s="8"/>
      <c r="CK28" s="1">
        <v>0</v>
      </c>
      <c r="CL28" s="1">
        <v>1</v>
      </c>
      <c r="CM28" s="105"/>
      <c r="CN28" s="409"/>
      <c r="CO28" s="409"/>
      <c r="CP28" s="105"/>
    </row>
    <row r="29" spans="1:95" ht="15.6" x14ac:dyDescent="0.3">
      <c r="B29" s="70"/>
      <c r="C29" s="70"/>
      <c r="D29" s="70"/>
      <c r="E29" s="70"/>
      <c r="F29" s="70"/>
      <c r="G29" s="70"/>
      <c r="H29" s="70"/>
      <c r="I29" s="70"/>
      <c r="J29" s="223">
        <f t="shared" si="8"/>
        <v>0</v>
      </c>
      <c r="K29" s="70" t="str">
        <f t="shared" si="0"/>
        <v/>
      </c>
      <c r="L29" s="288"/>
      <c r="M29" s="294"/>
      <c r="N29" s="196"/>
      <c r="O29" s="295"/>
      <c r="P29" s="296"/>
      <c r="Q29" s="297"/>
      <c r="R29" s="297"/>
      <c r="S29" s="298"/>
      <c r="T29" s="299"/>
      <c r="U29" s="300"/>
      <c r="V29" s="300"/>
      <c r="W29" s="301"/>
      <c r="X29" s="302"/>
      <c r="Y29" s="310"/>
      <c r="Z29" s="306"/>
      <c r="AA29" s="305"/>
      <c r="AB29" s="305"/>
      <c r="AC29" s="305"/>
      <c r="AD29" s="306"/>
      <c r="AE29" s="306"/>
      <c r="AF29" s="306"/>
      <c r="AG29" s="306"/>
      <c r="AH29" s="306"/>
      <c r="AI29" s="307"/>
      <c r="AJ29" s="306"/>
      <c r="AK29" s="306"/>
      <c r="AL29" s="306"/>
      <c r="AM29" s="306"/>
      <c r="AN29" s="310"/>
      <c r="AO29" s="302"/>
      <c r="AP29" s="306"/>
      <c r="AQ29" s="311"/>
      <c r="AR29" s="310"/>
      <c r="AS29" s="306"/>
      <c r="AT29" s="310"/>
      <c r="AU29" s="302"/>
      <c r="AV29" s="310"/>
      <c r="AW29" s="311"/>
      <c r="AX29" s="310"/>
      <c r="AY29" s="310"/>
      <c r="AZ29" s="307"/>
      <c r="BA29" s="307"/>
      <c r="BB29" s="309"/>
      <c r="BC29" s="368"/>
      <c r="BD29" s="329"/>
      <c r="BE29" s="330"/>
      <c r="BF29" s="314"/>
      <c r="BG29" s="315"/>
      <c r="BH29" s="316"/>
      <c r="BI29" s="317"/>
      <c r="BJ29" s="314"/>
      <c r="BK29" s="314"/>
      <c r="BL29" s="102"/>
      <c r="BM29" s="27"/>
      <c r="BN29" s="35">
        <f t="shared" si="12"/>
        <v>34</v>
      </c>
      <c r="BO29" s="141">
        <f t="shared" si="9"/>
        <v>0.4</v>
      </c>
      <c r="BP29" s="8"/>
      <c r="BQ29" s="1">
        <f t="shared" si="10"/>
        <v>0</v>
      </c>
      <c r="BR29" s="35">
        <f t="shared" si="11"/>
        <v>1</v>
      </c>
      <c r="BS29" s="105"/>
      <c r="BT29" s="436"/>
      <c r="BU29" s="436"/>
      <c r="BV29" s="105"/>
      <c r="BX29" s="409"/>
      <c r="BY29" s="105"/>
      <c r="BZ29" s="409"/>
      <c r="CA29" s="409"/>
      <c r="CB29" s="105"/>
      <c r="CD29" s="409"/>
      <c r="CE29" s="409"/>
      <c r="CF29" s="41"/>
      <c r="CG29" s="409"/>
      <c r="CH29" s="1">
        <v>22</v>
      </c>
      <c r="CI29" s="105">
        <v>0.51</v>
      </c>
      <c r="CJ29" s="8"/>
      <c r="CK29" s="1">
        <v>0</v>
      </c>
      <c r="CL29" s="1">
        <v>1</v>
      </c>
      <c r="CM29" s="105"/>
      <c r="CN29" s="409"/>
      <c r="CO29" s="409"/>
      <c r="CP29" s="105"/>
    </row>
    <row r="30" spans="1:95" s="204" customFormat="1" ht="15.6" x14ac:dyDescent="0.3">
      <c r="A30" s="202" t="s">
        <v>12</v>
      </c>
      <c r="B30" s="203"/>
      <c r="C30" s="203"/>
      <c r="D30" s="203"/>
      <c r="E30" s="203"/>
      <c r="F30" s="203"/>
      <c r="G30" s="203"/>
      <c r="H30" s="203"/>
      <c r="I30" s="203"/>
      <c r="J30" s="223">
        <f t="shared" si="8"/>
        <v>0</v>
      </c>
      <c r="K30" s="203" t="str">
        <f t="shared" si="0"/>
        <v/>
      </c>
      <c r="L30" s="286"/>
      <c r="M30" s="294"/>
      <c r="N30" s="196"/>
      <c r="O30" s="295"/>
      <c r="P30" s="296"/>
      <c r="Q30" s="297"/>
      <c r="R30" s="297"/>
      <c r="S30" s="298"/>
      <c r="T30" s="299"/>
      <c r="U30" s="300"/>
      <c r="V30" s="300"/>
      <c r="W30" s="301"/>
      <c r="X30" s="435"/>
      <c r="Y30" s="303"/>
      <c r="Z30" s="306"/>
      <c r="AA30" s="305"/>
      <c r="AB30" s="305"/>
      <c r="AC30" s="305"/>
      <c r="AD30" s="306"/>
      <c r="AE30" s="306"/>
      <c r="AF30" s="306"/>
      <c r="AG30" s="306"/>
      <c r="AH30" s="306"/>
      <c r="AI30" s="310"/>
      <c r="AJ30" s="306"/>
      <c r="AK30" s="306"/>
      <c r="AL30" s="306"/>
      <c r="AM30" s="306"/>
      <c r="AN30" s="308"/>
      <c r="AO30" s="302"/>
      <c r="AP30" s="306"/>
      <c r="AQ30" s="311"/>
      <c r="AR30" s="303"/>
      <c r="AS30" s="306"/>
      <c r="AT30" s="306"/>
      <c r="AU30" s="302"/>
      <c r="AV30" s="310"/>
      <c r="AW30" s="311"/>
      <c r="AX30" s="310"/>
      <c r="AY30" s="310"/>
      <c r="AZ30" s="310"/>
      <c r="BA30" s="310"/>
      <c r="BB30" s="306"/>
      <c r="BC30" s="312"/>
      <c r="BD30" s="324"/>
      <c r="BE30" s="330"/>
      <c r="BF30" s="314"/>
      <c r="BG30" s="315"/>
      <c r="BH30" s="316"/>
      <c r="BI30" s="317"/>
      <c r="BJ30" s="320"/>
      <c r="BK30" s="314"/>
      <c r="BL30" s="205"/>
      <c r="BM30" s="206"/>
      <c r="BN30" s="35">
        <f t="shared" si="12"/>
        <v>33</v>
      </c>
      <c r="BO30" s="141">
        <f t="shared" si="9"/>
        <v>0.42</v>
      </c>
      <c r="BP30" s="8">
        <v>0.1</v>
      </c>
      <c r="BQ30" s="1">
        <f t="shared" si="10"/>
        <v>1</v>
      </c>
      <c r="BR30" s="35">
        <f t="shared" si="11"/>
        <v>2</v>
      </c>
      <c r="BS30" s="412"/>
      <c r="BT30" s="436"/>
      <c r="BU30" s="436"/>
      <c r="BV30" s="105"/>
      <c r="BY30" s="412"/>
      <c r="BZ30" s="411"/>
      <c r="CA30" s="411"/>
      <c r="CB30" s="412"/>
      <c r="CE30" s="411"/>
      <c r="CF30" s="413"/>
      <c r="CG30" s="411"/>
      <c r="CH30" s="204">
        <v>21</v>
      </c>
      <c r="CI30" s="412">
        <v>0.53</v>
      </c>
      <c r="CJ30" s="414"/>
      <c r="CK30" s="204">
        <v>0</v>
      </c>
      <c r="CL30" s="204">
        <v>1</v>
      </c>
      <c r="CM30" s="412"/>
      <c r="CN30" s="411"/>
      <c r="CO30" s="411"/>
      <c r="CP30" s="412"/>
    </row>
    <row r="31" spans="1:95" s="204" customFormat="1" ht="15.6" x14ac:dyDescent="0.3">
      <c r="A31" s="203">
        <v>4</v>
      </c>
      <c r="B31" s="203"/>
      <c r="C31" s="203"/>
      <c r="D31" s="203"/>
      <c r="E31" s="203"/>
      <c r="F31" s="203"/>
      <c r="G31" s="203"/>
      <c r="H31" s="203"/>
      <c r="I31" s="203"/>
      <c r="J31" s="223">
        <f t="shared" si="8"/>
        <v>0</v>
      </c>
      <c r="K31" s="203" t="str">
        <f t="shared" si="0"/>
        <v/>
      </c>
      <c r="L31" s="286"/>
      <c r="M31" s="294"/>
      <c r="N31" s="196"/>
      <c r="O31" s="295"/>
      <c r="P31" s="296"/>
      <c r="Q31" s="297"/>
      <c r="R31" s="297"/>
      <c r="S31" s="298"/>
      <c r="T31" s="299"/>
      <c r="U31" s="300"/>
      <c r="V31" s="300"/>
      <c r="W31" s="301"/>
      <c r="X31" s="302"/>
      <c r="Y31" s="303"/>
      <c r="Z31" s="306"/>
      <c r="AA31" s="305"/>
      <c r="AB31" s="305"/>
      <c r="AC31" s="305"/>
      <c r="AD31" s="318"/>
      <c r="AE31" s="318"/>
      <c r="AF31" s="318"/>
      <c r="AG31" s="318"/>
      <c r="AH31" s="318"/>
      <c r="AI31" s="319"/>
      <c r="AJ31" s="318"/>
      <c r="AK31" s="318"/>
      <c r="AL31" s="318"/>
      <c r="AM31" s="318"/>
      <c r="AN31" s="308"/>
      <c r="AO31" s="302"/>
      <c r="AP31" s="306"/>
      <c r="AQ31" s="402"/>
      <c r="AR31" s="307"/>
      <c r="AS31" s="309"/>
      <c r="AT31" s="307"/>
      <c r="AU31" s="302"/>
      <c r="AV31" s="310"/>
      <c r="AW31" s="311"/>
      <c r="AX31" s="310"/>
      <c r="AY31" s="310"/>
      <c r="AZ31" s="310"/>
      <c r="BA31" s="310"/>
      <c r="BB31" s="306"/>
      <c r="BC31" s="312"/>
      <c r="BD31" s="312"/>
      <c r="BE31" s="313"/>
      <c r="BF31" s="314"/>
      <c r="BG31" s="315"/>
      <c r="BH31" s="316"/>
      <c r="BI31" s="317"/>
      <c r="BJ31" s="314"/>
      <c r="BK31" s="314"/>
      <c r="BL31" s="205"/>
      <c r="BM31" s="206"/>
      <c r="BN31" s="35">
        <f t="shared" si="12"/>
        <v>32</v>
      </c>
      <c r="BO31" s="141">
        <f t="shared" si="9"/>
        <v>0.43</v>
      </c>
      <c r="BP31" s="8"/>
      <c r="BQ31" s="1">
        <f>BR31-BR30</f>
        <v>0</v>
      </c>
      <c r="BR31" s="35">
        <f t="shared" si="11"/>
        <v>2</v>
      </c>
      <c r="BS31" s="412"/>
      <c r="BT31" s="436"/>
      <c r="BU31" s="436"/>
      <c r="BV31" s="105"/>
      <c r="BX31" s="411"/>
      <c r="BY31" s="412"/>
      <c r="BZ31" s="411"/>
      <c r="CA31" s="411"/>
      <c r="CB31" s="412"/>
      <c r="CD31" s="411"/>
      <c r="CE31" s="411"/>
      <c r="CF31" s="413"/>
      <c r="CG31" s="411"/>
      <c r="CH31" s="204">
        <v>20</v>
      </c>
      <c r="CI31" s="412">
        <v>0.55000000000000004</v>
      </c>
      <c r="CJ31" s="414"/>
      <c r="CK31" s="204">
        <v>0</v>
      </c>
      <c r="CL31" s="204">
        <v>1</v>
      </c>
      <c r="CM31" s="412"/>
      <c r="CN31" s="411"/>
      <c r="CO31" s="411"/>
      <c r="CP31" s="412"/>
    </row>
    <row r="32" spans="1:95" ht="15.6" x14ac:dyDescent="0.3">
      <c r="A32" s="156" t="s">
        <v>12</v>
      </c>
      <c r="B32" s="70"/>
      <c r="C32" s="70"/>
      <c r="D32" s="70"/>
      <c r="E32" s="70"/>
      <c r="F32" s="70"/>
      <c r="G32" s="70"/>
      <c r="H32" s="70"/>
      <c r="I32" s="70"/>
      <c r="J32" s="223">
        <f t="shared" si="8"/>
        <v>0</v>
      </c>
      <c r="K32" s="70" t="str">
        <f t="shared" si="0"/>
        <v/>
      </c>
      <c r="L32" s="52"/>
      <c r="M32" s="294"/>
      <c r="N32" s="196"/>
      <c r="O32" s="295"/>
      <c r="P32" s="296"/>
      <c r="Q32" s="297"/>
      <c r="R32" s="297"/>
      <c r="S32" s="298"/>
      <c r="T32" s="299"/>
      <c r="U32" s="300"/>
      <c r="V32" s="338"/>
      <c r="W32" s="301"/>
      <c r="X32" s="302"/>
      <c r="Y32" s="310"/>
      <c r="Z32" s="306"/>
      <c r="AA32" s="305"/>
      <c r="AB32" s="305"/>
      <c r="AC32" s="305"/>
      <c r="AD32" s="306"/>
      <c r="AE32" s="306"/>
      <c r="AF32" s="306"/>
      <c r="AG32" s="306"/>
      <c r="AH32" s="306"/>
      <c r="AI32" s="310"/>
      <c r="AJ32" s="306"/>
      <c r="AK32" s="306"/>
      <c r="AL32" s="306"/>
      <c r="AM32" s="306"/>
      <c r="AN32" s="310"/>
      <c r="AO32" s="302"/>
      <c r="AP32" s="306"/>
      <c r="AQ32" s="402"/>
      <c r="AR32" s="307"/>
      <c r="AS32" s="309"/>
      <c r="AT32" s="307"/>
      <c r="AU32" s="302"/>
      <c r="AV32" s="310"/>
      <c r="AW32" s="311"/>
      <c r="AX32" s="310"/>
      <c r="AY32" s="310"/>
      <c r="AZ32" s="310"/>
      <c r="BA32" s="310"/>
      <c r="BB32" s="306"/>
      <c r="BC32" s="312"/>
      <c r="BD32" s="312"/>
      <c r="BE32" s="313"/>
      <c r="BF32" s="314"/>
      <c r="BG32" s="315"/>
      <c r="BH32" s="316"/>
      <c r="BI32" s="317"/>
      <c r="BJ32" s="314"/>
      <c r="BK32" s="314"/>
      <c r="BL32" s="99"/>
      <c r="BM32" s="27"/>
      <c r="BN32" s="35">
        <f t="shared" si="12"/>
        <v>31</v>
      </c>
      <c r="BO32" s="141">
        <f t="shared" si="9"/>
        <v>0.45</v>
      </c>
      <c r="BP32" s="8">
        <v>0.2</v>
      </c>
      <c r="BQ32" s="1">
        <f t="shared" ref="BQ32:BQ47" si="13">BR32-BR31</f>
        <v>1</v>
      </c>
      <c r="BR32" s="35">
        <f t="shared" ref="BR32:BR47" si="14">FREQUENCY(BE$5:BE$101,BO32:BO32)</f>
        <v>3</v>
      </c>
      <c r="BS32" s="105"/>
      <c r="BT32" s="436"/>
      <c r="BU32" s="436"/>
      <c r="BV32" s="105"/>
      <c r="BX32" s="409"/>
      <c r="BY32" s="105"/>
      <c r="BZ32" s="409"/>
      <c r="CA32" s="409"/>
      <c r="CB32" s="105"/>
      <c r="CD32" s="409"/>
      <c r="CE32" s="409"/>
      <c r="CF32" s="41"/>
      <c r="CG32" s="409"/>
      <c r="CH32" s="1">
        <v>19</v>
      </c>
      <c r="CI32" s="105">
        <v>0.56999999999999995</v>
      </c>
      <c r="CJ32" s="8"/>
      <c r="CK32" s="1">
        <v>0</v>
      </c>
      <c r="CL32" s="1">
        <v>1</v>
      </c>
      <c r="CM32" s="105"/>
      <c r="CN32" s="409"/>
      <c r="CO32" s="409"/>
      <c r="CP32" s="105"/>
    </row>
    <row r="33" spans="1:95" ht="15.6" x14ac:dyDescent="0.3">
      <c r="A33" s="70">
        <v>3</v>
      </c>
      <c r="B33" s="70"/>
      <c r="C33" s="70"/>
      <c r="D33" s="70"/>
      <c r="E33" s="70"/>
      <c r="F33" s="70"/>
      <c r="G33" s="70"/>
      <c r="H33" s="70"/>
      <c r="I33" s="70"/>
      <c r="J33" s="223">
        <f t="shared" si="8"/>
        <v>0</v>
      </c>
      <c r="K33" s="70" t="str">
        <f t="shared" si="0"/>
        <v/>
      </c>
      <c r="L33" s="52"/>
      <c r="M33" s="294"/>
      <c r="N33" s="196"/>
      <c r="O33" s="295"/>
      <c r="P33" s="296"/>
      <c r="Q33" s="297"/>
      <c r="R33" s="297"/>
      <c r="S33" s="298"/>
      <c r="T33" s="299"/>
      <c r="U33" s="300"/>
      <c r="V33" s="300"/>
      <c r="W33" s="301"/>
      <c r="X33" s="302"/>
      <c r="Y33" s="303"/>
      <c r="Z33" s="306"/>
      <c r="AA33" s="305"/>
      <c r="AB33" s="305"/>
      <c r="AC33" s="305"/>
      <c r="AD33" s="318"/>
      <c r="AE33" s="318"/>
      <c r="AF33" s="318"/>
      <c r="AG33" s="318"/>
      <c r="AH33" s="318"/>
      <c r="AI33" s="319"/>
      <c r="AJ33" s="318"/>
      <c r="AK33" s="318"/>
      <c r="AL33" s="318"/>
      <c r="AM33" s="318"/>
      <c r="AN33" s="308"/>
      <c r="AO33" s="302"/>
      <c r="AP33" s="306"/>
      <c r="AQ33" s="402"/>
      <c r="AR33" s="307"/>
      <c r="AS33" s="309"/>
      <c r="AT33" s="307"/>
      <c r="AU33" s="302"/>
      <c r="AV33" s="310"/>
      <c r="AW33" s="311"/>
      <c r="AX33" s="310"/>
      <c r="AY33" s="310"/>
      <c r="AZ33" s="310"/>
      <c r="BA33" s="310"/>
      <c r="BB33" s="306"/>
      <c r="BC33" s="312"/>
      <c r="BD33" s="312"/>
      <c r="BE33" s="313"/>
      <c r="BF33" s="314"/>
      <c r="BG33" s="315"/>
      <c r="BH33" s="316"/>
      <c r="BI33" s="317"/>
      <c r="BJ33" s="314"/>
      <c r="BK33" s="314"/>
      <c r="BL33" s="27"/>
      <c r="BM33" s="27"/>
      <c r="BN33" s="35">
        <f t="shared" si="12"/>
        <v>30</v>
      </c>
      <c r="BO33" s="141">
        <f t="shared" si="9"/>
        <v>0.47</v>
      </c>
      <c r="BP33" s="8"/>
      <c r="BQ33" s="1">
        <f t="shared" si="13"/>
        <v>0</v>
      </c>
      <c r="BR33" s="35">
        <f t="shared" si="14"/>
        <v>3</v>
      </c>
      <c r="BS33" s="105"/>
      <c r="BT33" s="436"/>
      <c r="BU33" s="436"/>
      <c r="BV33" s="105"/>
      <c r="BX33" s="409"/>
      <c r="BY33" s="105"/>
      <c r="BZ33" s="409"/>
      <c r="CA33" s="409"/>
      <c r="CB33" s="105"/>
      <c r="CD33" s="409"/>
      <c r="CE33" s="409"/>
      <c r="CF33" s="409"/>
      <c r="CG33" s="409"/>
      <c r="CH33" s="1">
        <v>18</v>
      </c>
      <c r="CI33" s="105">
        <v>0.6</v>
      </c>
      <c r="CJ33" s="8"/>
      <c r="CK33" s="1">
        <v>0</v>
      </c>
      <c r="CL33" s="1">
        <v>1</v>
      </c>
      <c r="CM33" s="105"/>
      <c r="CN33" s="409"/>
      <c r="CO33" s="409"/>
      <c r="CP33" s="105"/>
    </row>
    <row r="34" spans="1:95" ht="15.6" x14ac:dyDescent="0.3">
      <c r="A34" s="156" t="s">
        <v>12</v>
      </c>
      <c r="B34" s="70"/>
      <c r="C34" s="70"/>
      <c r="D34" s="70"/>
      <c r="E34" s="70"/>
      <c r="F34" s="70"/>
      <c r="G34" s="70"/>
      <c r="H34" s="70"/>
      <c r="I34" s="70"/>
      <c r="J34" s="223">
        <f t="shared" si="8"/>
        <v>0</v>
      </c>
      <c r="K34" s="70" t="str">
        <f t="shared" si="0"/>
        <v/>
      </c>
      <c r="L34" s="52"/>
      <c r="M34" s="294"/>
      <c r="N34" s="196"/>
      <c r="O34" s="295"/>
      <c r="P34" s="296"/>
      <c r="Q34" s="297"/>
      <c r="R34" s="297"/>
      <c r="S34" s="298"/>
      <c r="T34" s="299"/>
      <c r="U34" s="300"/>
      <c r="V34" s="434"/>
      <c r="W34" s="301"/>
      <c r="X34" s="302"/>
      <c r="Y34" s="310"/>
      <c r="Z34" s="310"/>
      <c r="AA34" s="306"/>
      <c r="AB34" s="306"/>
      <c r="AC34" s="306"/>
      <c r="AD34" s="306"/>
      <c r="AE34" s="306"/>
      <c r="AF34" s="306"/>
      <c r="AG34" s="306"/>
      <c r="AH34" s="306"/>
      <c r="AI34" s="310"/>
      <c r="AJ34" s="306"/>
      <c r="AK34" s="306"/>
      <c r="AL34" s="306"/>
      <c r="AM34" s="306"/>
      <c r="AN34" s="310"/>
      <c r="AO34" s="302"/>
      <c r="AP34" s="306"/>
      <c r="AQ34" s="402"/>
      <c r="AR34" s="307"/>
      <c r="AS34" s="309"/>
      <c r="AT34" s="307"/>
      <c r="AU34" s="302"/>
      <c r="AV34" s="310"/>
      <c r="AW34" s="311"/>
      <c r="AX34" s="310"/>
      <c r="AY34" s="310"/>
      <c r="AZ34" s="310"/>
      <c r="BA34" s="310"/>
      <c r="BB34" s="306"/>
      <c r="BC34" s="312"/>
      <c r="BD34" s="312"/>
      <c r="BE34" s="313"/>
      <c r="BF34" s="314"/>
      <c r="BG34" s="315"/>
      <c r="BH34" s="316"/>
      <c r="BI34" s="317"/>
      <c r="BJ34" s="314"/>
      <c r="BK34" s="314"/>
      <c r="BL34" s="102"/>
      <c r="BM34" s="27"/>
      <c r="BN34" s="35">
        <f t="shared" si="12"/>
        <v>29</v>
      </c>
      <c r="BO34" s="141">
        <f t="shared" si="9"/>
        <v>0.49</v>
      </c>
      <c r="BP34" s="8"/>
      <c r="BQ34" s="1">
        <f t="shared" si="13"/>
        <v>0</v>
      </c>
      <c r="BR34" s="35">
        <f t="shared" si="14"/>
        <v>3</v>
      </c>
      <c r="BS34" s="105"/>
      <c r="BT34" s="436"/>
      <c r="BU34" s="436"/>
      <c r="BV34" s="105"/>
      <c r="BX34" s="409"/>
      <c r="BY34" s="105"/>
      <c r="BZ34" s="409"/>
      <c r="CA34" s="409"/>
      <c r="CB34" s="105"/>
      <c r="CD34" s="409"/>
      <c r="CE34" s="409"/>
      <c r="CF34" s="41"/>
      <c r="CG34" s="409"/>
      <c r="CH34" s="1">
        <v>17</v>
      </c>
      <c r="CI34" s="105">
        <v>0.62</v>
      </c>
      <c r="CJ34" s="8"/>
      <c r="CK34" s="1">
        <v>0</v>
      </c>
      <c r="CL34" s="1">
        <v>1</v>
      </c>
      <c r="CM34" s="105"/>
      <c r="CN34" s="409"/>
      <c r="CO34" s="409"/>
      <c r="CP34" s="105"/>
    </row>
    <row r="35" spans="1:95" ht="15.6" x14ac:dyDescent="0.3">
      <c r="A35" s="70">
        <v>2</v>
      </c>
      <c r="B35" s="147"/>
      <c r="C35" s="70"/>
      <c r="D35" s="70"/>
      <c r="E35" s="70"/>
      <c r="F35" s="70"/>
      <c r="G35" s="70"/>
      <c r="H35" s="70"/>
      <c r="I35" s="70"/>
      <c r="J35" s="223">
        <f t="shared" si="8"/>
        <v>0</v>
      </c>
      <c r="K35" s="70" t="str">
        <f t="shared" si="0"/>
        <v/>
      </c>
      <c r="L35" s="52"/>
      <c r="M35" s="294"/>
      <c r="N35" s="196"/>
      <c r="O35" s="295"/>
      <c r="P35" s="296"/>
      <c r="Q35" s="297"/>
      <c r="R35" s="297"/>
      <c r="S35" s="298"/>
      <c r="T35" s="299"/>
      <c r="U35" s="300"/>
      <c r="V35" s="338"/>
      <c r="W35" s="301"/>
      <c r="X35" s="302"/>
      <c r="Y35" s="310"/>
      <c r="Z35" s="306"/>
      <c r="AA35" s="305"/>
      <c r="AB35" s="305"/>
      <c r="AC35" s="305"/>
      <c r="AD35" s="306"/>
      <c r="AE35" s="306"/>
      <c r="AF35" s="306"/>
      <c r="AG35" s="306"/>
      <c r="AH35" s="306"/>
      <c r="AI35" s="307"/>
      <c r="AJ35" s="306"/>
      <c r="AK35" s="306"/>
      <c r="AL35" s="306"/>
      <c r="AM35" s="306"/>
      <c r="AN35" s="310"/>
      <c r="AO35" s="302"/>
      <c r="AP35" s="306"/>
      <c r="AQ35" s="402"/>
      <c r="AR35" s="307"/>
      <c r="AS35" s="309"/>
      <c r="AT35" s="307"/>
      <c r="AU35" s="302"/>
      <c r="AV35" s="310"/>
      <c r="AW35" s="311"/>
      <c r="AX35" s="310"/>
      <c r="AY35" s="310"/>
      <c r="AZ35" s="310"/>
      <c r="BA35" s="310"/>
      <c r="BB35" s="306"/>
      <c r="BC35" s="312"/>
      <c r="BD35" s="312"/>
      <c r="BE35" s="313"/>
      <c r="BF35" s="314"/>
      <c r="BG35" s="315"/>
      <c r="BH35" s="316"/>
      <c r="BI35" s="317"/>
      <c r="BJ35" s="314"/>
      <c r="BK35" s="314"/>
      <c r="BL35" s="99"/>
      <c r="BM35" s="27"/>
      <c r="BN35" s="35">
        <f t="shared" si="12"/>
        <v>28</v>
      </c>
      <c r="BO35" s="141">
        <f t="shared" si="9"/>
        <v>0.5</v>
      </c>
      <c r="BP35" s="8"/>
      <c r="BQ35" s="1">
        <f t="shared" si="13"/>
        <v>0</v>
      </c>
      <c r="BR35" s="35">
        <f t="shared" si="14"/>
        <v>3</v>
      </c>
      <c r="BS35" s="105"/>
      <c r="BT35" s="436"/>
      <c r="BU35" s="436"/>
      <c r="BV35" s="105"/>
      <c r="BX35" s="409"/>
      <c r="BY35" s="105"/>
      <c r="BZ35" s="409"/>
      <c r="CA35" s="409"/>
      <c r="CB35" s="105"/>
      <c r="CD35" s="409"/>
      <c r="CE35" s="409"/>
      <c r="CF35" s="41"/>
      <c r="CG35" s="409"/>
      <c r="CH35" s="1">
        <v>16</v>
      </c>
      <c r="CI35" s="105">
        <v>0.64</v>
      </c>
      <c r="CJ35" s="8"/>
      <c r="CK35" s="1">
        <v>0</v>
      </c>
      <c r="CL35" s="1">
        <v>1</v>
      </c>
      <c r="CM35" s="105"/>
      <c r="CN35" s="409"/>
      <c r="CO35" s="409"/>
      <c r="CP35" s="105"/>
    </row>
    <row r="36" spans="1:95" ht="15.6" x14ac:dyDescent="0.3">
      <c r="A36" s="156" t="s">
        <v>12</v>
      </c>
      <c r="B36" s="147"/>
      <c r="C36" s="70"/>
      <c r="D36" s="70"/>
      <c r="E36" s="70"/>
      <c r="F36" s="70"/>
      <c r="G36" s="70"/>
      <c r="H36" s="70"/>
      <c r="I36" s="70"/>
      <c r="J36" s="223">
        <f t="shared" si="8"/>
        <v>0</v>
      </c>
      <c r="K36" s="70" t="str">
        <f t="shared" si="0"/>
        <v/>
      </c>
      <c r="L36" s="52"/>
      <c r="M36" s="294"/>
      <c r="N36" s="196"/>
      <c r="O36" s="295"/>
      <c r="P36" s="296"/>
      <c r="Q36" s="297"/>
      <c r="R36" s="297"/>
      <c r="S36" s="298"/>
      <c r="T36" s="299"/>
      <c r="U36" s="300"/>
      <c r="V36" s="300"/>
      <c r="W36" s="301"/>
      <c r="X36" s="302"/>
      <c r="Y36" s="303"/>
      <c r="Z36" s="306"/>
      <c r="AA36" s="305"/>
      <c r="AB36" s="305"/>
      <c r="AC36" s="305"/>
      <c r="AD36" s="318"/>
      <c r="AE36" s="318"/>
      <c r="AF36" s="318"/>
      <c r="AG36" s="318"/>
      <c r="AH36" s="318"/>
      <c r="AI36" s="319"/>
      <c r="AJ36" s="318"/>
      <c r="AK36" s="318"/>
      <c r="AL36" s="318"/>
      <c r="AM36" s="318"/>
      <c r="AN36" s="308"/>
      <c r="AO36" s="302"/>
      <c r="AP36" s="306"/>
      <c r="AQ36" s="402"/>
      <c r="AR36" s="307"/>
      <c r="AS36" s="309"/>
      <c r="AT36" s="307"/>
      <c r="AU36" s="302"/>
      <c r="AV36" s="310"/>
      <c r="AW36" s="311"/>
      <c r="AX36" s="310"/>
      <c r="AY36" s="310"/>
      <c r="AZ36" s="310"/>
      <c r="BA36" s="310"/>
      <c r="BB36" s="306"/>
      <c r="BC36" s="312"/>
      <c r="BD36" s="312"/>
      <c r="BE36" s="313"/>
      <c r="BF36" s="314"/>
      <c r="BG36" s="315"/>
      <c r="BH36" s="316"/>
      <c r="BI36" s="317"/>
      <c r="BJ36" s="314"/>
      <c r="BK36" s="314"/>
      <c r="BL36" s="102"/>
      <c r="BM36" s="27"/>
      <c r="BN36" s="35">
        <f t="shared" si="12"/>
        <v>27</v>
      </c>
      <c r="BO36" s="141">
        <f t="shared" si="9"/>
        <v>0.52</v>
      </c>
      <c r="BP36" s="8"/>
      <c r="BQ36" s="1">
        <f t="shared" si="13"/>
        <v>0</v>
      </c>
      <c r="BR36" s="35">
        <f t="shared" si="14"/>
        <v>3</v>
      </c>
      <c r="BS36" s="105"/>
      <c r="BT36" s="436"/>
      <c r="BU36" s="436"/>
      <c r="BV36" s="105"/>
      <c r="BX36" s="409"/>
      <c r="BY36" s="105"/>
      <c r="BZ36" s="409"/>
      <c r="CA36" s="409"/>
      <c r="CB36" s="105"/>
      <c r="CD36" s="409"/>
      <c r="CE36" s="409"/>
      <c r="CF36" s="41"/>
      <c r="CG36" s="409"/>
      <c r="CH36" s="1">
        <v>15</v>
      </c>
      <c r="CI36" s="105">
        <v>0.66</v>
      </c>
      <c r="CJ36" s="8"/>
      <c r="CK36" s="1">
        <v>0</v>
      </c>
      <c r="CL36" s="1">
        <v>1</v>
      </c>
      <c r="CM36" s="105"/>
      <c r="CN36" s="409"/>
      <c r="CO36" s="409"/>
      <c r="CP36" s="105"/>
    </row>
    <row r="37" spans="1:95" ht="15.6" x14ac:dyDescent="0.3">
      <c r="A37" s="70">
        <v>1</v>
      </c>
      <c r="B37" s="147"/>
      <c r="C37" s="70"/>
      <c r="D37" s="70"/>
      <c r="E37" s="70"/>
      <c r="F37" s="70"/>
      <c r="G37" s="70"/>
      <c r="H37" s="70"/>
      <c r="I37" s="70"/>
      <c r="J37" s="223">
        <f t="shared" si="8"/>
        <v>0</v>
      </c>
      <c r="K37" s="70" t="str">
        <f t="shared" ref="K37:K68" si="15">IF(O37&gt;=B$6,4,IF(O37&gt;=B$7,3,IF(O37&gt;=B$8,2,IF(O37&gt;=B$9,1,IF(O37="","",0)))))</f>
        <v/>
      </c>
      <c r="L37" s="52"/>
      <c r="M37" s="294"/>
      <c r="N37" s="196"/>
      <c r="O37" s="295"/>
      <c r="P37" s="296"/>
      <c r="Q37" s="297"/>
      <c r="R37" s="297"/>
      <c r="S37" s="298"/>
      <c r="T37" s="299"/>
      <c r="U37" s="300"/>
      <c r="V37" s="300"/>
      <c r="W37" s="301"/>
      <c r="X37" s="302"/>
      <c r="Y37" s="310"/>
      <c r="Z37" s="306"/>
      <c r="AA37" s="305"/>
      <c r="AB37" s="305"/>
      <c r="AC37" s="305"/>
      <c r="AD37" s="306"/>
      <c r="AE37" s="306"/>
      <c r="AF37" s="306"/>
      <c r="AG37" s="306"/>
      <c r="AH37" s="306"/>
      <c r="AI37" s="307"/>
      <c r="AJ37" s="306"/>
      <c r="AK37" s="306"/>
      <c r="AL37" s="306"/>
      <c r="AM37" s="306"/>
      <c r="AN37" s="310"/>
      <c r="AO37" s="302"/>
      <c r="AP37" s="306"/>
      <c r="AQ37" s="311"/>
      <c r="AR37" s="310"/>
      <c r="AS37" s="306"/>
      <c r="AT37" s="306"/>
      <c r="AU37" s="302"/>
      <c r="AV37" s="306"/>
      <c r="AW37" s="311"/>
      <c r="AX37" s="310"/>
      <c r="AY37" s="310"/>
      <c r="AZ37" s="310"/>
      <c r="BA37" s="310"/>
      <c r="BB37" s="306"/>
      <c r="BC37" s="312"/>
      <c r="BD37" s="324"/>
      <c r="BE37" s="330"/>
      <c r="BF37" s="314"/>
      <c r="BG37" s="315"/>
      <c r="BH37" s="316"/>
      <c r="BI37" s="317"/>
      <c r="BJ37" s="314"/>
      <c r="BK37" s="314"/>
      <c r="BL37" s="314"/>
      <c r="BM37" s="314"/>
      <c r="BN37" s="35">
        <f t="shared" si="12"/>
        <v>26</v>
      </c>
      <c r="BO37" s="416">
        <f t="shared" si="9"/>
        <v>0.54</v>
      </c>
      <c r="BP37" s="417"/>
      <c r="BQ37" s="317">
        <f t="shared" si="13"/>
        <v>0</v>
      </c>
      <c r="BR37" s="415">
        <f t="shared" si="14"/>
        <v>3</v>
      </c>
      <c r="BS37" s="439"/>
      <c r="BT37" s="436"/>
      <c r="BU37" s="436"/>
      <c r="BV37" s="105"/>
      <c r="BX37" s="409"/>
      <c r="BY37" s="105"/>
      <c r="BZ37" s="409"/>
      <c r="CA37" s="409"/>
      <c r="CB37" s="105"/>
      <c r="CD37" s="409"/>
      <c r="CE37" s="409"/>
      <c r="CF37" s="409"/>
      <c r="CG37" s="409"/>
      <c r="CH37" s="1">
        <v>14</v>
      </c>
      <c r="CI37" s="105">
        <v>0.68</v>
      </c>
      <c r="CJ37" s="8">
        <v>1.7</v>
      </c>
      <c r="CK37" s="1">
        <v>1</v>
      </c>
      <c r="CL37" s="1">
        <v>2</v>
      </c>
      <c r="CM37" s="105"/>
      <c r="CN37" s="409"/>
      <c r="CO37" s="409"/>
      <c r="CP37" s="105"/>
    </row>
    <row r="38" spans="1:95" ht="15.6" x14ac:dyDescent="0.3">
      <c r="A38" s="156" t="s">
        <v>12</v>
      </c>
      <c r="B38" s="70"/>
      <c r="C38" s="70"/>
      <c r="D38" s="70"/>
      <c r="E38" s="70"/>
      <c r="F38" s="70"/>
      <c r="G38" s="70"/>
      <c r="H38" s="70"/>
      <c r="I38" s="70"/>
      <c r="J38" s="223">
        <f t="shared" si="8"/>
        <v>0</v>
      </c>
      <c r="K38" s="70" t="str">
        <f t="shared" si="15"/>
        <v/>
      </c>
      <c r="L38" s="52"/>
      <c r="M38" s="294"/>
      <c r="N38" s="196"/>
      <c r="O38" s="295"/>
      <c r="P38" s="296"/>
      <c r="Q38" s="297"/>
      <c r="R38" s="297"/>
      <c r="S38" s="298"/>
      <c r="T38" s="299"/>
      <c r="U38" s="300"/>
      <c r="V38" s="300"/>
      <c r="W38" s="301"/>
      <c r="X38" s="302"/>
      <c r="Y38" s="303"/>
      <c r="Z38" s="306"/>
      <c r="AA38" s="305"/>
      <c r="AB38" s="305"/>
      <c r="AC38" s="305"/>
      <c r="AD38" s="318"/>
      <c r="AE38" s="318"/>
      <c r="AF38" s="318"/>
      <c r="AG38" s="318"/>
      <c r="AH38" s="318"/>
      <c r="AI38" s="319"/>
      <c r="AJ38" s="318"/>
      <c r="AK38" s="318"/>
      <c r="AL38" s="318"/>
      <c r="AM38" s="318"/>
      <c r="AN38" s="308"/>
      <c r="AO38" s="302"/>
      <c r="AP38" s="306"/>
      <c r="AQ38" s="402"/>
      <c r="AR38" s="310"/>
      <c r="AS38" s="306"/>
      <c r="AT38" s="310"/>
      <c r="AU38" s="302"/>
      <c r="AV38" s="306"/>
      <c r="AW38" s="311"/>
      <c r="AX38" s="310"/>
      <c r="AY38" s="310"/>
      <c r="AZ38" s="310"/>
      <c r="BA38" s="310"/>
      <c r="BB38" s="306"/>
      <c r="BC38" s="312"/>
      <c r="BD38" s="324"/>
      <c r="BE38" s="330"/>
      <c r="BF38" s="314"/>
      <c r="BG38" s="315"/>
      <c r="BH38" s="316"/>
      <c r="BI38" s="317"/>
      <c r="BJ38" s="314"/>
      <c r="BK38" s="314"/>
      <c r="BL38" s="314"/>
      <c r="BM38" s="314"/>
      <c r="BN38" s="35">
        <f t="shared" si="12"/>
        <v>25</v>
      </c>
      <c r="BO38" s="416">
        <f t="shared" si="9"/>
        <v>0.56000000000000005</v>
      </c>
      <c r="BP38" s="417">
        <v>0.7</v>
      </c>
      <c r="BQ38" s="317">
        <f t="shared" si="13"/>
        <v>1</v>
      </c>
      <c r="BR38" s="415">
        <f t="shared" si="14"/>
        <v>4</v>
      </c>
      <c r="BS38" s="439"/>
      <c r="BT38" s="436"/>
      <c r="BU38" s="436"/>
      <c r="BV38" s="105"/>
      <c r="BX38" s="409"/>
      <c r="BY38" s="105"/>
      <c r="BZ38" s="409"/>
      <c r="CA38" s="409"/>
      <c r="CB38" s="105"/>
      <c r="CD38" s="409"/>
      <c r="CE38" s="409"/>
      <c r="CF38" s="409"/>
      <c r="CG38" s="409"/>
      <c r="CH38" s="1">
        <v>13</v>
      </c>
      <c r="CI38" s="105">
        <v>0.71</v>
      </c>
      <c r="CJ38" s="8">
        <v>2</v>
      </c>
      <c r="CK38" s="1">
        <v>0</v>
      </c>
      <c r="CL38" s="1">
        <v>2</v>
      </c>
      <c r="CM38" s="105"/>
      <c r="CN38" s="409"/>
      <c r="CO38" s="409"/>
      <c r="CP38" s="105"/>
    </row>
    <row r="39" spans="1:95" ht="15.6" x14ac:dyDescent="0.3">
      <c r="A39" s="70">
        <v>0</v>
      </c>
      <c r="B39" s="70"/>
      <c r="C39" s="70"/>
      <c r="D39" s="70"/>
      <c r="E39" s="70"/>
      <c r="F39" s="70"/>
      <c r="G39" s="70"/>
      <c r="H39" s="70"/>
      <c r="I39" s="70"/>
      <c r="J39" s="223">
        <f t="shared" si="8"/>
        <v>0</v>
      </c>
      <c r="K39" s="70" t="str">
        <f t="shared" si="15"/>
        <v/>
      </c>
      <c r="L39" s="52"/>
      <c r="M39" s="294"/>
      <c r="N39" s="196"/>
      <c r="O39" s="295"/>
      <c r="P39" s="296"/>
      <c r="Q39" s="297"/>
      <c r="R39" s="297"/>
      <c r="S39" s="298"/>
      <c r="T39" s="299"/>
      <c r="U39" s="300"/>
      <c r="V39" s="300"/>
      <c r="W39" s="301"/>
      <c r="X39" s="302"/>
      <c r="Y39" s="303"/>
      <c r="Z39" s="304"/>
      <c r="AA39" s="305"/>
      <c r="AB39" s="305"/>
      <c r="AC39" s="305"/>
      <c r="AD39" s="306"/>
      <c r="AE39" s="306"/>
      <c r="AF39" s="306"/>
      <c r="AG39" s="306"/>
      <c r="AH39" s="306"/>
      <c r="AI39" s="307"/>
      <c r="AJ39" s="306"/>
      <c r="AK39" s="306"/>
      <c r="AL39" s="306"/>
      <c r="AM39" s="306"/>
      <c r="AN39" s="308"/>
      <c r="AO39" s="302"/>
      <c r="AP39" s="306"/>
      <c r="AQ39" s="402"/>
      <c r="AR39" s="307"/>
      <c r="AS39" s="309"/>
      <c r="AT39" s="307"/>
      <c r="AU39" s="302"/>
      <c r="AV39" s="310"/>
      <c r="AW39" s="311"/>
      <c r="AX39" s="310"/>
      <c r="AY39" s="310"/>
      <c r="AZ39" s="310"/>
      <c r="BA39" s="310"/>
      <c r="BB39" s="306"/>
      <c r="BC39" s="312"/>
      <c r="BD39" s="312"/>
      <c r="BE39" s="313"/>
      <c r="BF39" s="314"/>
      <c r="BG39" s="315"/>
      <c r="BH39" s="316"/>
      <c r="BI39" s="317"/>
      <c r="BJ39" s="314"/>
      <c r="BK39" s="314"/>
      <c r="BL39" s="314"/>
      <c r="BM39" s="314"/>
      <c r="BN39" s="35">
        <f t="shared" si="12"/>
        <v>24</v>
      </c>
      <c r="BO39" s="416">
        <f t="shared" si="9"/>
        <v>0.56999999999999995</v>
      </c>
      <c r="BP39" s="417">
        <v>0.8</v>
      </c>
      <c r="BQ39" s="317">
        <f t="shared" si="13"/>
        <v>0</v>
      </c>
      <c r="BR39" s="415">
        <f t="shared" si="14"/>
        <v>4</v>
      </c>
      <c r="BS39" s="439"/>
      <c r="BT39" s="436"/>
      <c r="BU39" s="436"/>
      <c r="BV39" s="105"/>
      <c r="BX39" s="409"/>
      <c r="BY39" s="105"/>
      <c r="BZ39" s="409"/>
      <c r="CA39" s="409"/>
      <c r="CB39" s="105"/>
      <c r="CD39" s="409"/>
      <c r="CE39" s="409"/>
      <c r="CF39" s="409"/>
      <c r="CG39" s="409"/>
      <c r="CH39" s="1">
        <v>12</v>
      </c>
      <c r="CI39" s="105">
        <v>0.73</v>
      </c>
      <c r="CJ39" s="8">
        <v>2.2000000000000002</v>
      </c>
      <c r="CK39" s="1">
        <v>1</v>
      </c>
      <c r="CL39" s="1">
        <v>3</v>
      </c>
      <c r="CM39" s="105"/>
      <c r="CN39" s="409"/>
      <c r="CO39" s="409"/>
      <c r="CP39" s="105"/>
    </row>
    <row r="40" spans="1:95" ht="15.6" x14ac:dyDescent="0.3">
      <c r="A40" s="70"/>
      <c r="B40" s="70"/>
      <c r="C40" s="70"/>
      <c r="D40" s="70"/>
      <c r="E40" s="70"/>
      <c r="F40" s="70"/>
      <c r="G40" s="70"/>
      <c r="H40" s="70"/>
      <c r="I40" s="70"/>
      <c r="J40" s="223">
        <f t="shared" si="8"/>
        <v>0</v>
      </c>
      <c r="K40" s="70" t="str">
        <f t="shared" si="15"/>
        <v/>
      </c>
      <c r="L40" s="52"/>
      <c r="M40" s="294"/>
      <c r="N40" s="196"/>
      <c r="O40" s="295"/>
      <c r="P40" s="296"/>
      <c r="Q40" s="297"/>
      <c r="R40" s="297"/>
      <c r="S40" s="298"/>
      <c r="T40" s="299"/>
      <c r="U40" s="300"/>
      <c r="V40" s="300"/>
      <c r="W40" s="301"/>
      <c r="X40" s="302"/>
      <c r="Y40" s="303"/>
      <c r="Z40" s="304"/>
      <c r="AA40" s="305"/>
      <c r="AB40" s="305"/>
      <c r="AC40" s="305"/>
      <c r="AD40" s="306"/>
      <c r="AE40" s="306"/>
      <c r="AF40" s="306"/>
      <c r="AG40" s="306"/>
      <c r="AH40" s="306"/>
      <c r="AI40" s="310"/>
      <c r="AJ40" s="306"/>
      <c r="AK40" s="306"/>
      <c r="AL40" s="306"/>
      <c r="AM40" s="306"/>
      <c r="AN40" s="308"/>
      <c r="AO40" s="302"/>
      <c r="AP40" s="306"/>
      <c r="AQ40" s="402"/>
      <c r="AR40" s="307"/>
      <c r="AS40" s="309"/>
      <c r="AT40" s="307"/>
      <c r="AU40" s="302"/>
      <c r="AV40" s="310"/>
      <c r="AW40" s="311"/>
      <c r="AX40" s="310"/>
      <c r="AY40" s="310"/>
      <c r="AZ40" s="310"/>
      <c r="BA40" s="310"/>
      <c r="BB40" s="306"/>
      <c r="BC40" s="312"/>
      <c r="BD40" s="312"/>
      <c r="BE40" s="313"/>
      <c r="BF40" s="314"/>
      <c r="BG40" s="315"/>
      <c r="BH40" s="316"/>
      <c r="BI40" s="317"/>
      <c r="BJ40" s="314"/>
      <c r="BK40" s="314"/>
      <c r="BL40" s="314"/>
      <c r="BM40" s="314"/>
      <c r="BN40" s="35">
        <f t="shared" si="12"/>
        <v>23</v>
      </c>
      <c r="BO40" s="416">
        <f t="shared" si="9"/>
        <v>0.59</v>
      </c>
      <c r="BP40" s="417">
        <v>1</v>
      </c>
      <c r="BQ40" s="317">
        <f t="shared" si="13"/>
        <v>2</v>
      </c>
      <c r="BR40" s="415">
        <f t="shared" si="14"/>
        <v>6</v>
      </c>
      <c r="BS40" s="439"/>
      <c r="BT40" s="436"/>
      <c r="BU40" s="436"/>
      <c r="BV40" s="105"/>
      <c r="BX40" s="409"/>
      <c r="BY40" s="105"/>
      <c r="BZ40" s="409"/>
      <c r="CA40" s="409"/>
      <c r="CB40" s="105"/>
      <c r="CD40" s="409"/>
      <c r="CE40" s="409"/>
      <c r="CF40" s="409"/>
      <c r="CG40" s="409"/>
      <c r="CH40" s="1">
        <v>11</v>
      </c>
      <c r="CI40" s="105">
        <v>0.75</v>
      </c>
      <c r="CJ40" s="8">
        <v>2.5</v>
      </c>
      <c r="CK40" s="1">
        <v>1</v>
      </c>
      <c r="CL40" s="1">
        <v>4</v>
      </c>
      <c r="CM40" s="105"/>
      <c r="CN40" s="409"/>
      <c r="CO40" s="409"/>
      <c r="CP40" s="105"/>
    </row>
    <row r="41" spans="1:95" ht="15.6" x14ac:dyDescent="0.3">
      <c r="A41" s="70">
        <v>0</v>
      </c>
      <c r="B41" s="70">
        <v>0</v>
      </c>
      <c r="C41" s="70"/>
      <c r="D41" s="70"/>
      <c r="E41" s="70"/>
      <c r="F41" s="70"/>
      <c r="G41" s="70"/>
      <c r="H41" s="70"/>
      <c r="I41" s="70"/>
      <c r="J41" s="223">
        <f t="shared" si="8"/>
        <v>0</v>
      </c>
      <c r="K41" s="70" t="str">
        <f t="shared" si="15"/>
        <v/>
      </c>
      <c r="L41" s="52"/>
      <c r="M41" s="294"/>
      <c r="N41" s="196"/>
      <c r="O41" s="295"/>
      <c r="P41" s="296"/>
      <c r="Q41" s="297"/>
      <c r="R41" s="297"/>
      <c r="S41" s="298"/>
      <c r="T41" s="299"/>
      <c r="U41" s="300"/>
      <c r="V41" s="300"/>
      <c r="W41" s="301"/>
      <c r="X41" s="302"/>
      <c r="Y41" s="310"/>
      <c r="Z41" s="306"/>
      <c r="AA41" s="305"/>
      <c r="AB41" s="305"/>
      <c r="AC41" s="305"/>
      <c r="AD41" s="306"/>
      <c r="AE41" s="306"/>
      <c r="AF41" s="306"/>
      <c r="AG41" s="306"/>
      <c r="AH41" s="306"/>
      <c r="AI41" s="307"/>
      <c r="AJ41" s="306"/>
      <c r="AK41" s="306"/>
      <c r="AL41" s="306"/>
      <c r="AM41" s="306"/>
      <c r="AN41" s="310"/>
      <c r="AO41" s="302"/>
      <c r="AP41" s="306"/>
      <c r="AQ41" s="403"/>
      <c r="AR41" s="307"/>
      <c r="AS41" s="309"/>
      <c r="AT41" s="309"/>
      <c r="AU41" s="302"/>
      <c r="AV41" s="306"/>
      <c r="AW41" s="311"/>
      <c r="AX41" s="310"/>
      <c r="AY41" s="310"/>
      <c r="AZ41" s="310"/>
      <c r="BA41" s="310"/>
      <c r="BB41" s="306"/>
      <c r="BC41" s="312"/>
      <c r="BD41" s="312"/>
      <c r="BE41" s="313"/>
      <c r="BF41" s="314"/>
      <c r="BG41" s="315"/>
      <c r="BH41" s="316"/>
      <c r="BI41" s="317"/>
      <c r="BJ41" s="314"/>
      <c r="BK41" s="314"/>
      <c r="BL41" s="27"/>
      <c r="BM41" s="27"/>
      <c r="BN41" s="35">
        <f t="shared" si="12"/>
        <v>22</v>
      </c>
      <c r="BO41" s="141">
        <f t="shared" si="9"/>
        <v>0.61</v>
      </c>
      <c r="BP41" s="8">
        <v>1.2</v>
      </c>
      <c r="BQ41" s="1">
        <f t="shared" si="13"/>
        <v>1</v>
      </c>
      <c r="BR41" s="35">
        <f t="shared" si="14"/>
        <v>7</v>
      </c>
      <c r="BS41" s="105"/>
      <c r="BT41" s="409"/>
      <c r="BU41" s="436"/>
      <c r="BV41" s="105"/>
      <c r="BX41" s="409"/>
      <c r="BY41" s="105"/>
      <c r="BZ41" s="409"/>
      <c r="CA41" s="409"/>
      <c r="CB41" s="105"/>
      <c r="CD41" s="409"/>
      <c r="CE41" s="409"/>
      <c r="CF41" s="409"/>
      <c r="CG41" s="409"/>
      <c r="CH41" s="1">
        <v>10</v>
      </c>
      <c r="CI41" s="105">
        <v>0.77</v>
      </c>
      <c r="CJ41" s="8">
        <v>2.7</v>
      </c>
      <c r="CK41" s="1">
        <v>3</v>
      </c>
      <c r="CL41" s="1">
        <v>7</v>
      </c>
      <c r="CM41" s="105"/>
      <c r="CN41" s="409"/>
      <c r="CO41" s="409"/>
      <c r="CP41" s="105"/>
    </row>
    <row r="42" spans="1:95" x14ac:dyDescent="0.25">
      <c r="A42" s="70">
        <v>0.7</v>
      </c>
      <c r="B42" s="70">
        <v>11</v>
      </c>
      <c r="C42" s="156" t="s">
        <v>23</v>
      </c>
      <c r="D42" s="70">
        <f>B46</f>
        <v>9</v>
      </c>
      <c r="E42" s="141">
        <f>D42/D$47</f>
        <v>9.375E-2</v>
      </c>
      <c r="F42" s="70"/>
      <c r="G42" s="70"/>
      <c r="H42" s="70"/>
      <c r="I42" s="70"/>
      <c r="J42" s="223">
        <f t="shared" si="8"/>
        <v>0</v>
      </c>
      <c r="K42" s="70" t="str">
        <f t="shared" si="15"/>
        <v/>
      </c>
      <c r="L42" s="52"/>
      <c r="M42" s="294"/>
      <c r="N42" s="196"/>
      <c r="O42" s="295"/>
      <c r="P42" s="295"/>
      <c r="Q42" s="295"/>
      <c r="R42" s="295"/>
      <c r="S42" s="295"/>
      <c r="T42" s="299"/>
      <c r="U42" s="300"/>
      <c r="V42" s="300"/>
      <c r="W42" s="301"/>
      <c r="X42" s="302"/>
      <c r="Y42" s="303"/>
      <c r="Z42" s="306"/>
      <c r="AA42" s="305"/>
      <c r="AB42" s="305"/>
      <c r="AC42" s="305"/>
      <c r="AD42" s="318"/>
      <c r="AE42" s="318"/>
      <c r="AF42" s="318"/>
      <c r="AG42" s="318"/>
      <c r="AH42" s="318"/>
      <c r="AI42" s="319"/>
      <c r="AJ42" s="318"/>
      <c r="AK42" s="318"/>
      <c r="AL42" s="318"/>
      <c r="AM42" s="318"/>
      <c r="AN42" s="308"/>
      <c r="AO42" s="302"/>
      <c r="AP42" s="306"/>
      <c r="AQ42" s="402"/>
      <c r="AR42" s="307"/>
      <c r="AS42" s="309"/>
      <c r="AT42" s="307"/>
      <c r="AU42" s="302"/>
      <c r="AV42" s="310"/>
      <c r="AW42" s="311"/>
      <c r="AX42" s="310"/>
      <c r="AY42" s="310"/>
      <c r="AZ42" s="310"/>
      <c r="BA42" s="310"/>
      <c r="BB42" s="306"/>
      <c r="BC42" s="312"/>
      <c r="BD42" s="312"/>
      <c r="BE42" s="313"/>
      <c r="BF42" s="314"/>
      <c r="BG42" s="315"/>
      <c r="BH42" s="316"/>
      <c r="BI42" s="320"/>
      <c r="BJ42" s="320"/>
      <c r="BK42" s="314"/>
      <c r="BL42" s="27"/>
      <c r="BM42" s="27"/>
      <c r="BN42" s="35">
        <f t="shared" si="12"/>
        <v>21</v>
      </c>
      <c r="BO42" s="141">
        <f t="shared" si="9"/>
        <v>0.63</v>
      </c>
      <c r="BP42" s="8">
        <v>1.4</v>
      </c>
      <c r="BQ42" s="1">
        <f t="shared" si="13"/>
        <v>1</v>
      </c>
      <c r="BR42" s="35">
        <f t="shared" si="14"/>
        <v>8</v>
      </c>
      <c r="BS42" s="105"/>
      <c r="BT42" s="409"/>
      <c r="BU42" s="409"/>
      <c r="BV42" s="105"/>
      <c r="BY42" s="105"/>
      <c r="BZ42" s="409"/>
      <c r="CA42" s="409"/>
      <c r="CB42" s="105"/>
      <c r="CE42" s="409"/>
      <c r="CF42" s="409"/>
      <c r="CG42" s="409"/>
      <c r="CH42" s="1">
        <v>9</v>
      </c>
      <c r="CI42" s="105">
        <v>0.8</v>
      </c>
      <c r="CJ42" s="8">
        <v>2.9</v>
      </c>
      <c r="CK42" s="1">
        <v>2</v>
      </c>
      <c r="CL42" s="1">
        <v>9</v>
      </c>
      <c r="CM42" s="105"/>
      <c r="CN42" s="409"/>
      <c r="CO42" s="409"/>
      <c r="CP42" s="105"/>
    </row>
    <row r="43" spans="1:95" x14ac:dyDescent="0.25">
      <c r="A43" s="70">
        <v>1.7</v>
      </c>
      <c r="B43" s="70">
        <v>16</v>
      </c>
      <c r="C43" s="156" t="s">
        <v>26</v>
      </c>
      <c r="D43" s="70">
        <f>B45</f>
        <v>21</v>
      </c>
      <c r="E43" s="141">
        <f>D43/D$47</f>
        <v>0.21875</v>
      </c>
      <c r="F43" s="70"/>
      <c r="G43" s="70"/>
      <c r="H43" s="70"/>
      <c r="I43" s="70"/>
      <c r="J43" s="223">
        <f t="shared" si="8"/>
        <v>0</v>
      </c>
      <c r="K43" s="70" t="str">
        <f t="shared" si="15"/>
        <v/>
      </c>
      <c r="L43" s="52"/>
      <c r="M43" s="294"/>
      <c r="N43" s="196"/>
      <c r="O43" s="295"/>
      <c r="P43" s="295"/>
      <c r="Q43" s="295"/>
      <c r="R43" s="295"/>
      <c r="S43" s="295"/>
      <c r="T43" s="299"/>
      <c r="U43" s="300"/>
      <c r="V43" s="300"/>
      <c r="W43" s="301"/>
      <c r="X43" s="302"/>
      <c r="Y43" s="303"/>
      <c r="Z43" s="306"/>
      <c r="AA43" s="305"/>
      <c r="AB43" s="305"/>
      <c r="AC43" s="305"/>
      <c r="AD43" s="318"/>
      <c r="AE43" s="318"/>
      <c r="AF43" s="318"/>
      <c r="AG43" s="318"/>
      <c r="AH43" s="318"/>
      <c r="AI43" s="319"/>
      <c r="AJ43" s="318"/>
      <c r="AK43" s="318"/>
      <c r="AL43" s="318"/>
      <c r="AM43" s="318"/>
      <c r="AN43" s="308"/>
      <c r="AO43" s="302"/>
      <c r="AP43" s="306"/>
      <c r="AQ43" s="402"/>
      <c r="AR43" s="307"/>
      <c r="AS43" s="309"/>
      <c r="AT43" s="307"/>
      <c r="AU43" s="302"/>
      <c r="AV43" s="310"/>
      <c r="AW43" s="311"/>
      <c r="AX43" s="310"/>
      <c r="AY43" s="310"/>
      <c r="AZ43" s="310"/>
      <c r="BA43" s="310"/>
      <c r="BB43" s="306"/>
      <c r="BC43" s="312"/>
      <c r="BD43" s="312"/>
      <c r="BE43" s="313"/>
      <c r="BF43" s="314"/>
      <c r="BG43" s="315"/>
      <c r="BH43" s="316"/>
      <c r="BI43" s="320"/>
      <c r="BJ43" s="320"/>
      <c r="BK43" s="314"/>
      <c r="BL43" s="27"/>
      <c r="BM43" s="27"/>
      <c r="BN43" s="35">
        <f t="shared" si="12"/>
        <v>20</v>
      </c>
      <c r="BO43" s="141">
        <f t="shared" si="9"/>
        <v>0.64</v>
      </c>
      <c r="BP43" s="8">
        <v>1.6</v>
      </c>
      <c r="BQ43" s="1">
        <f t="shared" si="13"/>
        <v>0</v>
      </c>
      <c r="BR43" s="35">
        <f t="shared" si="14"/>
        <v>8</v>
      </c>
      <c r="BS43" s="105"/>
      <c r="BT43" s="409"/>
      <c r="BU43" s="409"/>
      <c r="BV43" s="105"/>
      <c r="BY43" s="105"/>
      <c r="BZ43" s="409"/>
      <c r="CA43" s="409"/>
      <c r="CB43" s="105"/>
      <c r="CE43" s="409"/>
      <c r="CF43" s="409"/>
      <c r="CG43" s="409"/>
      <c r="CH43" s="1">
        <v>8</v>
      </c>
      <c r="CI43" s="105">
        <v>0.82</v>
      </c>
      <c r="CJ43" s="8">
        <v>3.1</v>
      </c>
      <c r="CK43" s="1">
        <v>1</v>
      </c>
      <c r="CL43" s="1">
        <v>10</v>
      </c>
      <c r="CM43" s="105"/>
      <c r="CN43" s="409"/>
      <c r="CO43" s="409"/>
      <c r="CP43" s="105"/>
    </row>
    <row r="44" spans="1:95" x14ac:dyDescent="0.25">
      <c r="A44" s="70">
        <v>2.7</v>
      </c>
      <c r="B44" s="70">
        <v>39</v>
      </c>
      <c r="C44" s="156" t="s">
        <v>27</v>
      </c>
      <c r="D44" s="70">
        <f>B44</f>
        <v>39</v>
      </c>
      <c r="E44" s="141">
        <f>D44/D$47</f>
        <v>0.40625</v>
      </c>
      <c r="F44" s="70"/>
      <c r="G44" s="70"/>
      <c r="H44" s="70"/>
      <c r="I44" s="70"/>
      <c r="J44" s="223">
        <f t="shared" si="8"/>
        <v>0</v>
      </c>
      <c r="K44" s="70" t="str">
        <f t="shared" si="15"/>
        <v/>
      </c>
      <c r="L44" s="52"/>
      <c r="M44" s="294"/>
      <c r="N44" s="196"/>
      <c r="O44" s="295"/>
      <c r="P44" s="295"/>
      <c r="Q44" s="295"/>
      <c r="R44" s="295"/>
      <c r="S44" s="295"/>
      <c r="T44" s="299"/>
      <c r="U44" s="300"/>
      <c r="V44" s="300"/>
      <c r="W44" s="301"/>
      <c r="X44" s="302"/>
      <c r="Y44" s="303"/>
      <c r="Z44" s="306"/>
      <c r="AA44" s="305"/>
      <c r="AB44" s="305"/>
      <c r="AC44" s="305"/>
      <c r="AD44" s="318"/>
      <c r="AE44" s="318"/>
      <c r="AF44" s="318"/>
      <c r="AG44" s="318"/>
      <c r="AH44" s="318"/>
      <c r="AI44" s="319"/>
      <c r="AJ44" s="318"/>
      <c r="AK44" s="318"/>
      <c r="AL44" s="318"/>
      <c r="AM44" s="318"/>
      <c r="AN44" s="308"/>
      <c r="AO44" s="302"/>
      <c r="AP44" s="306"/>
      <c r="AQ44" s="402"/>
      <c r="AR44" s="307"/>
      <c r="AS44" s="309"/>
      <c r="AT44" s="307"/>
      <c r="AU44" s="302"/>
      <c r="AV44" s="310"/>
      <c r="AW44" s="311"/>
      <c r="AX44" s="310"/>
      <c r="AY44" s="310"/>
      <c r="AZ44" s="310"/>
      <c r="BA44" s="310"/>
      <c r="BB44" s="306"/>
      <c r="BC44" s="312"/>
      <c r="BD44" s="312"/>
      <c r="BE44" s="313"/>
      <c r="BF44" s="314"/>
      <c r="BG44" s="315"/>
      <c r="BH44" s="316"/>
      <c r="BI44" s="314"/>
      <c r="BJ44" s="314"/>
      <c r="BK44" s="314"/>
      <c r="BL44" s="27"/>
      <c r="BM44" s="27"/>
      <c r="BN44" s="35">
        <f t="shared" si="12"/>
        <v>19</v>
      </c>
      <c r="BO44" s="141">
        <f t="shared" si="9"/>
        <v>0.66</v>
      </c>
      <c r="BP44" s="8">
        <v>1.8</v>
      </c>
      <c r="BQ44" s="1">
        <f t="shared" si="13"/>
        <v>1</v>
      </c>
      <c r="BR44" s="35">
        <f t="shared" si="14"/>
        <v>9</v>
      </c>
      <c r="BS44" s="105"/>
      <c r="BT44" s="409"/>
      <c r="BU44" s="409"/>
      <c r="BV44" s="105"/>
      <c r="BW44" s="409"/>
      <c r="BX44" s="409"/>
      <c r="BY44" s="105"/>
      <c r="BZ44" s="409"/>
      <c r="CA44" s="409"/>
      <c r="CB44" s="105"/>
      <c r="CC44" s="409"/>
      <c r="CD44" s="409"/>
      <c r="CE44" s="409"/>
      <c r="CF44" s="409"/>
      <c r="CG44" s="409"/>
      <c r="CH44" s="1">
        <v>7</v>
      </c>
      <c r="CI44" s="105">
        <v>0.84</v>
      </c>
      <c r="CJ44" s="8">
        <v>3.3</v>
      </c>
      <c r="CK44" s="1">
        <v>2</v>
      </c>
      <c r="CL44" s="1">
        <v>12</v>
      </c>
      <c r="CM44" s="105"/>
      <c r="CN44" s="409"/>
      <c r="CO44" s="409"/>
      <c r="CP44" s="105"/>
      <c r="CQ44" s="409"/>
    </row>
    <row r="45" spans="1:95" x14ac:dyDescent="0.25">
      <c r="A45" s="70">
        <v>3.7</v>
      </c>
      <c r="B45" s="70">
        <v>21</v>
      </c>
      <c r="C45" s="156" t="s">
        <v>29</v>
      </c>
      <c r="D45" s="70">
        <f>B43</f>
        <v>16</v>
      </c>
      <c r="E45" s="141">
        <f>D45/D$47</f>
        <v>0.16666666666666666</v>
      </c>
      <c r="F45" s="70"/>
      <c r="G45" s="70"/>
      <c r="H45" s="70"/>
      <c r="I45" s="70"/>
      <c r="J45" s="223">
        <f t="shared" si="8"/>
        <v>0</v>
      </c>
      <c r="K45" s="70" t="str">
        <f t="shared" si="15"/>
        <v/>
      </c>
      <c r="L45" s="52"/>
      <c r="M45" s="195"/>
      <c r="N45" s="68"/>
      <c r="O45" s="135"/>
      <c r="P45" s="125"/>
      <c r="Q45" s="126"/>
      <c r="R45" s="126"/>
      <c r="S45" s="157"/>
      <c r="T45" s="155"/>
      <c r="U45" s="87"/>
      <c r="V45" s="152"/>
      <c r="W45" s="214"/>
      <c r="X45" s="220"/>
      <c r="Y45" s="76"/>
      <c r="Z45" s="73"/>
      <c r="AA45" s="198"/>
      <c r="AB45" s="198"/>
      <c r="AC45" s="198"/>
      <c r="AD45" s="73"/>
      <c r="AE45" s="73"/>
      <c r="AF45" s="73"/>
      <c r="AG45" s="73"/>
      <c r="AH45" s="73"/>
      <c r="AI45" s="137"/>
      <c r="AJ45" s="71"/>
      <c r="AK45" s="73"/>
      <c r="AL45" s="73"/>
      <c r="AM45" s="71"/>
      <c r="AN45" s="154"/>
      <c r="AO45" s="78"/>
      <c r="AP45" s="71"/>
      <c r="AQ45" s="404"/>
      <c r="AR45" s="140"/>
      <c r="AS45" s="138"/>
      <c r="AT45" s="145"/>
      <c r="AU45" s="140"/>
      <c r="AV45" s="75"/>
      <c r="AW45" s="138"/>
      <c r="AX45" s="139"/>
      <c r="AY45" s="75"/>
      <c r="AZ45" s="75"/>
      <c r="BA45" s="75"/>
      <c r="BB45" s="71"/>
      <c r="BC45" s="71"/>
      <c r="BD45" s="75"/>
      <c r="BE45" s="69"/>
      <c r="BF45" s="27"/>
      <c r="BG45" s="128"/>
      <c r="BH45" s="291"/>
      <c r="BI45" s="27"/>
      <c r="BJ45" s="27"/>
      <c r="BK45" s="27"/>
      <c r="BL45" s="27"/>
      <c r="BM45" s="27"/>
      <c r="BN45" s="35">
        <f t="shared" si="12"/>
        <v>18</v>
      </c>
      <c r="BO45" s="141">
        <f t="shared" si="9"/>
        <v>0.68</v>
      </c>
      <c r="BP45" s="8">
        <v>2</v>
      </c>
      <c r="BQ45" s="1">
        <f t="shared" si="13"/>
        <v>2</v>
      </c>
      <c r="BR45" s="35">
        <f t="shared" si="14"/>
        <v>11</v>
      </c>
      <c r="BS45" s="41"/>
      <c r="BT45" s="409"/>
      <c r="BU45" s="409"/>
      <c r="BV45" s="41"/>
      <c r="BW45" s="409"/>
      <c r="BX45" s="409"/>
      <c r="BY45" s="41"/>
      <c r="BZ45" s="409"/>
      <c r="CA45" s="409"/>
      <c r="CB45" s="41"/>
      <c r="CC45" s="409"/>
      <c r="CD45" s="409"/>
      <c r="CE45" s="409"/>
      <c r="CF45" s="409"/>
      <c r="CG45" s="409"/>
      <c r="CH45" s="1">
        <v>6</v>
      </c>
      <c r="CI45" s="105">
        <v>0.86</v>
      </c>
      <c r="CJ45" s="8">
        <v>3.5</v>
      </c>
      <c r="CK45" s="1">
        <v>1</v>
      </c>
      <c r="CL45" s="1">
        <v>13</v>
      </c>
      <c r="CM45" s="41"/>
      <c r="CN45" s="409"/>
      <c r="CO45" s="409"/>
      <c r="CP45" s="41"/>
      <c r="CQ45" s="409"/>
    </row>
    <row r="46" spans="1:95" x14ac:dyDescent="0.25">
      <c r="A46" s="70">
        <v>4</v>
      </c>
      <c r="B46" s="70">
        <v>9</v>
      </c>
      <c r="C46" s="156" t="s">
        <v>31</v>
      </c>
      <c r="D46" s="148">
        <f>B42</f>
        <v>11</v>
      </c>
      <c r="E46" s="141">
        <f>D46/D$47</f>
        <v>0.11458333333333333</v>
      </c>
      <c r="F46" s="70"/>
      <c r="G46" s="70"/>
      <c r="H46" s="70"/>
      <c r="I46" s="70"/>
      <c r="J46" s="223">
        <f t="shared" si="8"/>
        <v>0</v>
      </c>
      <c r="K46" s="70" t="str">
        <f t="shared" si="15"/>
        <v/>
      </c>
      <c r="L46" s="52"/>
      <c r="M46" s="195"/>
      <c r="N46" s="68"/>
      <c r="O46" s="135"/>
      <c r="P46" s="125"/>
      <c r="Q46" s="126"/>
      <c r="R46" s="126"/>
      <c r="S46" s="157"/>
      <c r="T46" s="155"/>
      <c r="U46" s="87"/>
      <c r="V46" s="152"/>
      <c r="W46" s="213"/>
      <c r="X46" s="220"/>
      <c r="Y46" s="74"/>
      <c r="Z46" s="72"/>
      <c r="AA46" s="197"/>
      <c r="AB46" s="197"/>
      <c r="AC46" s="197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154"/>
      <c r="AO46" s="78"/>
      <c r="AP46" s="71"/>
      <c r="AQ46" s="404"/>
      <c r="AR46" s="74"/>
      <c r="AS46" s="71"/>
      <c r="AT46" s="77"/>
      <c r="AU46" s="75"/>
      <c r="AV46" s="75"/>
      <c r="AW46" s="71"/>
      <c r="AX46" s="78"/>
      <c r="AY46" s="140"/>
      <c r="AZ46" s="140"/>
      <c r="BA46" s="140"/>
      <c r="BB46" s="138"/>
      <c r="BC46" s="138"/>
      <c r="BD46" s="140"/>
      <c r="BE46" s="33"/>
      <c r="BF46" s="27"/>
      <c r="BG46" s="128"/>
      <c r="BH46" s="291"/>
      <c r="BI46" s="27"/>
      <c r="BJ46" s="27"/>
      <c r="BK46" s="27"/>
      <c r="BL46" s="27"/>
      <c r="BM46" s="27"/>
      <c r="BN46" s="35">
        <f t="shared" si="12"/>
        <v>17</v>
      </c>
      <c r="BO46" s="141">
        <f t="shared" si="9"/>
        <v>0.7</v>
      </c>
      <c r="BP46" s="8">
        <v>2.2000000000000002</v>
      </c>
      <c r="BQ46" s="1">
        <f t="shared" si="13"/>
        <v>1</v>
      </c>
      <c r="BR46" s="35">
        <f t="shared" si="14"/>
        <v>12</v>
      </c>
      <c r="BS46" s="105"/>
      <c r="BT46" s="409"/>
      <c r="BU46" s="409"/>
      <c r="BV46" s="41"/>
      <c r="BW46" s="409"/>
      <c r="BX46" s="409"/>
      <c r="BY46" s="105"/>
      <c r="BZ46" s="409"/>
      <c r="CA46" s="409"/>
      <c r="CB46" s="41"/>
      <c r="CC46" s="409"/>
      <c r="CD46" s="409"/>
      <c r="CE46" s="409"/>
      <c r="CF46" s="409"/>
      <c r="CG46" s="409"/>
      <c r="CH46" s="1">
        <v>5</v>
      </c>
      <c r="CI46" s="105">
        <v>0.88</v>
      </c>
      <c r="CJ46" s="8">
        <v>3.7</v>
      </c>
      <c r="CK46" s="1">
        <v>2</v>
      </c>
      <c r="CL46" s="1">
        <v>15</v>
      </c>
      <c r="CM46" s="105"/>
      <c r="CN46" s="409"/>
      <c r="CO46" s="409"/>
      <c r="CP46" s="41"/>
      <c r="CQ46" s="409"/>
    </row>
    <row r="47" spans="1:95" ht="15.6" thickBot="1" x14ac:dyDescent="0.3">
      <c r="A47" s="70"/>
      <c r="B47" s="70"/>
      <c r="C47" s="70"/>
      <c r="D47" s="158">
        <f>SUM(D42:D46)</f>
        <v>96</v>
      </c>
      <c r="E47" s="70"/>
      <c r="F47" s="70"/>
      <c r="G47" s="70"/>
      <c r="H47" s="70"/>
      <c r="I47" s="70"/>
      <c r="J47" s="223">
        <f t="shared" si="8"/>
        <v>0</v>
      </c>
      <c r="K47" s="70" t="str">
        <f t="shared" si="15"/>
        <v/>
      </c>
      <c r="L47" s="95"/>
      <c r="M47" s="195"/>
      <c r="N47" s="68"/>
      <c r="O47" s="135"/>
      <c r="P47" s="125"/>
      <c r="Q47" s="126"/>
      <c r="R47" s="126"/>
      <c r="S47" s="157"/>
      <c r="T47" s="155"/>
      <c r="U47" s="87"/>
      <c r="V47" s="152"/>
      <c r="W47" s="213"/>
      <c r="X47" s="220"/>
      <c r="Y47" s="74"/>
      <c r="Z47" s="74"/>
      <c r="AA47" s="199"/>
      <c r="AB47" s="199"/>
      <c r="AC47" s="199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154"/>
      <c r="AO47" s="78"/>
      <c r="AP47" s="71"/>
      <c r="AQ47" s="404"/>
      <c r="AR47" s="140"/>
      <c r="AS47" s="138"/>
      <c r="AT47" s="145"/>
      <c r="AU47" s="140"/>
      <c r="AV47" s="75"/>
      <c r="AW47" s="138"/>
      <c r="AX47" s="139"/>
      <c r="AY47" s="140"/>
      <c r="AZ47" s="140"/>
      <c r="BA47" s="140"/>
      <c r="BB47" s="138"/>
      <c r="BC47" s="138"/>
      <c r="BD47" s="140"/>
      <c r="BE47" s="33"/>
      <c r="BF47" s="27"/>
      <c r="BG47" s="128"/>
      <c r="BH47" s="291"/>
      <c r="BI47" s="27"/>
      <c r="BJ47" s="27"/>
      <c r="BK47" s="27"/>
      <c r="BL47" s="27"/>
      <c r="BM47" s="27"/>
      <c r="BN47" s="35">
        <f t="shared" si="12"/>
        <v>16</v>
      </c>
      <c r="BO47" s="141">
        <f t="shared" si="9"/>
        <v>0.71</v>
      </c>
      <c r="BP47" s="8">
        <v>2.4</v>
      </c>
      <c r="BQ47" s="1">
        <f t="shared" si="13"/>
        <v>1</v>
      </c>
      <c r="BR47" s="35">
        <f t="shared" si="14"/>
        <v>13</v>
      </c>
      <c r="BS47" s="105"/>
      <c r="BT47" s="409"/>
      <c r="BU47" s="409"/>
      <c r="BV47" s="41"/>
      <c r="BW47" s="409"/>
      <c r="BX47" s="409"/>
      <c r="BY47" s="105"/>
      <c r="BZ47" s="409"/>
      <c r="CA47" s="409"/>
      <c r="CB47" s="41"/>
      <c r="CC47" s="409"/>
      <c r="CD47" s="409"/>
      <c r="CE47" s="409"/>
      <c r="CF47" s="409"/>
      <c r="CG47" s="409"/>
      <c r="CH47" s="1">
        <v>4</v>
      </c>
      <c r="CI47" s="105">
        <v>0.91</v>
      </c>
      <c r="CJ47" s="8">
        <v>3.7</v>
      </c>
      <c r="CK47" s="1">
        <v>1</v>
      </c>
      <c r="CL47" s="1">
        <v>16</v>
      </c>
      <c r="CM47" s="105"/>
      <c r="CN47" s="409"/>
      <c r="CO47" s="409"/>
      <c r="CP47" s="41"/>
      <c r="CQ47" s="409"/>
    </row>
    <row r="48" spans="1:95" ht="15.6" thickTop="1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223">
        <f t="shared" si="8"/>
        <v>0</v>
      </c>
      <c r="K48" s="70" t="str">
        <f t="shared" si="15"/>
        <v/>
      </c>
      <c r="L48" s="52"/>
      <c r="M48" s="195"/>
      <c r="N48" s="68"/>
      <c r="O48" s="135"/>
      <c r="P48" s="125"/>
      <c r="Q48" s="126"/>
      <c r="R48" s="126"/>
      <c r="S48" s="157"/>
      <c r="T48" s="155"/>
      <c r="U48" s="87"/>
      <c r="V48" s="152"/>
      <c r="W48" s="136"/>
      <c r="X48" s="107"/>
      <c r="Y48" s="76"/>
      <c r="Z48" s="73"/>
      <c r="AA48" s="198"/>
      <c r="AB48" s="198"/>
      <c r="AC48" s="198"/>
      <c r="AD48" s="73"/>
      <c r="AE48" s="73"/>
      <c r="AF48" s="73"/>
      <c r="AG48" s="73"/>
      <c r="AH48" s="73"/>
      <c r="AI48" s="137"/>
      <c r="AJ48" s="71"/>
      <c r="AK48" s="73"/>
      <c r="AL48" s="73"/>
      <c r="AM48" s="71"/>
      <c r="AN48" s="154"/>
      <c r="AO48" s="78"/>
      <c r="AP48" s="71"/>
      <c r="AQ48" s="404"/>
      <c r="AR48" s="140"/>
      <c r="AS48" s="138"/>
      <c r="AT48" s="145"/>
      <c r="AU48" s="140"/>
      <c r="AV48" s="75"/>
      <c r="AW48" s="138"/>
      <c r="AX48" s="139"/>
      <c r="AY48" s="75"/>
      <c r="AZ48" s="75"/>
      <c r="BA48" s="75"/>
      <c r="BB48" s="71"/>
      <c r="BC48" s="71"/>
      <c r="BD48" s="75"/>
      <c r="BE48" s="33"/>
      <c r="BF48" s="27"/>
      <c r="BG48" s="128"/>
      <c r="BH48" s="291"/>
      <c r="BI48" s="27"/>
      <c r="BJ48" s="27"/>
      <c r="BK48" s="27"/>
      <c r="BL48" s="27"/>
      <c r="BM48" s="27"/>
      <c r="BN48" s="35">
        <f t="shared" ref="BN48:BN60" si="16">BN47-1</f>
        <v>15</v>
      </c>
      <c r="BO48" s="141">
        <f t="shared" si="9"/>
        <v>0.73</v>
      </c>
      <c r="BP48" s="8">
        <v>2.6</v>
      </c>
      <c r="BQ48" s="1">
        <f t="shared" ref="BQ48:BQ60" si="17">BR48-BR47</f>
        <v>1</v>
      </c>
      <c r="BR48" s="35">
        <f t="shared" ref="BR48:BR60" si="18">FREQUENCY(BE$5:BE$101,BO48:BO48)</f>
        <v>14</v>
      </c>
      <c r="BS48" s="105"/>
      <c r="BT48" s="409"/>
      <c r="BU48" s="409"/>
      <c r="BV48" s="41"/>
      <c r="BW48" s="409"/>
      <c r="BX48" s="409"/>
      <c r="BY48" s="105"/>
      <c r="BZ48" s="409"/>
      <c r="CA48" s="409"/>
      <c r="CB48" s="41"/>
      <c r="CC48" s="409"/>
      <c r="CD48" s="409"/>
      <c r="CE48" s="409"/>
      <c r="CF48" s="409"/>
      <c r="CG48" s="409"/>
      <c r="CH48" s="1">
        <v>3</v>
      </c>
      <c r="CI48" s="105">
        <v>0.93</v>
      </c>
      <c r="CJ48" s="8">
        <v>3.8</v>
      </c>
      <c r="CK48" s="1">
        <v>1</v>
      </c>
      <c r="CL48" s="1">
        <v>17</v>
      </c>
      <c r="CM48" s="105"/>
      <c r="CN48" s="409"/>
      <c r="CO48" s="409"/>
      <c r="CP48" s="41"/>
      <c r="CQ48" s="409"/>
    </row>
    <row r="49" spans="1:95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223">
        <f t="shared" si="8"/>
        <v>0</v>
      </c>
      <c r="K49" s="70" t="str">
        <f t="shared" si="15"/>
        <v/>
      </c>
      <c r="L49" s="52"/>
      <c r="M49" s="195"/>
      <c r="N49" s="68"/>
      <c r="O49" s="135"/>
      <c r="P49" s="125"/>
      <c r="Q49" s="126"/>
      <c r="R49" s="126"/>
      <c r="S49" s="157"/>
      <c r="T49" s="155"/>
      <c r="U49" s="87"/>
      <c r="V49" s="152"/>
      <c r="W49" s="136"/>
      <c r="X49" s="107"/>
      <c r="Y49" s="76"/>
      <c r="Z49" s="73"/>
      <c r="AA49" s="198"/>
      <c r="AB49" s="198"/>
      <c r="AC49" s="198"/>
      <c r="AD49" s="73"/>
      <c r="AE49" s="73"/>
      <c r="AF49" s="73"/>
      <c r="AG49" s="73"/>
      <c r="AH49" s="73"/>
      <c r="AI49" s="137"/>
      <c r="AJ49" s="71"/>
      <c r="AK49" s="73"/>
      <c r="AL49" s="73"/>
      <c r="AM49" s="71"/>
      <c r="AN49" s="154"/>
      <c r="AO49" s="78"/>
      <c r="AP49" s="71"/>
      <c r="AQ49" s="404"/>
      <c r="AR49" s="74"/>
      <c r="AS49" s="71"/>
      <c r="AT49" s="77"/>
      <c r="AU49" s="75"/>
      <c r="AV49" s="75"/>
      <c r="AW49" s="71"/>
      <c r="AX49" s="78"/>
      <c r="AY49" s="75"/>
      <c r="AZ49" s="75"/>
      <c r="BA49" s="75"/>
      <c r="BB49" s="71"/>
      <c r="BC49" s="71"/>
      <c r="BD49" s="75"/>
      <c r="BE49" s="33"/>
      <c r="BF49" s="27"/>
      <c r="BG49" s="128"/>
      <c r="BH49" s="291"/>
      <c r="BI49" s="27"/>
      <c r="BJ49" s="27"/>
      <c r="BK49" s="27"/>
      <c r="BL49" s="27"/>
      <c r="BM49" s="27"/>
      <c r="BN49" s="35">
        <f t="shared" si="16"/>
        <v>14</v>
      </c>
      <c r="BO49" s="141">
        <f t="shared" si="9"/>
        <v>0.75</v>
      </c>
      <c r="BP49" s="8">
        <v>2.7</v>
      </c>
      <c r="BQ49" s="1">
        <f t="shared" si="17"/>
        <v>1</v>
      </c>
      <c r="BR49" s="35">
        <f t="shared" si="18"/>
        <v>15</v>
      </c>
      <c r="BS49" s="105"/>
      <c r="BT49" s="409"/>
      <c r="BU49" s="409"/>
      <c r="BV49" s="41"/>
      <c r="BW49" s="409"/>
      <c r="BX49" s="409"/>
      <c r="BY49" s="105"/>
      <c r="BZ49" s="409"/>
      <c r="CA49" s="409"/>
      <c r="CB49" s="41"/>
      <c r="CC49" s="409"/>
      <c r="CD49" s="409"/>
      <c r="CE49" s="409"/>
      <c r="CF49" s="409"/>
      <c r="CG49" s="409"/>
      <c r="CH49" s="1">
        <v>2</v>
      </c>
      <c r="CI49" s="105">
        <v>0.95</v>
      </c>
      <c r="CJ49" s="8">
        <v>3.9</v>
      </c>
      <c r="CK49" s="1">
        <v>2</v>
      </c>
      <c r="CL49" s="1">
        <v>19</v>
      </c>
      <c r="CM49" s="105"/>
      <c r="CN49" s="409"/>
      <c r="CO49" s="409"/>
      <c r="CP49" s="41"/>
      <c r="CQ49" s="409"/>
    </row>
    <row r="50" spans="1:9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223">
        <f t="shared" si="8"/>
        <v>0</v>
      </c>
      <c r="K50" s="70" t="str">
        <f t="shared" si="15"/>
        <v/>
      </c>
      <c r="L50" s="52"/>
      <c r="M50" s="116"/>
      <c r="N50" s="68"/>
      <c r="O50" s="135"/>
      <c r="P50" s="125"/>
      <c r="Q50" s="126"/>
      <c r="R50" s="126"/>
      <c r="S50" s="157"/>
      <c r="T50" s="155"/>
      <c r="U50" s="87"/>
      <c r="V50" s="152"/>
      <c r="W50" s="71"/>
      <c r="X50" s="107"/>
      <c r="Y50" s="75"/>
      <c r="Z50" s="71"/>
      <c r="AA50" s="197"/>
      <c r="AB50" s="197"/>
      <c r="AC50" s="197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154"/>
      <c r="AO50" s="78"/>
      <c r="AP50" s="71"/>
      <c r="AQ50" s="404"/>
      <c r="AR50" s="74"/>
      <c r="AS50" s="71"/>
      <c r="AT50" s="77"/>
      <c r="AU50" s="75"/>
      <c r="AV50" s="75"/>
      <c r="AW50" s="71"/>
      <c r="AX50" s="78"/>
      <c r="AY50" s="140"/>
      <c r="AZ50" s="140"/>
      <c r="BA50" s="140"/>
      <c r="BB50" s="138"/>
      <c r="BC50" s="138"/>
      <c r="BD50" s="140"/>
      <c r="BE50" s="33"/>
      <c r="BF50" s="27"/>
      <c r="BG50" s="128"/>
      <c r="BH50" s="291"/>
      <c r="BI50" s="27"/>
      <c r="BJ50" s="27"/>
      <c r="BK50" s="27"/>
      <c r="BL50" s="27"/>
      <c r="BM50" s="27"/>
      <c r="BN50" s="35">
        <f t="shared" si="16"/>
        <v>13</v>
      </c>
      <c r="BO50" s="141">
        <f t="shared" si="9"/>
        <v>0.77</v>
      </c>
      <c r="BP50" s="8">
        <v>2.8</v>
      </c>
      <c r="BQ50" s="1">
        <f t="shared" si="17"/>
        <v>1</v>
      </c>
      <c r="BR50" s="35">
        <f t="shared" si="18"/>
        <v>16</v>
      </c>
      <c r="BS50" s="105"/>
      <c r="BT50" s="409"/>
      <c r="BU50" s="409"/>
      <c r="BV50" s="41"/>
      <c r="BW50" s="409"/>
      <c r="BX50" s="409"/>
      <c r="BY50" s="105"/>
      <c r="BZ50" s="409"/>
      <c r="CA50" s="409"/>
      <c r="CB50" s="41"/>
      <c r="CC50" s="409"/>
      <c r="CD50" s="409"/>
      <c r="CE50" s="409"/>
      <c r="CF50" s="409"/>
      <c r="CG50" s="409"/>
      <c r="CH50" s="1">
        <v>1</v>
      </c>
      <c r="CI50" s="105">
        <v>0.97</v>
      </c>
      <c r="CJ50" s="8">
        <v>4</v>
      </c>
      <c r="CK50" s="1">
        <v>1</v>
      </c>
      <c r="CL50" s="1">
        <v>20</v>
      </c>
      <c r="CM50" s="105"/>
      <c r="CN50" s="409"/>
      <c r="CO50" s="409"/>
      <c r="CP50" s="41"/>
      <c r="CQ50" s="409"/>
    </row>
    <row r="51" spans="1:95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223">
        <f t="shared" si="8"/>
        <v>0</v>
      </c>
      <c r="K51" s="70" t="str">
        <f t="shared" si="15"/>
        <v/>
      </c>
      <c r="L51" s="52"/>
      <c r="M51" s="116"/>
      <c r="N51" s="68"/>
      <c r="O51" s="135"/>
      <c r="P51" s="125"/>
      <c r="Q51" s="126"/>
      <c r="R51" s="126"/>
      <c r="S51" s="157"/>
      <c r="T51" s="155"/>
      <c r="U51" s="87"/>
      <c r="V51" s="152"/>
      <c r="W51" s="71"/>
      <c r="X51" s="107"/>
      <c r="Y51" s="75"/>
      <c r="Z51" s="71"/>
      <c r="AA51" s="197"/>
      <c r="AB51" s="197"/>
      <c r="AC51" s="197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154"/>
      <c r="AO51" s="78"/>
      <c r="AP51" s="71"/>
      <c r="AQ51" s="405"/>
      <c r="AR51" s="74"/>
      <c r="AS51" s="71"/>
      <c r="AT51" s="77"/>
      <c r="AU51" s="75"/>
      <c r="AV51" s="75"/>
      <c r="AW51" s="71"/>
      <c r="AX51" s="78"/>
      <c r="AY51" s="75"/>
      <c r="AZ51" s="75"/>
      <c r="BA51" s="75"/>
      <c r="BB51" s="71"/>
      <c r="BC51" s="71"/>
      <c r="BD51" s="75"/>
      <c r="BE51" s="33"/>
      <c r="BF51" s="27"/>
      <c r="BG51" s="128"/>
      <c r="BH51" s="292"/>
      <c r="BI51" s="13"/>
      <c r="BJ51" s="13"/>
      <c r="BK51" s="27"/>
      <c r="BL51" s="27"/>
      <c r="BM51" s="27"/>
      <c r="BN51" s="35">
        <f t="shared" si="16"/>
        <v>12</v>
      </c>
      <c r="BO51" s="141">
        <f t="shared" si="9"/>
        <v>0.78</v>
      </c>
      <c r="BP51" s="8">
        <v>3</v>
      </c>
      <c r="BQ51" s="1">
        <f t="shared" si="17"/>
        <v>0</v>
      </c>
      <c r="BR51" s="35">
        <f t="shared" si="18"/>
        <v>16</v>
      </c>
      <c r="BS51" s="105"/>
      <c r="BT51" s="409"/>
      <c r="BU51" s="409"/>
      <c r="BV51" s="41"/>
      <c r="BY51" s="105"/>
      <c r="BZ51" s="409"/>
      <c r="CA51" s="409"/>
      <c r="CB51" s="41"/>
      <c r="CE51" s="409"/>
      <c r="CF51" s="409"/>
      <c r="CG51" s="409"/>
      <c r="CH51" s="1">
        <v>0</v>
      </c>
      <c r="CI51" s="105">
        <v>1</v>
      </c>
      <c r="CJ51" s="8">
        <v>4</v>
      </c>
      <c r="CK51" s="1">
        <v>1</v>
      </c>
      <c r="CL51" s="1">
        <v>21</v>
      </c>
      <c r="CM51" s="105"/>
      <c r="CN51" s="409"/>
      <c r="CO51" s="409"/>
      <c r="CP51" s="41"/>
    </row>
    <row r="52" spans="1:95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223">
        <f t="shared" si="8"/>
        <v>0</v>
      </c>
      <c r="K52" s="70" t="str">
        <f t="shared" si="15"/>
        <v/>
      </c>
      <c r="L52" s="52"/>
      <c r="M52" s="97"/>
      <c r="N52" s="68"/>
      <c r="O52" s="135"/>
      <c r="P52" s="125"/>
      <c r="Q52" s="126"/>
      <c r="R52" s="126"/>
      <c r="S52" s="157"/>
      <c r="T52" s="155"/>
      <c r="U52" s="87"/>
      <c r="V52" s="152"/>
      <c r="W52" s="71"/>
      <c r="X52" s="107"/>
      <c r="Y52" s="74"/>
      <c r="Z52" s="72"/>
      <c r="AA52" s="197"/>
      <c r="AB52" s="197"/>
      <c r="AC52" s="197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154"/>
      <c r="AO52" s="78"/>
      <c r="AP52" s="71"/>
      <c r="AQ52" s="213"/>
      <c r="AR52" s="74"/>
      <c r="AS52" s="71"/>
      <c r="AT52" s="77"/>
      <c r="AU52" s="75"/>
      <c r="AV52" s="75"/>
      <c r="AW52" s="138"/>
      <c r="AX52" s="139"/>
      <c r="AY52" s="140"/>
      <c r="AZ52" s="140"/>
      <c r="BA52" s="140"/>
      <c r="BB52" s="138"/>
      <c r="BC52" s="138"/>
      <c r="BD52" s="140"/>
      <c r="BE52" s="33"/>
      <c r="BF52" s="27"/>
      <c r="BG52" s="128"/>
      <c r="BH52" s="102"/>
      <c r="BI52" s="27"/>
      <c r="BJ52" s="27"/>
      <c r="BK52" s="27"/>
      <c r="BL52" s="27"/>
      <c r="BM52" s="27"/>
      <c r="BN52" s="35">
        <f t="shared" si="16"/>
        <v>11</v>
      </c>
      <c r="BO52" s="141">
        <f t="shared" si="9"/>
        <v>0.8</v>
      </c>
      <c r="BP52" s="8"/>
      <c r="BQ52" s="1">
        <f t="shared" si="17"/>
        <v>0</v>
      </c>
      <c r="BR52" s="35">
        <f t="shared" si="18"/>
        <v>16</v>
      </c>
      <c r="BY52" s="105"/>
      <c r="BZ52" s="409"/>
      <c r="CA52" s="409"/>
      <c r="CB52" s="41"/>
      <c r="CC52" s="409"/>
      <c r="CD52" s="409"/>
      <c r="CE52" s="409"/>
      <c r="CF52" s="409"/>
      <c r="CG52" s="409"/>
      <c r="CH52" s="1" t="s">
        <v>102</v>
      </c>
      <c r="CI52" s="105"/>
      <c r="CJ52" s="8"/>
    </row>
    <row r="53" spans="1:95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223">
        <f t="shared" si="8"/>
        <v>0</v>
      </c>
      <c r="K53" s="70" t="str">
        <f t="shared" si="15"/>
        <v/>
      </c>
      <c r="L53" s="95"/>
      <c r="M53" s="97"/>
      <c r="N53" s="68"/>
      <c r="O53" s="135"/>
      <c r="P53" s="125"/>
      <c r="Q53" s="126"/>
      <c r="R53" s="126"/>
      <c r="S53" s="157"/>
      <c r="T53" s="155"/>
      <c r="U53" s="87"/>
      <c r="V53" s="152"/>
      <c r="W53" s="71"/>
      <c r="X53" s="107"/>
      <c r="Y53" s="74"/>
      <c r="Z53" s="72"/>
      <c r="AA53" s="197"/>
      <c r="AB53" s="197"/>
      <c r="AC53" s="197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154"/>
      <c r="AO53" s="78"/>
      <c r="AP53" s="71"/>
      <c r="AQ53" s="405"/>
      <c r="AR53" s="140"/>
      <c r="AS53" s="138"/>
      <c r="AT53" s="145"/>
      <c r="AU53" s="140"/>
      <c r="AV53" s="75"/>
      <c r="AW53" s="138"/>
      <c r="AX53" s="139"/>
      <c r="AY53" s="140"/>
      <c r="AZ53" s="140"/>
      <c r="BA53" s="140"/>
      <c r="BB53" s="138"/>
      <c r="BC53" s="138"/>
      <c r="BD53" s="140"/>
      <c r="BE53" s="33"/>
      <c r="BF53" s="27"/>
      <c r="BG53" s="128"/>
      <c r="BH53" s="102"/>
      <c r="BI53" s="27"/>
      <c r="BJ53" s="27"/>
      <c r="BK53" s="27"/>
      <c r="BL53" s="27"/>
      <c r="BM53" s="27"/>
      <c r="BN53" s="35">
        <f t="shared" si="16"/>
        <v>10</v>
      </c>
      <c r="BO53" s="141">
        <f t="shared" si="9"/>
        <v>0.82</v>
      </c>
      <c r="BP53" s="8"/>
      <c r="BQ53" s="1">
        <f t="shared" si="17"/>
        <v>0</v>
      </c>
      <c r="BR53" s="35">
        <f t="shared" si="18"/>
        <v>16</v>
      </c>
      <c r="BY53" s="105"/>
      <c r="BZ53" s="409"/>
      <c r="CA53" s="409"/>
      <c r="CB53" s="41"/>
      <c r="CC53" s="409"/>
      <c r="CD53" s="409"/>
      <c r="CE53" s="409"/>
      <c r="CF53" s="409"/>
      <c r="CG53" s="409"/>
      <c r="CH53" s="1" t="s">
        <v>102</v>
      </c>
      <c r="CI53" s="105"/>
      <c r="CJ53" s="8"/>
    </row>
    <row r="54" spans="1:95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223">
        <f t="shared" si="8"/>
        <v>0</v>
      </c>
      <c r="K54" s="70" t="str">
        <f t="shared" si="15"/>
        <v/>
      </c>
      <c r="L54" s="95"/>
      <c r="M54" s="97"/>
      <c r="N54" s="68"/>
      <c r="O54" s="159"/>
      <c r="P54" s="146"/>
      <c r="Q54" s="160"/>
      <c r="R54" s="160"/>
      <c r="S54" s="161"/>
      <c r="T54" s="155"/>
      <c r="U54" s="87"/>
      <c r="V54" s="152"/>
      <c r="W54" s="136"/>
      <c r="X54" s="107"/>
      <c r="Y54" s="74"/>
      <c r="Z54" s="71"/>
      <c r="AA54" s="198"/>
      <c r="AB54" s="197"/>
      <c r="AC54" s="197"/>
      <c r="AD54" s="73"/>
      <c r="AE54" s="73"/>
      <c r="AF54" s="73"/>
      <c r="AG54" s="73"/>
      <c r="AH54" s="73"/>
      <c r="AI54" s="137"/>
      <c r="AJ54" s="71"/>
      <c r="AK54" s="73"/>
      <c r="AL54" s="73"/>
      <c r="AM54" s="71"/>
      <c r="AN54" s="154"/>
      <c r="AO54" s="82"/>
      <c r="AP54" s="73"/>
      <c r="AQ54" s="213"/>
      <c r="AR54" s="140"/>
      <c r="AS54" s="138"/>
      <c r="AT54" s="145"/>
      <c r="AU54" s="140"/>
      <c r="AV54" s="75"/>
      <c r="AW54" s="138"/>
      <c r="AX54" s="139"/>
      <c r="AY54" s="140"/>
      <c r="AZ54" s="140"/>
      <c r="BA54" s="140"/>
      <c r="BB54" s="138"/>
      <c r="BC54" s="138"/>
      <c r="BD54" s="140"/>
      <c r="BE54" s="33"/>
      <c r="BF54" s="27"/>
      <c r="BG54" s="128"/>
      <c r="BH54" s="102"/>
      <c r="BI54" s="27"/>
      <c r="BJ54" s="27"/>
      <c r="BK54" s="27"/>
      <c r="BL54" s="27"/>
      <c r="BM54" s="27"/>
      <c r="BN54" s="35">
        <f t="shared" si="16"/>
        <v>9</v>
      </c>
      <c r="BO54" s="141">
        <f t="shared" si="9"/>
        <v>0.84</v>
      </c>
      <c r="BP54" s="8"/>
      <c r="BQ54" s="1">
        <f t="shared" si="17"/>
        <v>0</v>
      </c>
      <c r="BR54" s="35">
        <f t="shared" si="18"/>
        <v>16</v>
      </c>
    </row>
    <row r="55" spans="1:95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223">
        <f t="shared" si="8"/>
        <v>0</v>
      </c>
      <c r="K55" s="70" t="str">
        <f t="shared" si="15"/>
        <v/>
      </c>
      <c r="L55" s="95"/>
      <c r="M55" s="97"/>
      <c r="N55" s="68"/>
      <c r="O55" s="159"/>
      <c r="P55" s="146"/>
      <c r="Q55" s="160"/>
      <c r="R55" s="160"/>
      <c r="S55" s="161"/>
      <c r="T55" s="155"/>
      <c r="U55" s="87"/>
      <c r="V55" s="152"/>
      <c r="W55" s="136"/>
      <c r="X55" s="107"/>
      <c r="Y55" s="76"/>
      <c r="Z55" s="73"/>
      <c r="AA55" s="198"/>
      <c r="AB55" s="198"/>
      <c r="AC55" s="198"/>
      <c r="AD55" s="73"/>
      <c r="AE55" s="73"/>
      <c r="AF55" s="73"/>
      <c r="AG55" s="73"/>
      <c r="AH55" s="73"/>
      <c r="AI55" s="137"/>
      <c r="AJ55" s="71"/>
      <c r="AK55" s="73"/>
      <c r="AL55" s="73"/>
      <c r="AM55" s="71"/>
      <c r="AN55" s="154"/>
      <c r="AO55" s="80"/>
      <c r="AP55" s="72"/>
      <c r="AQ55" s="405"/>
      <c r="AR55" s="74"/>
      <c r="AS55" s="71"/>
      <c r="AT55" s="77"/>
      <c r="AU55" s="75"/>
      <c r="AV55" s="75"/>
      <c r="AW55" s="71"/>
      <c r="AX55" s="78"/>
      <c r="AY55" s="75"/>
      <c r="AZ55" s="75"/>
      <c r="BA55" s="75"/>
      <c r="BB55" s="71"/>
      <c r="BC55" s="71"/>
      <c r="BD55" s="75"/>
      <c r="BE55" s="33"/>
      <c r="BF55" s="27"/>
      <c r="BG55" s="128"/>
      <c r="BH55" s="99"/>
      <c r="BI55" s="13"/>
      <c r="BJ55" s="13"/>
      <c r="BK55" s="27"/>
      <c r="BL55" s="27"/>
      <c r="BM55" s="27"/>
      <c r="BN55" s="35">
        <f t="shared" si="16"/>
        <v>8</v>
      </c>
      <c r="BO55" s="141">
        <f t="shared" si="9"/>
        <v>0.85</v>
      </c>
      <c r="BP55" s="8">
        <v>3.7</v>
      </c>
      <c r="BQ55" s="1">
        <f t="shared" si="17"/>
        <v>1</v>
      </c>
      <c r="BR55" s="35">
        <f t="shared" si="18"/>
        <v>17</v>
      </c>
    </row>
    <row r="56" spans="1:95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223">
        <f t="shared" si="8"/>
        <v>0</v>
      </c>
      <c r="K56" s="70" t="str">
        <f t="shared" si="15"/>
        <v/>
      </c>
      <c r="L56" s="95"/>
      <c r="M56" s="97"/>
      <c r="N56" s="68"/>
      <c r="O56" s="159"/>
      <c r="P56" s="146"/>
      <c r="Q56" s="160"/>
      <c r="R56" s="160"/>
      <c r="S56" s="161"/>
      <c r="T56" s="155"/>
      <c r="U56" s="87"/>
      <c r="V56" s="152"/>
      <c r="W56" s="136"/>
      <c r="X56" s="107"/>
      <c r="Y56" s="74"/>
      <c r="Z56" s="72"/>
      <c r="AA56" s="197"/>
      <c r="AB56" s="197"/>
      <c r="AC56" s="197"/>
      <c r="AD56" s="73"/>
      <c r="AE56" s="73"/>
      <c r="AF56" s="73"/>
      <c r="AG56" s="73"/>
      <c r="AH56" s="73"/>
      <c r="AI56" s="137"/>
      <c r="AJ56" s="71"/>
      <c r="AK56" s="73"/>
      <c r="AL56" s="73"/>
      <c r="AM56" s="71"/>
      <c r="AN56" s="154"/>
      <c r="AO56" s="82"/>
      <c r="AP56" s="72"/>
      <c r="AQ56" s="405"/>
      <c r="AR56" s="140"/>
      <c r="AS56" s="138"/>
      <c r="AT56" s="140"/>
      <c r="AU56" s="139"/>
      <c r="AV56" s="75"/>
      <c r="AW56" s="138"/>
      <c r="AX56" s="139"/>
      <c r="AY56" s="140"/>
      <c r="AZ56" s="140"/>
      <c r="BA56" s="140"/>
      <c r="BB56" s="138"/>
      <c r="BC56" s="138"/>
      <c r="BD56" s="140"/>
      <c r="BE56" s="33"/>
      <c r="BF56" s="27"/>
      <c r="BG56" s="128"/>
      <c r="BH56" s="102"/>
      <c r="BI56" s="27"/>
      <c r="BJ56" s="27"/>
      <c r="BK56" s="27"/>
      <c r="BL56" s="27"/>
      <c r="BM56" s="27"/>
      <c r="BN56" s="35">
        <f t="shared" si="16"/>
        <v>7</v>
      </c>
      <c r="BO56" s="141">
        <f t="shared" si="9"/>
        <v>0.87</v>
      </c>
      <c r="BP56" s="8">
        <v>3.7</v>
      </c>
      <c r="BQ56" s="1">
        <f t="shared" si="17"/>
        <v>0</v>
      </c>
      <c r="BR56" s="35">
        <f t="shared" si="18"/>
        <v>17</v>
      </c>
    </row>
    <row r="57" spans="1:95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223">
        <f t="shared" si="8"/>
        <v>0</v>
      </c>
      <c r="K57" s="70" t="str">
        <f t="shared" si="15"/>
        <v/>
      </c>
      <c r="L57" s="52"/>
      <c r="M57" s="98"/>
      <c r="N57" s="68"/>
      <c r="O57" s="159"/>
      <c r="P57" s="146"/>
      <c r="Q57" s="160"/>
      <c r="R57" s="160"/>
      <c r="S57" s="161"/>
      <c r="T57" s="155"/>
      <c r="U57" s="87"/>
      <c r="V57" s="75"/>
      <c r="W57" s="71"/>
      <c r="X57" s="107"/>
      <c r="Y57" s="75"/>
      <c r="Z57" s="71"/>
      <c r="AA57" s="197"/>
      <c r="AB57" s="197"/>
      <c r="AC57" s="197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154"/>
      <c r="AO57" s="78"/>
      <c r="AP57" s="71"/>
      <c r="AQ57" s="213"/>
      <c r="AR57" s="75"/>
      <c r="AS57" s="71"/>
      <c r="AT57" s="75"/>
      <c r="AU57" s="78"/>
      <c r="AV57" s="75"/>
      <c r="AW57" s="71"/>
      <c r="AX57" s="78"/>
      <c r="AY57" s="75"/>
      <c r="AZ57" s="75"/>
      <c r="BA57" s="75"/>
      <c r="BB57" s="71"/>
      <c r="BC57" s="71"/>
      <c r="BD57" s="75"/>
      <c r="BE57" s="33"/>
      <c r="BF57" s="27"/>
      <c r="BG57" s="38"/>
      <c r="BH57" s="99"/>
      <c r="BI57" s="13"/>
      <c r="BJ57" s="13"/>
      <c r="BK57" s="27"/>
      <c r="BL57" s="27"/>
      <c r="BM57" s="27"/>
      <c r="BN57" s="35">
        <f t="shared" si="16"/>
        <v>6</v>
      </c>
      <c r="BO57" s="141">
        <f t="shared" si="9"/>
        <v>0.89</v>
      </c>
      <c r="BP57" s="8"/>
      <c r="BQ57" s="1">
        <f t="shared" si="17"/>
        <v>0</v>
      </c>
      <c r="BR57" s="35">
        <f t="shared" si="18"/>
        <v>17</v>
      </c>
    </row>
    <row r="58" spans="1:95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223">
        <f t="shared" si="8"/>
        <v>0</v>
      </c>
      <c r="K58" s="70" t="str">
        <f t="shared" si="15"/>
        <v/>
      </c>
      <c r="L58" s="52"/>
      <c r="M58" s="97"/>
      <c r="N58" s="68"/>
      <c r="O58" s="159"/>
      <c r="P58" s="146"/>
      <c r="Q58" s="160"/>
      <c r="R58" s="160"/>
      <c r="S58" s="161"/>
      <c r="T58" s="155"/>
      <c r="U58" s="87"/>
      <c r="V58" s="75"/>
      <c r="W58" s="71"/>
      <c r="X58" s="107"/>
      <c r="Y58" s="75"/>
      <c r="Z58" s="71"/>
      <c r="AA58" s="197"/>
      <c r="AB58" s="197"/>
      <c r="AC58" s="197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154"/>
      <c r="AO58" s="78"/>
      <c r="AP58" s="71"/>
      <c r="AQ58" s="213"/>
      <c r="AR58" s="75"/>
      <c r="AS58" s="71"/>
      <c r="AT58" s="75"/>
      <c r="AU58" s="78"/>
      <c r="AV58" s="75"/>
      <c r="AW58" s="71"/>
      <c r="AX58" s="78"/>
      <c r="AY58" s="75"/>
      <c r="AZ58" s="75"/>
      <c r="BA58" s="75"/>
      <c r="BB58" s="71"/>
      <c r="BC58" s="71"/>
      <c r="BD58" s="75"/>
      <c r="BE58" s="33"/>
      <c r="BF58" s="27"/>
      <c r="BG58" s="38"/>
      <c r="BH58" s="99"/>
      <c r="BI58" s="13"/>
      <c r="BJ58" s="13"/>
      <c r="BK58" s="27"/>
      <c r="BL58" s="27"/>
      <c r="BM58" s="27"/>
      <c r="BN58" s="35">
        <f t="shared" si="16"/>
        <v>5</v>
      </c>
      <c r="BO58" s="141">
        <f t="shared" si="9"/>
        <v>0.91</v>
      </c>
      <c r="BP58" s="8"/>
      <c r="BQ58" s="1">
        <f t="shared" si="17"/>
        <v>0</v>
      </c>
      <c r="BR58" s="35">
        <f t="shared" si="18"/>
        <v>17</v>
      </c>
    </row>
    <row r="59" spans="1:95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223">
        <f t="shared" si="8"/>
        <v>0</v>
      </c>
      <c r="K59" s="70" t="str">
        <f t="shared" si="15"/>
        <v/>
      </c>
      <c r="L59" s="52"/>
      <c r="M59" s="97"/>
      <c r="N59" s="68"/>
      <c r="O59" s="159"/>
      <c r="P59" s="146"/>
      <c r="Q59" s="160"/>
      <c r="R59" s="160"/>
      <c r="S59" s="161"/>
      <c r="T59" s="155"/>
      <c r="U59" s="87"/>
      <c r="V59" s="152"/>
      <c r="W59" s="71"/>
      <c r="X59" s="107"/>
      <c r="Y59" s="75"/>
      <c r="Z59" s="71"/>
      <c r="AA59" s="197"/>
      <c r="AB59" s="197"/>
      <c r="AC59" s="197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154"/>
      <c r="AO59" s="78"/>
      <c r="AP59" s="71"/>
      <c r="AQ59" s="213"/>
      <c r="AR59" s="75"/>
      <c r="AS59" s="71"/>
      <c r="AT59" s="75"/>
      <c r="AU59" s="78"/>
      <c r="AV59" s="75"/>
      <c r="AW59" s="71"/>
      <c r="AX59" s="78"/>
      <c r="AY59" s="75"/>
      <c r="AZ59" s="75"/>
      <c r="BA59" s="75"/>
      <c r="BB59" s="71"/>
      <c r="BC59" s="71"/>
      <c r="BD59" s="75"/>
      <c r="BE59" s="42"/>
      <c r="BF59" s="43"/>
      <c r="BG59" s="44"/>
      <c r="BH59" s="7"/>
      <c r="BI59" s="46"/>
      <c r="BJ59" s="46"/>
      <c r="BK59" s="43"/>
      <c r="BL59" s="43"/>
      <c r="BM59" s="43"/>
      <c r="BN59" s="35">
        <f t="shared" si="16"/>
        <v>4</v>
      </c>
      <c r="BO59" s="141">
        <f t="shared" si="9"/>
        <v>0.92</v>
      </c>
      <c r="BP59" s="8"/>
      <c r="BQ59" s="1">
        <f t="shared" si="17"/>
        <v>0</v>
      </c>
      <c r="BR59" s="35">
        <f t="shared" si="18"/>
        <v>17</v>
      </c>
    </row>
    <row r="60" spans="1:95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223">
        <f t="shared" si="8"/>
        <v>0</v>
      </c>
      <c r="K60" s="70" t="str">
        <f t="shared" si="15"/>
        <v/>
      </c>
      <c r="L60" s="95"/>
      <c r="M60" s="96"/>
      <c r="N60" s="68"/>
      <c r="O60" s="159"/>
      <c r="P60" s="146"/>
      <c r="Q60" s="160"/>
      <c r="R60" s="160"/>
      <c r="S60" s="161"/>
      <c r="T60" s="155"/>
      <c r="U60" s="87"/>
      <c r="V60" s="152"/>
      <c r="W60" s="138"/>
      <c r="X60" s="107"/>
      <c r="Y60" s="74"/>
      <c r="Z60" s="72"/>
      <c r="AA60" s="197"/>
      <c r="AB60" s="197"/>
      <c r="AC60" s="197"/>
      <c r="AD60" s="138"/>
      <c r="AE60" s="138"/>
      <c r="AF60" s="138"/>
      <c r="AG60" s="138"/>
      <c r="AH60" s="138"/>
      <c r="AI60" s="138"/>
      <c r="AJ60" s="71"/>
      <c r="AK60" s="138"/>
      <c r="AL60" s="138"/>
      <c r="AM60" s="71"/>
      <c r="AN60" s="154"/>
      <c r="AO60" s="82"/>
      <c r="AP60" s="73"/>
      <c r="AQ60" s="404"/>
      <c r="AR60" s="74"/>
      <c r="AS60" s="71"/>
      <c r="AT60" s="75"/>
      <c r="AU60" s="78"/>
      <c r="AV60" s="75"/>
      <c r="AW60" s="71"/>
      <c r="AX60" s="78"/>
      <c r="AY60" s="140"/>
      <c r="AZ60" s="140"/>
      <c r="BA60" s="140"/>
      <c r="BB60" s="138"/>
      <c r="BC60" s="138"/>
      <c r="BD60" s="140"/>
      <c r="BE60" s="42"/>
      <c r="BF60" s="43"/>
      <c r="BG60" s="162"/>
      <c r="BH60" s="103"/>
      <c r="BI60" s="43"/>
      <c r="BJ60" s="43"/>
      <c r="BK60" s="43"/>
      <c r="BL60" s="43"/>
      <c r="BM60" s="43"/>
      <c r="BN60" s="35">
        <f t="shared" si="16"/>
        <v>3</v>
      </c>
      <c r="BO60" s="141">
        <f t="shared" si="9"/>
        <v>0.94</v>
      </c>
      <c r="BP60" s="8"/>
      <c r="BQ60" s="1">
        <f t="shared" si="17"/>
        <v>0</v>
      </c>
      <c r="BR60" s="35">
        <f t="shared" si="18"/>
        <v>17</v>
      </c>
    </row>
    <row r="61" spans="1:95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223">
        <f t="shared" si="8"/>
        <v>0</v>
      </c>
      <c r="K61" s="70" t="str">
        <f t="shared" si="15"/>
        <v/>
      </c>
      <c r="L61" s="95"/>
      <c r="M61" s="96"/>
      <c r="N61" s="68"/>
      <c r="O61" s="159"/>
      <c r="P61" s="146"/>
      <c r="Q61" s="163"/>
      <c r="R61" s="163"/>
      <c r="S61" s="164"/>
      <c r="T61" s="155"/>
      <c r="U61" s="87"/>
      <c r="V61" s="152"/>
      <c r="W61" s="71"/>
      <c r="X61" s="107"/>
      <c r="Y61" s="74"/>
      <c r="Z61" s="72"/>
      <c r="AA61" s="197"/>
      <c r="AB61" s="197"/>
      <c r="AC61" s="197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154"/>
      <c r="AO61" s="82"/>
      <c r="AP61" s="72"/>
      <c r="AQ61" s="405"/>
      <c r="AR61" s="140"/>
      <c r="AS61" s="138"/>
      <c r="AT61" s="140"/>
      <c r="AU61" s="139"/>
      <c r="AV61" s="75"/>
      <c r="AW61" s="138"/>
      <c r="AX61" s="139"/>
      <c r="AY61" s="75"/>
      <c r="AZ61" s="75"/>
      <c r="BA61" s="75"/>
      <c r="BB61" s="71"/>
      <c r="BC61" s="71"/>
      <c r="BD61" s="75"/>
      <c r="BE61" s="42"/>
      <c r="BF61" s="43"/>
      <c r="BG61" s="162"/>
      <c r="BH61" s="103"/>
      <c r="BI61" s="43"/>
      <c r="BJ61" s="43"/>
      <c r="BK61" s="43"/>
      <c r="BL61" s="43"/>
      <c r="BM61" s="43"/>
      <c r="BN61" s="35">
        <f>BN60-1</f>
        <v>2</v>
      </c>
      <c r="BO61" s="141">
        <f t="shared" si="9"/>
        <v>0.96</v>
      </c>
      <c r="BP61" s="8">
        <v>3.8</v>
      </c>
      <c r="BQ61" s="1">
        <f>BR61-BR60</f>
        <v>1</v>
      </c>
      <c r="BR61" s="35">
        <f>FREQUENCY(BE$5:BE$101,BO61:BO61)</f>
        <v>18</v>
      </c>
    </row>
    <row r="62" spans="1:95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223">
        <f t="shared" si="8"/>
        <v>0</v>
      </c>
      <c r="K62" s="70" t="str">
        <f t="shared" si="15"/>
        <v/>
      </c>
      <c r="L62" s="95"/>
      <c r="M62" s="90"/>
      <c r="N62" s="68"/>
      <c r="O62" s="159"/>
      <c r="P62" s="146"/>
      <c r="Q62" s="163"/>
      <c r="R62" s="163"/>
      <c r="S62" s="164"/>
      <c r="T62" s="155"/>
      <c r="U62" s="87"/>
      <c r="V62" s="152"/>
      <c r="W62" s="71"/>
      <c r="X62" s="107"/>
      <c r="Y62" s="74"/>
      <c r="Z62" s="72"/>
      <c r="AA62" s="197"/>
      <c r="AB62" s="197"/>
      <c r="AC62" s="197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154"/>
      <c r="AO62" s="82"/>
      <c r="AP62" s="72"/>
      <c r="AQ62" s="405"/>
      <c r="AR62" s="75"/>
      <c r="AS62" s="71"/>
      <c r="AT62" s="75"/>
      <c r="AU62" s="78"/>
      <c r="AV62" s="75"/>
      <c r="AW62" s="71"/>
      <c r="AX62" s="78"/>
      <c r="AY62" s="75"/>
      <c r="AZ62" s="75"/>
      <c r="BA62" s="75"/>
      <c r="BB62" s="71"/>
      <c r="BC62" s="71"/>
      <c r="BD62" s="75"/>
      <c r="BE62" s="42"/>
      <c r="BF62" s="43"/>
      <c r="BG62" s="162"/>
      <c r="BH62" s="104"/>
      <c r="BI62" s="31"/>
      <c r="BJ62" s="31"/>
      <c r="BK62" s="43"/>
      <c r="BL62" s="43"/>
      <c r="BM62" s="43"/>
      <c r="BN62" s="35">
        <f>BN61-1</f>
        <v>1</v>
      </c>
      <c r="BO62" s="141">
        <f t="shared" si="9"/>
        <v>0.98</v>
      </c>
      <c r="BP62" s="8">
        <v>4</v>
      </c>
      <c r="BQ62" s="1">
        <f>BR62-BR61</f>
        <v>1</v>
      </c>
      <c r="BR62" s="35">
        <f>FREQUENCY(BE$5:BE$101,BO62:BO62)</f>
        <v>19</v>
      </c>
    </row>
    <row r="63" spans="1:95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223">
        <f t="shared" si="8"/>
        <v>0</v>
      </c>
      <c r="K63" s="70" t="str">
        <f t="shared" si="15"/>
        <v/>
      </c>
      <c r="L63" s="37"/>
      <c r="M63" s="90"/>
      <c r="N63" s="68"/>
      <c r="O63" s="159"/>
      <c r="P63" s="146"/>
      <c r="Q63" s="163"/>
      <c r="R63" s="163"/>
      <c r="S63" s="164"/>
      <c r="T63" s="155"/>
      <c r="U63" s="87"/>
      <c r="V63" s="152"/>
      <c r="W63" s="71"/>
      <c r="X63" s="107"/>
      <c r="Y63" s="74"/>
      <c r="Z63" s="72"/>
      <c r="AA63" s="197"/>
      <c r="AB63" s="197"/>
      <c r="AC63" s="197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154"/>
      <c r="AO63" s="82"/>
      <c r="AP63" s="72"/>
      <c r="AQ63" s="405"/>
      <c r="AR63" s="74"/>
      <c r="AS63" s="71"/>
      <c r="AT63" s="75"/>
      <c r="AU63" s="78"/>
      <c r="AV63" s="75"/>
      <c r="AW63" s="71"/>
      <c r="AX63" s="78"/>
      <c r="AY63" s="140"/>
      <c r="AZ63" s="140"/>
      <c r="BA63" s="140"/>
      <c r="BB63" s="138"/>
      <c r="BC63" s="138"/>
      <c r="BD63" s="140"/>
      <c r="BE63" s="42"/>
      <c r="BF63" s="43"/>
      <c r="BG63" s="162"/>
      <c r="BH63" s="103"/>
      <c r="BI63" s="43"/>
      <c r="BJ63" s="43"/>
      <c r="BK63" s="43"/>
      <c r="BL63" s="43"/>
      <c r="BM63" s="43"/>
      <c r="BN63" s="35">
        <f>BN62-1</f>
        <v>0</v>
      </c>
      <c r="BO63" s="141">
        <f t="shared" si="9"/>
        <v>1</v>
      </c>
      <c r="BP63" s="8">
        <v>4</v>
      </c>
      <c r="BQ63" s="1">
        <f>BR63-BR62</f>
        <v>1</v>
      </c>
      <c r="BR63" s="35">
        <f>FREQUENCY(BE$5:BE$101,BO63:BO63)</f>
        <v>20</v>
      </c>
    </row>
    <row r="64" spans="1:95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223">
        <f t="shared" si="8"/>
        <v>0</v>
      </c>
      <c r="K64" s="70" t="str">
        <f t="shared" si="15"/>
        <v/>
      </c>
      <c r="L64" s="37"/>
      <c r="M64" s="90"/>
      <c r="N64" s="68"/>
      <c r="O64" s="159"/>
      <c r="P64" s="146"/>
      <c r="Q64" s="163"/>
      <c r="R64" s="163"/>
      <c r="S64" s="164"/>
      <c r="T64" s="155"/>
      <c r="U64" s="87"/>
      <c r="V64" s="152"/>
      <c r="W64" s="71"/>
      <c r="X64" s="107"/>
      <c r="Y64" s="74"/>
      <c r="Z64" s="72"/>
      <c r="AA64" s="197"/>
      <c r="AB64" s="197"/>
      <c r="AC64" s="197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154"/>
      <c r="AO64" s="82"/>
      <c r="AP64" s="72"/>
      <c r="AQ64" s="405"/>
      <c r="AR64" s="140"/>
      <c r="AS64" s="138"/>
      <c r="AT64" s="140"/>
      <c r="AU64" s="139"/>
      <c r="AV64" s="75"/>
      <c r="AW64" s="138"/>
      <c r="AX64" s="139"/>
      <c r="AY64" s="140"/>
      <c r="AZ64" s="140"/>
      <c r="BA64" s="140"/>
      <c r="BB64" s="138"/>
      <c r="BC64" s="138"/>
      <c r="BD64" s="140"/>
      <c r="BE64" s="42"/>
      <c r="BF64" s="43"/>
      <c r="BG64" s="162"/>
      <c r="BH64" s="103"/>
      <c r="BI64" s="43"/>
      <c r="BJ64" s="43"/>
      <c r="BK64" s="43"/>
      <c r="BL64" s="43"/>
      <c r="BM64" s="43"/>
      <c r="BN64" s="35"/>
      <c r="BO64" s="141"/>
      <c r="BP64" s="8"/>
      <c r="BQ64" s="1"/>
      <c r="BR64" s="35"/>
    </row>
    <row r="65" spans="1:68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223">
        <f t="shared" si="8"/>
        <v>0</v>
      </c>
      <c r="K65" s="70" t="str">
        <f t="shared" si="15"/>
        <v/>
      </c>
      <c r="L65" s="37"/>
      <c r="M65" s="90"/>
      <c r="N65" s="68"/>
      <c r="O65" s="159"/>
      <c r="P65" s="146"/>
      <c r="Q65" s="163"/>
      <c r="R65" s="163"/>
      <c r="S65" s="164"/>
      <c r="T65" s="155"/>
      <c r="U65" s="87"/>
      <c r="V65" s="152"/>
      <c r="W65" s="136"/>
      <c r="X65" s="107"/>
      <c r="Y65" s="76"/>
      <c r="Z65" s="73"/>
      <c r="AA65" s="198"/>
      <c r="AB65" s="198"/>
      <c r="AC65" s="198"/>
      <c r="AD65" s="73"/>
      <c r="AE65" s="73"/>
      <c r="AF65" s="73"/>
      <c r="AG65" s="73"/>
      <c r="AH65" s="73"/>
      <c r="AI65" s="137"/>
      <c r="AJ65" s="71"/>
      <c r="AK65" s="71"/>
      <c r="AL65" s="71"/>
      <c r="AM65" s="71"/>
      <c r="AN65" s="154"/>
      <c r="AO65" s="139"/>
      <c r="AP65" s="72"/>
      <c r="AQ65" s="405"/>
      <c r="AR65" s="140"/>
      <c r="AS65" s="138"/>
      <c r="AT65" s="140"/>
      <c r="AU65" s="139"/>
      <c r="AV65" s="75"/>
      <c r="AW65" s="138"/>
      <c r="AX65" s="139"/>
      <c r="AY65" s="140"/>
      <c r="AZ65" s="140"/>
      <c r="BA65" s="140"/>
      <c r="BB65" s="138"/>
      <c r="BC65" s="138"/>
      <c r="BD65" s="140"/>
      <c r="BE65" s="42"/>
      <c r="BF65" s="43"/>
      <c r="BG65" s="162"/>
      <c r="BH65" s="103"/>
      <c r="BI65" s="43"/>
      <c r="BJ65" s="43"/>
      <c r="BK65" s="43"/>
      <c r="BL65" s="43"/>
      <c r="BM65" s="43"/>
      <c r="BP65" s="8"/>
    </row>
    <row r="66" spans="1:68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223">
        <f t="shared" si="8"/>
        <v>0</v>
      </c>
      <c r="K66" s="70" t="str">
        <f t="shared" si="15"/>
        <v/>
      </c>
      <c r="L66" s="4"/>
      <c r="M66" s="91"/>
      <c r="N66" s="68"/>
      <c r="O66" s="159"/>
      <c r="P66" s="146"/>
      <c r="Q66" s="163"/>
      <c r="R66" s="163"/>
      <c r="S66" s="164"/>
      <c r="T66" s="155"/>
      <c r="U66" s="87"/>
      <c r="V66" s="152"/>
      <c r="W66" s="136"/>
      <c r="X66" s="107"/>
      <c r="Y66" s="75"/>
      <c r="Z66" s="71"/>
      <c r="AA66" s="197"/>
      <c r="AB66" s="197"/>
      <c r="AC66" s="197"/>
      <c r="AD66" s="73"/>
      <c r="AE66" s="73"/>
      <c r="AF66" s="73"/>
      <c r="AG66" s="73"/>
      <c r="AH66" s="73"/>
      <c r="AI66" s="137"/>
      <c r="AJ66" s="71"/>
      <c r="AK66" s="73"/>
      <c r="AL66" s="137"/>
      <c r="AM66" s="71"/>
      <c r="AN66" s="88"/>
      <c r="AO66" s="78"/>
      <c r="AP66" s="71"/>
      <c r="AQ66" s="404"/>
      <c r="AR66" s="140"/>
      <c r="AS66" s="138"/>
      <c r="AT66" s="140"/>
      <c r="AU66" s="139"/>
      <c r="AV66" s="75"/>
      <c r="AW66" s="138"/>
      <c r="AX66" s="139"/>
      <c r="AY66" s="75"/>
      <c r="AZ66" s="75"/>
      <c r="BA66" s="75"/>
      <c r="BB66" s="71"/>
      <c r="BC66" s="71"/>
      <c r="BD66" s="75"/>
      <c r="BE66" s="42"/>
      <c r="BF66" s="43"/>
      <c r="BG66" s="162"/>
      <c r="BH66" s="103"/>
      <c r="BI66" s="43"/>
      <c r="BJ66" s="43"/>
      <c r="BK66" s="43"/>
      <c r="BL66" s="43"/>
      <c r="BM66" s="43"/>
      <c r="BP66" s="8"/>
    </row>
    <row r="67" spans="1:68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223">
        <f t="shared" si="8"/>
        <v>0</v>
      </c>
      <c r="K67" s="70" t="str">
        <f t="shared" si="15"/>
        <v/>
      </c>
      <c r="L67" s="50"/>
      <c r="M67" s="90"/>
      <c r="N67" s="68"/>
      <c r="O67" s="159"/>
      <c r="P67" s="146"/>
      <c r="Q67" s="163"/>
      <c r="R67" s="163"/>
      <c r="S67" s="164"/>
      <c r="T67" s="155"/>
      <c r="U67" s="87"/>
      <c r="V67" s="152"/>
      <c r="W67" s="71"/>
      <c r="X67" s="107"/>
      <c r="Y67" s="75"/>
      <c r="Z67" s="71"/>
      <c r="AA67" s="197"/>
      <c r="AB67" s="197"/>
      <c r="AC67" s="197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154"/>
      <c r="AO67" s="78"/>
      <c r="AP67" s="71"/>
      <c r="AQ67" s="213"/>
      <c r="AR67" s="75"/>
      <c r="AS67" s="71"/>
      <c r="AT67" s="75"/>
      <c r="AU67" s="78"/>
      <c r="AV67" s="75"/>
      <c r="AW67" s="71"/>
      <c r="AX67" s="78"/>
      <c r="AY67" s="140"/>
      <c r="AZ67" s="140"/>
      <c r="BA67" s="140"/>
      <c r="BB67" s="138"/>
      <c r="BC67" s="138"/>
      <c r="BD67" s="140"/>
      <c r="BE67" s="42"/>
      <c r="BF67" s="43"/>
      <c r="BG67" s="162"/>
      <c r="BH67" s="103"/>
      <c r="BI67" s="43"/>
      <c r="BJ67" s="43"/>
      <c r="BK67" s="43"/>
      <c r="BL67" s="43"/>
      <c r="BM67" s="43"/>
      <c r="BP67" s="8"/>
    </row>
    <row r="68" spans="1:68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223">
        <f t="shared" si="8"/>
        <v>0</v>
      </c>
      <c r="K68" s="70" t="str">
        <f t="shared" si="15"/>
        <v/>
      </c>
      <c r="L68" s="4"/>
      <c r="M68" s="91"/>
      <c r="N68" s="68"/>
      <c r="O68" s="159"/>
      <c r="P68" s="146"/>
      <c r="Q68" s="163"/>
      <c r="R68" s="163"/>
      <c r="S68" s="164"/>
      <c r="T68" s="155"/>
      <c r="U68" s="87"/>
      <c r="V68" s="152"/>
      <c r="W68" s="71"/>
      <c r="X68" s="107"/>
      <c r="Y68" s="75"/>
      <c r="Z68" s="71"/>
      <c r="AA68" s="197"/>
      <c r="AB68" s="197"/>
      <c r="AC68" s="197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154"/>
      <c r="AO68" s="78"/>
      <c r="AP68" s="72"/>
      <c r="AQ68" s="405"/>
      <c r="AR68" s="75"/>
      <c r="AS68" s="71"/>
      <c r="AT68" s="75"/>
      <c r="AU68" s="78"/>
      <c r="AV68" s="75"/>
      <c r="AW68" s="71"/>
      <c r="AX68" s="78"/>
      <c r="AY68" s="75"/>
      <c r="AZ68" s="75"/>
      <c r="BA68" s="75"/>
      <c r="BB68" s="71"/>
      <c r="BC68" s="71"/>
      <c r="BD68" s="75"/>
      <c r="BE68" s="42"/>
      <c r="BF68" s="43"/>
      <c r="BG68" s="162"/>
      <c r="BH68" s="104"/>
      <c r="BI68" s="31"/>
      <c r="BJ68" s="31"/>
      <c r="BK68" s="43"/>
      <c r="BL68" s="43"/>
      <c r="BM68" s="43"/>
      <c r="BP68" s="8"/>
    </row>
    <row r="69" spans="1:68" x14ac:dyDescent="0.25">
      <c r="J69" s="223">
        <f t="shared" si="8"/>
        <v>0</v>
      </c>
      <c r="K69" s="70" t="str">
        <f t="shared" ref="K69:K85" si="19">IF(O69&gt;=B$6,4,IF(O69&gt;=B$7,3,IF(O69&gt;=B$8,2,IF(O69&gt;=B$9,1,IF(O69="","",0)))))</f>
        <v/>
      </c>
      <c r="L69" s="39"/>
      <c r="M69" s="90"/>
      <c r="N69" s="68"/>
      <c r="O69" s="159"/>
      <c r="P69" s="146"/>
      <c r="Q69" s="163"/>
      <c r="R69" s="163"/>
      <c r="S69" s="164"/>
      <c r="T69" s="155"/>
      <c r="U69" s="87"/>
      <c r="V69" s="152"/>
      <c r="W69" s="71"/>
      <c r="X69" s="107"/>
      <c r="Y69" s="74"/>
      <c r="Z69" s="72"/>
      <c r="AA69" s="197"/>
      <c r="AB69" s="197"/>
      <c r="AC69" s="197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154"/>
      <c r="AO69" s="82"/>
      <c r="AP69" s="72"/>
      <c r="AQ69" s="405"/>
      <c r="AR69" s="140"/>
      <c r="AS69" s="138"/>
      <c r="AT69" s="140"/>
      <c r="AU69" s="139"/>
      <c r="AV69" s="75"/>
      <c r="AW69" s="138"/>
      <c r="AX69" s="139"/>
      <c r="AY69" s="140"/>
      <c r="AZ69" s="140"/>
      <c r="BA69" s="140"/>
      <c r="BB69" s="138"/>
      <c r="BC69" s="138"/>
      <c r="BD69" s="145"/>
      <c r="BE69" s="51"/>
      <c r="BF69" s="43"/>
      <c r="BG69" s="162"/>
      <c r="BH69" s="103"/>
      <c r="BI69" s="43"/>
      <c r="BJ69" s="43"/>
      <c r="BK69" s="43"/>
      <c r="BL69" s="43"/>
      <c r="BM69" s="43"/>
      <c r="BP69" s="8"/>
    </row>
    <row r="70" spans="1:68" x14ac:dyDescent="0.25">
      <c r="J70" s="223">
        <f t="shared" ref="J70:J89" si="20">COUNTIF(X70:BD70,"=N")</f>
        <v>0</v>
      </c>
      <c r="K70" s="70" t="str">
        <f t="shared" si="19"/>
        <v/>
      </c>
      <c r="L70" s="39"/>
      <c r="M70" s="90"/>
      <c r="N70" s="68"/>
      <c r="O70" s="159"/>
      <c r="P70" s="165"/>
      <c r="Q70" s="163"/>
      <c r="R70" s="163"/>
      <c r="S70" s="163"/>
      <c r="T70" s="127"/>
      <c r="U70" s="87"/>
      <c r="V70" s="152"/>
      <c r="W70" s="136"/>
      <c r="X70" s="107"/>
      <c r="Y70" s="76"/>
      <c r="Z70" s="73"/>
      <c r="AA70" s="198"/>
      <c r="AB70" s="198"/>
      <c r="AC70" s="198"/>
      <c r="AD70" s="73"/>
      <c r="AE70" s="73"/>
      <c r="AF70" s="73"/>
      <c r="AG70" s="73"/>
      <c r="AH70" s="73"/>
      <c r="AI70" s="137"/>
      <c r="AJ70" s="71"/>
      <c r="AK70" s="73"/>
      <c r="AL70" s="137"/>
      <c r="AM70" s="71"/>
      <c r="AN70" s="154"/>
      <c r="AO70" s="80"/>
      <c r="AP70" s="73"/>
      <c r="AQ70" s="405"/>
      <c r="AR70" s="140"/>
      <c r="AS70" s="138"/>
      <c r="AT70" s="140"/>
      <c r="AU70" s="139"/>
      <c r="AV70" s="75"/>
      <c r="AW70" s="138"/>
      <c r="AX70" s="139"/>
      <c r="AY70" s="140"/>
      <c r="AZ70" s="140"/>
      <c r="BA70" s="140"/>
      <c r="BB70" s="138"/>
      <c r="BC70" s="138"/>
      <c r="BD70" s="145"/>
      <c r="BE70" s="51"/>
      <c r="BF70" s="43"/>
      <c r="BG70" s="162"/>
      <c r="BH70" s="103"/>
      <c r="BI70" s="43"/>
      <c r="BJ70" s="43"/>
      <c r="BK70" s="43"/>
      <c r="BL70" s="43"/>
      <c r="BM70" s="43"/>
      <c r="BP70" s="8"/>
    </row>
    <row r="71" spans="1:68" x14ac:dyDescent="0.25">
      <c r="J71" s="223">
        <f t="shared" si="20"/>
        <v>0</v>
      </c>
      <c r="K71" s="70" t="str">
        <f t="shared" si="19"/>
        <v/>
      </c>
      <c r="L71" s="50"/>
      <c r="M71" s="92"/>
      <c r="N71" s="68"/>
      <c r="O71" s="166"/>
      <c r="P71" s="167"/>
      <c r="Q71" s="168"/>
      <c r="R71" s="168"/>
      <c r="S71" s="168"/>
      <c r="T71" s="127"/>
      <c r="U71" s="87"/>
      <c r="V71" s="152"/>
      <c r="W71" s="136"/>
      <c r="X71" s="169"/>
      <c r="Y71" s="76"/>
      <c r="Z71" s="73"/>
      <c r="AA71" s="198"/>
      <c r="AB71" s="198"/>
      <c r="AC71" s="198"/>
      <c r="AD71" s="73"/>
      <c r="AE71" s="73"/>
      <c r="AF71" s="73"/>
      <c r="AG71" s="73"/>
      <c r="AH71" s="73"/>
      <c r="AI71" s="137"/>
      <c r="AJ71" s="71"/>
      <c r="AK71" s="73"/>
      <c r="AL71" s="137"/>
      <c r="AM71" s="71"/>
      <c r="AN71" s="154"/>
      <c r="AO71" s="139"/>
      <c r="AP71" s="138"/>
      <c r="AQ71" s="404"/>
      <c r="AR71" s="140"/>
      <c r="AS71" s="138"/>
      <c r="AT71" s="140"/>
      <c r="AU71" s="139"/>
      <c r="AV71" s="75"/>
      <c r="AW71" s="138"/>
      <c r="AX71" s="139"/>
      <c r="AY71" s="140"/>
      <c r="AZ71" s="140"/>
      <c r="BA71" s="140"/>
      <c r="BB71" s="138"/>
      <c r="BC71" s="138"/>
      <c r="BD71" s="145"/>
      <c r="BE71" s="45"/>
      <c r="BF71" s="46"/>
      <c r="BG71" s="53"/>
      <c r="BH71" s="7"/>
      <c r="BI71" s="46"/>
      <c r="BJ71" s="46"/>
      <c r="BK71" s="46"/>
      <c r="BL71" s="46"/>
      <c r="BM71" s="46"/>
      <c r="BP71" s="8"/>
    </row>
    <row r="72" spans="1:68" x14ac:dyDescent="0.25">
      <c r="J72" s="223">
        <f t="shared" si="20"/>
        <v>0</v>
      </c>
      <c r="K72" s="70" t="str">
        <f t="shared" si="19"/>
        <v/>
      </c>
      <c r="L72" s="4"/>
      <c r="M72" s="93"/>
      <c r="N72" s="68"/>
      <c r="O72" s="166"/>
      <c r="P72" s="167"/>
      <c r="Q72" s="168"/>
      <c r="R72" s="168"/>
      <c r="S72" s="168"/>
      <c r="T72" s="127"/>
      <c r="U72" s="87"/>
      <c r="V72" s="152"/>
      <c r="W72" s="136"/>
      <c r="X72" s="108"/>
      <c r="Y72" s="76"/>
      <c r="Z72" s="73"/>
      <c r="AA72" s="198"/>
      <c r="AB72" s="198"/>
      <c r="AC72" s="198"/>
      <c r="AD72" s="73"/>
      <c r="AE72" s="73"/>
      <c r="AF72" s="73"/>
      <c r="AG72" s="73"/>
      <c r="AH72" s="73"/>
      <c r="AI72" s="137"/>
      <c r="AJ72" s="71"/>
      <c r="AK72" s="73"/>
      <c r="AL72" s="137"/>
      <c r="AM72" s="71"/>
      <c r="AN72" s="154"/>
      <c r="AO72" s="80"/>
      <c r="AP72" s="73"/>
      <c r="AQ72" s="404"/>
      <c r="AR72" s="140"/>
      <c r="AS72" s="138"/>
      <c r="AT72" s="145"/>
      <c r="AU72" s="140"/>
      <c r="AV72" s="75"/>
      <c r="AW72" s="138"/>
      <c r="AX72" s="139"/>
      <c r="AY72" s="140"/>
      <c r="AZ72" s="140"/>
      <c r="BA72" s="140"/>
      <c r="BB72" s="138"/>
      <c r="BC72" s="138"/>
      <c r="BD72" s="145"/>
      <c r="BE72" s="45"/>
      <c r="BF72" s="46"/>
      <c r="BG72" s="53"/>
      <c r="BH72" s="7"/>
      <c r="BI72" s="46"/>
      <c r="BJ72" s="46"/>
      <c r="BK72" s="46"/>
      <c r="BL72" s="46"/>
      <c r="BM72" s="46"/>
      <c r="BP72" s="8"/>
    </row>
    <row r="73" spans="1:68" x14ac:dyDescent="0.25">
      <c r="J73" s="223">
        <f t="shared" si="20"/>
        <v>0</v>
      </c>
      <c r="K73" s="70" t="str">
        <f t="shared" si="19"/>
        <v/>
      </c>
      <c r="L73" s="4"/>
      <c r="M73" s="93"/>
      <c r="N73" s="68"/>
      <c r="O73" s="3"/>
      <c r="P73" s="54"/>
      <c r="Q73" s="54"/>
      <c r="R73" s="54"/>
      <c r="S73" s="54"/>
      <c r="T73" s="79"/>
      <c r="U73" s="75"/>
      <c r="V73" s="75"/>
      <c r="W73" s="71"/>
      <c r="X73" s="107"/>
      <c r="Y73" s="75"/>
      <c r="Z73" s="71"/>
      <c r="AA73" s="197"/>
      <c r="AB73" s="197"/>
      <c r="AC73" s="197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154"/>
      <c r="AO73" s="78"/>
      <c r="AP73" s="71"/>
      <c r="AQ73" s="213"/>
      <c r="AR73" s="75"/>
      <c r="AS73" s="71"/>
      <c r="AT73" s="77"/>
      <c r="AU73" s="75"/>
      <c r="AV73" s="75"/>
      <c r="AW73" s="71"/>
      <c r="AX73" s="78"/>
      <c r="AY73" s="75"/>
      <c r="AZ73" s="75"/>
      <c r="BA73" s="75"/>
      <c r="BB73" s="71"/>
      <c r="BC73" s="71"/>
      <c r="BD73" s="77"/>
      <c r="BE73" s="45"/>
      <c r="BF73" s="46"/>
      <c r="BG73" s="53"/>
      <c r="BK73" s="46"/>
      <c r="BL73" s="46"/>
      <c r="BM73" s="46"/>
      <c r="BP73" s="8"/>
    </row>
    <row r="74" spans="1:68" x14ac:dyDescent="0.25">
      <c r="J74" s="223">
        <f t="shared" si="20"/>
        <v>0</v>
      </c>
      <c r="K74" s="70" t="str">
        <f t="shared" si="19"/>
        <v/>
      </c>
      <c r="L74" s="4"/>
      <c r="M74" s="93"/>
      <c r="N74" s="68"/>
      <c r="O74" s="166"/>
      <c r="P74" s="167"/>
      <c r="Q74" s="168"/>
      <c r="R74" s="168"/>
      <c r="S74" s="168"/>
      <c r="T74" s="127"/>
      <c r="U74" s="87"/>
      <c r="V74" s="152"/>
      <c r="W74" s="136"/>
      <c r="X74" s="108"/>
      <c r="Y74" s="76"/>
      <c r="Z74" s="73"/>
      <c r="AA74" s="198"/>
      <c r="AB74" s="198"/>
      <c r="AC74" s="198"/>
      <c r="AD74" s="73"/>
      <c r="AE74" s="73"/>
      <c r="AF74" s="73"/>
      <c r="AG74" s="73"/>
      <c r="AH74" s="73"/>
      <c r="AI74" s="137"/>
      <c r="AJ74" s="71"/>
      <c r="AK74" s="73"/>
      <c r="AL74" s="137"/>
      <c r="AM74" s="71"/>
      <c r="AN74" s="154"/>
      <c r="AO74" s="80"/>
      <c r="AP74" s="73"/>
      <c r="AQ74" s="404"/>
      <c r="AR74" s="140"/>
      <c r="AS74" s="138"/>
      <c r="AT74" s="145"/>
      <c r="AU74" s="140"/>
      <c r="AV74" s="75"/>
      <c r="AW74" s="138"/>
      <c r="AX74" s="139"/>
      <c r="AY74" s="140"/>
      <c r="AZ74" s="140"/>
      <c r="BA74" s="140"/>
      <c r="BB74" s="138"/>
      <c r="BC74" s="138"/>
      <c r="BD74" s="145"/>
      <c r="BE74" s="45"/>
      <c r="BF74" s="46"/>
      <c r="BG74" s="53"/>
      <c r="BH74" s="7"/>
      <c r="BI74" s="46"/>
      <c r="BJ74" s="46"/>
      <c r="BK74" s="46"/>
      <c r="BL74" s="46"/>
      <c r="BM74" s="46"/>
      <c r="BP74" s="8"/>
    </row>
    <row r="75" spans="1:68" x14ac:dyDescent="0.25">
      <c r="J75" s="223">
        <f t="shared" si="20"/>
        <v>0</v>
      </c>
      <c r="K75" s="70" t="str">
        <f t="shared" si="19"/>
        <v/>
      </c>
      <c r="L75" s="4"/>
      <c r="M75" s="93"/>
      <c r="N75" s="68"/>
      <c r="O75" s="166"/>
      <c r="P75" s="167"/>
      <c r="Q75" s="168"/>
      <c r="R75" s="168"/>
      <c r="S75" s="168"/>
      <c r="T75" s="127"/>
      <c r="U75" s="87"/>
      <c r="V75" s="152"/>
      <c r="W75" s="136"/>
      <c r="X75" s="107"/>
      <c r="Y75" s="75"/>
      <c r="Z75" s="71"/>
      <c r="AA75" s="197"/>
      <c r="AB75" s="197"/>
      <c r="AC75" s="197"/>
      <c r="AD75" s="73"/>
      <c r="AE75" s="73"/>
      <c r="AF75" s="73"/>
      <c r="AG75" s="73"/>
      <c r="AH75" s="73"/>
      <c r="AI75" s="137"/>
      <c r="AJ75" s="71"/>
      <c r="AK75" s="73"/>
      <c r="AL75" s="137"/>
      <c r="AM75" s="71"/>
      <c r="AN75" s="154"/>
      <c r="AO75" s="78"/>
      <c r="AP75" s="71"/>
      <c r="AQ75" s="404"/>
      <c r="AR75" s="140"/>
      <c r="AS75" s="138"/>
      <c r="AT75" s="145"/>
      <c r="AU75" s="140"/>
      <c r="AV75" s="75"/>
      <c r="AW75" s="138"/>
      <c r="AX75" s="139"/>
      <c r="AY75" s="140"/>
      <c r="AZ75" s="140"/>
      <c r="BA75" s="140"/>
      <c r="BB75" s="138"/>
      <c r="BC75" s="138"/>
      <c r="BD75" s="145"/>
      <c r="BE75" s="45"/>
      <c r="BF75" s="46"/>
      <c r="BG75" s="53"/>
      <c r="BH75" s="7"/>
      <c r="BI75" s="46"/>
      <c r="BJ75" s="46"/>
      <c r="BK75" s="46"/>
      <c r="BL75" s="46"/>
      <c r="BM75" s="46"/>
      <c r="BP75" s="8"/>
    </row>
    <row r="76" spans="1:68" x14ac:dyDescent="0.25">
      <c r="J76" s="223">
        <f t="shared" si="20"/>
        <v>0</v>
      </c>
      <c r="K76" s="70" t="str">
        <f t="shared" si="19"/>
        <v/>
      </c>
      <c r="L76" s="4"/>
      <c r="M76" s="93"/>
      <c r="N76" s="68"/>
      <c r="O76" s="166"/>
      <c r="P76" s="167"/>
      <c r="Q76" s="168"/>
      <c r="R76" s="168"/>
      <c r="S76" s="168"/>
      <c r="T76" s="127"/>
      <c r="U76" s="87"/>
      <c r="V76" s="152"/>
      <c r="W76" s="138"/>
      <c r="X76" s="108"/>
      <c r="Y76" s="76"/>
      <c r="Z76" s="71"/>
      <c r="AA76" s="198"/>
      <c r="AB76" s="198"/>
      <c r="AC76" s="198"/>
      <c r="AD76" s="73"/>
      <c r="AE76" s="73"/>
      <c r="AF76" s="73"/>
      <c r="AG76" s="73"/>
      <c r="AH76" s="73"/>
      <c r="AI76" s="137"/>
      <c r="AJ76" s="71"/>
      <c r="AK76" s="73"/>
      <c r="AL76" s="137"/>
      <c r="AM76" s="71"/>
      <c r="AN76" s="154"/>
      <c r="AO76" s="78"/>
      <c r="AP76" s="73"/>
      <c r="AQ76" s="404"/>
      <c r="AR76" s="140"/>
      <c r="AS76" s="138"/>
      <c r="AT76" s="145"/>
      <c r="AU76" s="140"/>
      <c r="AV76" s="75"/>
      <c r="AW76" s="138"/>
      <c r="AX76" s="139"/>
      <c r="AY76" s="140"/>
      <c r="AZ76" s="140"/>
      <c r="BA76" s="140"/>
      <c r="BB76" s="138"/>
      <c r="BC76" s="138"/>
      <c r="BD76" s="145"/>
      <c r="BE76" s="45"/>
      <c r="BF76" s="46"/>
      <c r="BG76" s="53"/>
      <c r="BH76" s="7"/>
      <c r="BI76" s="46"/>
      <c r="BJ76" s="46"/>
      <c r="BK76" s="46"/>
      <c r="BL76" s="46"/>
      <c r="BM76" s="46"/>
      <c r="BP76" s="8"/>
    </row>
    <row r="77" spans="1:68" x14ac:dyDescent="0.25">
      <c r="J77" s="223">
        <f t="shared" si="20"/>
        <v>0</v>
      </c>
      <c r="K77" s="70" t="str">
        <f t="shared" si="19"/>
        <v/>
      </c>
      <c r="L77" s="4"/>
      <c r="M77" s="93"/>
      <c r="N77" s="68"/>
      <c r="O77" s="166"/>
      <c r="P77" s="167"/>
      <c r="Q77" s="168"/>
      <c r="R77" s="168"/>
      <c r="S77" s="168"/>
      <c r="T77" s="127"/>
      <c r="U77" s="87"/>
      <c r="V77" s="152"/>
      <c r="W77" s="71"/>
      <c r="X77" s="107"/>
      <c r="Y77" s="75"/>
      <c r="Z77" s="71"/>
      <c r="AA77" s="197"/>
      <c r="AB77" s="197"/>
      <c r="AC77" s="197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154"/>
      <c r="AO77" s="78"/>
      <c r="AP77" s="71"/>
      <c r="AQ77" s="213"/>
      <c r="AR77" s="75"/>
      <c r="AS77" s="71"/>
      <c r="AT77" s="77"/>
      <c r="AU77" s="75"/>
      <c r="AV77" s="75"/>
      <c r="AW77" s="71"/>
      <c r="AX77" s="78"/>
      <c r="AY77" s="75"/>
      <c r="AZ77" s="75"/>
      <c r="BA77" s="75"/>
      <c r="BB77" s="71"/>
      <c r="BC77" s="71"/>
      <c r="BD77" s="77"/>
      <c r="BE77" s="45"/>
      <c r="BF77" s="46"/>
      <c r="BG77" s="53"/>
      <c r="BH77" s="7"/>
      <c r="BI77" s="46"/>
      <c r="BJ77" s="46"/>
      <c r="BK77" s="46"/>
      <c r="BL77" s="46"/>
      <c r="BM77" s="46"/>
      <c r="BP77" s="8"/>
    </row>
    <row r="78" spans="1:68" x14ac:dyDescent="0.25">
      <c r="J78" s="223">
        <f t="shared" si="20"/>
        <v>0</v>
      </c>
      <c r="K78" s="70" t="str">
        <f t="shared" si="19"/>
        <v/>
      </c>
      <c r="L78" s="50"/>
      <c r="M78" s="92"/>
      <c r="N78" s="68"/>
      <c r="O78" s="166"/>
      <c r="P78" s="167"/>
      <c r="Q78" s="168"/>
      <c r="R78" s="168"/>
      <c r="S78" s="168"/>
      <c r="T78" s="127"/>
      <c r="U78" s="87"/>
      <c r="V78" s="152"/>
      <c r="W78" s="136"/>
      <c r="X78" s="169"/>
      <c r="Y78" s="76"/>
      <c r="Z78" s="73"/>
      <c r="AA78" s="198"/>
      <c r="AB78" s="198"/>
      <c r="AC78" s="198"/>
      <c r="AD78" s="73"/>
      <c r="AE78" s="73"/>
      <c r="AF78" s="73"/>
      <c r="AG78" s="73"/>
      <c r="AH78" s="73"/>
      <c r="AI78" s="137"/>
      <c r="AJ78" s="71"/>
      <c r="AK78" s="73"/>
      <c r="AL78" s="137"/>
      <c r="AM78" s="71"/>
      <c r="AN78" s="154"/>
      <c r="AO78" s="139"/>
      <c r="AP78" s="138"/>
      <c r="AQ78" s="404"/>
      <c r="AR78" s="140"/>
      <c r="AS78" s="138"/>
      <c r="AT78" s="145"/>
      <c r="AU78" s="140"/>
      <c r="AV78" s="75"/>
      <c r="AW78" s="138"/>
      <c r="AX78" s="139"/>
      <c r="AY78" s="140"/>
      <c r="AZ78" s="140"/>
      <c r="BA78" s="140"/>
      <c r="BB78" s="138"/>
      <c r="BC78" s="138"/>
      <c r="BD78" s="145"/>
      <c r="BE78" s="45"/>
      <c r="BF78" s="46"/>
      <c r="BG78" s="53"/>
      <c r="BH78" s="7"/>
      <c r="BI78" s="46"/>
      <c r="BJ78" s="46"/>
      <c r="BK78" s="46"/>
      <c r="BL78" s="46"/>
      <c r="BM78" s="46"/>
      <c r="BP78" s="8"/>
    </row>
    <row r="79" spans="1:68" x14ac:dyDescent="0.25">
      <c r="J79" s="223">
        <f t="shared" si="20"/>
        <v>0</v>
      </c>
      <c r="K79" s="70" t="str">
        <f t="shared" si="19"/>
        <v/>
      </c>
      <c r="L79" s="50"/>
      <c r="M79" s="92"/>
      <c r="N79" s="68"/>
      <c r="O79" s="166"/>
      <c r="P79" s="167"/>
      <c r="Q79" s="168"/>
      <c r="R79" s="168"/>
      <c r="S79" s="168"/>
      <c r="T79" s="127"/>
      <c r="U79" s="87"/>
      <c r="V79" s="152"/>
      <c r="W79" s="71"/>
      <c r="X79" s="107"/>
      <c r="Y79" s="75"/>
      <c r="Z79" s="71"/>
      <c r="AA79" s="197"/>
      <c r="AB79" s="197"/>
      <c r="AC79" s="197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154"/>
      <c r="AO79" s="78"/>
      <c r="AP79" s="71"/>
      <c r="AQ79" s="213"/>
      <c r="AR79" s="75"/>
      <c r="AS79" s="71"/>
      <c r="AT79" s="77"/>
      <c r="AU79" s="75"/>
      <c r="AV79" s="75"/>
      <c r="AW79" s="71"/>
      <c r="AX79" s="78"/>
      <c r="AY79" s="75"/>
      <c r="AZ79" s="75"/>
      <c r="BA79" s="75"/>
      <c r="BB79" s="71"/>
      <c r="BC79" s="71"/>
      <c r="BD79" s="77"/>
      <c r="BE79" s="45"/>
      <c r="BF79" s="46"/>
      <c r="BG79" s="53"/>
      <c r="BH79" s="7"/>
      <c r="BI79" s="46"/>
      <c r="BJ79" s="46"/>
      <c r="BK79" s="46"/>
      <c r="BL79" s="46"/>
      <c r="BM79" s="46"/>
      <c r="BP79" s="8"/>
    </row>
    <row r="80" spans="1:68" x14ac:dyDescent="0.25">
      <c r="J80" s="223">
        <f t="shared" si="20"/>
        <v>0</v>
      </c>
      <c r="K80" s="70" t="str">
        <f t="shared" si="19"/>
        <v/>
      </c>
      <c r="L80" s="4"/>
      <c r="M80" s="93"/>
      <c r="N80" s="68"/>
      <c r="O80" s="166"/>
      <c r="P80" s="167"/>
      <c r="Q80" s="168"/>
      <c r="R80" s="168"/>
      <c r="S80" s="168"/>
      <c r="T80" s="127"/>
      <c r="U80" s="87"/>
      <c r="V80" s="152"/>
      <c r="W80" s="136"/>
      <c r="X80" s="107"/>
      <c r="Y80" s="75"/>
      <c r="Z80" s="71"/>
      <c r="AA80" s="197"/>
      <c r="AB80" s="197"/>
      <c r="AC80" s="197"/>
      <c r="AD80" s="73"/>
      <c r="AE80" s="73"/>
      <c r="AF80" s="73"/>
      <c r="AG80" s="73"/>
      <c r="AH80" s="73"/>
      <c r="AI80" s="137"/>
      <c r="AJ80" s="71"/>
      <c r="AK80" s="73"/>
      <c r="AL80" s="137"/>
      <c r="AM80" s="71"/>
      <c r="AN80" s="154"/>
      <c r="AO80" s="78"/>
      <c r="AP80" s="71"/>
      <c r="AQ80" s="404"/>
      <c r="AR80" s="140"/>
      <c r="AS80" s="138"/>
      <c r="AT80" s="145"/>
      <c r="AU80" s="140"/>
      <c r="AV80" s="75"/>
      <c r="AW80" s="138"/>
      <c r="AX80" s="139"/>
      <c r="AY80" s="140"/>
      <c r="AZ80" s="140"/>
      <c r="BA80" s="140"/>
      <c r="BB80" s="138"/>
      <c r="BC80" s="138"/>
      <c r="BD80" s="145"/>
      <c r="BE80" s="45"/>
      <c r="BF80" s="46"/>
      <c r="BG80" s="53"/>
      <c r="BH80" s="7"/>
      <c r="BI80" s="46"/>
      <c r="BJ80" s="46"/>
      <c r="BK80" s="46"/>
      <c r="BL80" s="46"/>
      <c r="BM80" s="46"/>
      <c r="BP80" s="8"/>
    </row>
    <row r="81" spans="1:96" x14ac:dyDescent="0.25">
      <c r="J81" s="223">
        <f t="shared" si="20"/>
        <v>0</v>
      </c>
      <c r="K81" s="70" t="str">
        <f t="shared" si="19"/>
        <v/>
      </c>
      <c r="L81" s="4"/>
      <c r="M81" s="93"/>
      <c r="N81" s="68"/>
      <c r="O81" s="166"/>
      <c r="P81" s="167"/>
      <c r="Q81" s="168"/>
      <c r="R81" s="168"/>
      <c r="S81" s="168"/>
      <c r="T81" s="157"/>
      <c r="U81" s="87"/>
      <c r="V81" s="155"/>
      <c r="W81" s="71"/>
      <c r="X81" s="107"/>
      <c r="Y81" s="75"/>
      <c r="Z81" s="71"/>
      <c r="AA81" s="197"/>
      <c r="AB81" s="197"/>
      <c r="AC81" s="197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154"/>
      <c r="AO81" s="78"/>
      <c r="AP81" s="71"/>
      <c r="AQ81" s="213"/>
      <c r="AR81" s="75"/>
      <c r="AS81" s="71"/>
      <c r="AT81" s="77"/>
      <c r="AU81" s="75"/>
      <c r="AV81" s="75"/>
      <c r="AW81" s="71"/>
      <c r="AX81" s="78"/>
      <c r="AY81" s="75"/>
      <c r="AZ81" s="75"/>
      <c r="BA81" s="75"/>
      <c r="BB81" s="71"/>
      <c r="BC81" s="71"/>
      <c r="BD81" s="77"/>
      <c r="BE81" s="45"/>
      <c r="BF81" s="46"/>
      <c r="BG81" s="53"/>
      <c r="BH81" s="7"/>
      <c r="BI81" s="46"/>
      <c r="BJ81" s="46"/>
      <c r="BK81" s="46"/>
      <c r="BL81" s="46"/>
      <c r="BM81" s="46"/>
      <c r="BP81" s="8"/>
    </row>
    <row r="82" spans="1:96" x14ac:dyDescent="0.25">
      <c r="J82" s="223">
        <f t="shared" si="20"/>
        <v>0</v>
      </c>
      <c r="K82" s="70" t="str">
        <f t="shared" si="19"/>
        <v/>
      </c>
      <c r="L82" s="50"/>
      <c r="M82" s="92"/>
      <c r="N82" s="68"/>
      <c r="O82" s="166"/>
      <c r="P82" s="167"/>
      <c r="Q82" s="168"/>
      <c r="R82" s="168"/>
      <c r="S82" s="168"/>
      <c r="T82" s="157"/>
      <c r="U82" s="87"/>
      <c r="V82" s="155"/>
      <c r="W82" s="136"/>
      <c r="X82" s="108"/>
      <c r="Y82" s="76"/>
      <c r="Z82" s="73"/>
      <c r="AA82" s="198"/>
      <c r="AB82" s="198"/>
      <c r="AC82" s="198"/>
      <c r="AD82" s="73"/>
      <c r="AE82" s="73"/>
      <c r="AF82" s="73"/>
      <c r="AG82" s="73"/>
      <c r="AH82" s="73"/>
      <c r="AI82" s="137"/>
      <c r="AJ82" s="71"/>
      <c r="AK82" s="73"/>
      <c r="AL82" s="137"/>
      <c r="AM82" s="71"/>
      <c r="AN82" s="154"/>
      <c r="AO82" s="80"/>
      <c r="AP82" s="73"/>
      <c r="AQ82" s="404"/>
      <c r="AR82" s="140"/>
      <c r="AS82" s="138"/>
      <c r="AT82" s="145"/>
      <c r="AU82" s="140"/>
      <c r="AV82" s="75"/>
      <c r="AW82" s="138"/>
      <c r="AX82" s="139"/>
      <c r="AY82" s="140"/>
      <c r="AZ82" s="140"/>
      <c r="BA82" s="140"/>
      <c r="BB82" s="138"/>
      <c r="BC82" s="138"/>
      <c r="BD82" s="145"/>
      <c r="BE82" s="45"/>
      <c r="BF82" s="46"/>
      <c r="BG82" s="53"/>
      <c r="BH82" s="7"/>
      <c r="BI82" s="46"/>
      <c r="BJ82" s="46"/>
      <c r="BK82" s="46"/>
      <c r="BL82" s="46"/>
      <c r="BM82" s="46"/>
    </row>
    <row r="83" spans="1:96" x14ac:dyDescent="0.25">
      <c r="J83" s="223">
        <f t="shared" si="20"/>
        <v>0</v>
      </c>
      <c r="K83" s="70" t="str">
        <f t="shared" si="19"/>
        <v/>
      </c>
      <c r="L83" s="4"/>
      <c r="M83" s="93"/>
      <c r="N83" s="68"/>
      <c r="O83" s="166"/>
      <c r="P83" s="167"/>
      <c r="Q83" s="168"/>
      <c r="R83" s="168"/>
      <c r="S83" s="168"/>
      <c r="T83" s="157"/>
      <c r="U83" s="87"/>
      <c r="V83" s="155"/>
      <c r="W83" s="136"/>
      <c r="X83" s="107"/>
      <c r="Y83" s="75"/>
      <c r="Z83" s="71"/>
      <c r="AA83" s="197"/>
      <c r="AB83" s="197"/>
      <c r="AC83" s="197"/>
      <c r="AD83" s="73"/>
      <c r="AE83" s="73"/>
      <c r="AF83" s="73"/>
      <c r="AG83" s="73"/>
      <c r="AH83" s="73"/>
      <c r="AI83" s="137"/>
      <c r="AJ83" s="71"/>
      <c r="AK83" s="73"/>
      <c r="AL83" s="137"/>
      <c r="AM83" s="71"/>
      <c r="AN83" s="154"/>
      <c r="AO83" s="78"/>
      <c r="AP83" s="71"/>
      <c r="AQ83" s="404"/>
      <c r="AR83" s="140"/>
      <c r="AS83" s="138"/>
      <c r="AT83" s="145"/>
      <c r="AU83" s="140"/>
      <c r="AV83" s="75"/>
      <c r="AW83" s="138"/>
      <c r="AX83" s="139"/>
      <c r="AY83" s="140"/>
      <c r="AZ83" s="140"/>
      <c r="BA83" s="140"/>
      <c r="BB83" s="138"/>
      <c r="BC83" s="138"/>
      <c r="BD83" s="145"/>
      <c r="BE83" s="45"/>
      <c r="BF83" s="46"/>
      <c r="BG83" s="53"/>
      <c r="BH83" s="7"/>
      <c r="BI83" s="46"/>
      <c r="BJ83" s="46"/>
      <c r="BK83" s="46"/>
      <c r="BL83" s="46"/>
      <c r="BM83" s="46"/>
    </row>
    <row r="84" spans="1:96" x14ac:dyDescent="0.25">
      <c r="J84" s="223">
        <f t="shared" si="20"/>
        <v>0</v>
      </c>
      <c r="K84" s="70" t="str">
        <f t="shared" si="19"/>
        <v/>
      </c>
      <c r="L84" s="4"/>
      <c r="M84" s="93"/>
      <c r="N84" s="68"/>
      <c r="O84" s="166"/>
      <c r="P84" s="167"/>
      <c r="Q84" s="168"/>
      <c r="R84" s="168"/>
      <c r="S84" s="168"/>
      <c r="T84" s="157"/>
      <c r="U84" s="87"/>
      <c r="V84" s="155"/>
      <c r="W84" s="71"/>
      <c r="X84" s="107"/>
      <c r="Y84" s="75"/>
      <c r="Z84" s="71"/>
      <c r="AA84" s="197"/>
      <c r="AB84" s="197"/>
      <c r="AC84" s="197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154"/>
      <c r="AO84" s="78"/>
      <c r="AP84" s="71"/>
      <c r="AQ84" s="213"/>
      <c r="AR84" s="75"/>
      <c r="AS84" s="71"/>
      <c r="AT84" s="77"/>
      <c r="AU84" s="75"/>
      <c r="AV84" s="75"/>
      <c r="AW84" s="71"/>
      <c r="AX84" s="71"/>
      <c r="AY84" s="77"/>
      <c r="AZ84" s="77"/>
      <c r="BA84" s="71"/>
      <c r="BB84" s="71"/>
      <c r="BC84" s="71"/>
      <c r="BD84" s="77"/>
      <c r="BE84" s="45"/>
      <c r="BF84" s="46"/>
      <c r="BG84" s="53"/>
      <c r="BH84" s="7"/>
      <c r="BI84" s="46"/>
      <c r="BJ84" s="46"/>
      <c r="BK84" s="46"/>
      <c r="BL84" s="46"/>
      <c r="BM84" s="46"/>
    </row>
    <row r="85" spans="1:96" x14ac:dyDescent="0.25">
      <c r="J85" s="223">
        <f t="shared" si="20"/>
        <v>0</v>
      </c>
      <c r="K85" s="70" t="str">
        <f t="shared" si="19"/>
        <v/>
      </c>
      <c r="L85" s="4"/>
      <c r="M85" s="93"/>
      <c r="N85" s="68"/>
      <c r="O85" s="3"/>
      <c r="P85" s="54"/>
      <c r="Q85" s="54"/>
      <c r="R85" s="54"/>
      <c r="S85" s="54"/>
      <c r="T85" s="112"/>
      <c r="U85" s="75"/>
      <c r="V85" s="78"/>
      <c r="W85" s="71"/>
      <c r="X85" s="107"/>
      <c r="Y85" s="75"/>
      <c r="Z85" s="71"/>
      <c r="AA85" s="197"/>
      <c r="AB85" s="197"/>
      <c r="AC85" s="197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154"/>
      <c r="AO85" s="78"/>
      <c r="AP85" s="71"/>
      <c r="AQ85" s="213"/>
      <c r="AR85" s="75"/>
      <c r="AS85" s="71"/>
      <c r="AT85" s="77"/>
      <c r="AU85" s="75"/>
      <c r="AV85" s="75"/>
      <c r="AW85" s="71"/>
      <c r="AX85" s="71"/>
      <c r="AY85" s="77"/>
      <c r="AZ85" s="77"/>
      <c r="BA85" s="71"/>
      <c r="BB85" s="71"/>
      <c r="BC85" s="71"/>
      <c r="BD85" s="77"/>
      <c r="BE85" s="45"/>
      <c r="BG85" s="53"/>
      <c r="BK85" s="46"/>
      <c r="BL85" s="46"/>
      <c r="BM85" s="46"/>
    </row>
    <row r="86" spans="1:96" x14ac:dyDescent="0.25">
      <c r="J86" s="223">
        <f t="shared" si="20"/>
        <v>0</v>
      </c>
      <c r="L86" s="4"/>
      <c r="M86" s="93"/>
      <c r="N86" s="68"/>
      <c r="O86" s="3"/>
      <c r="P86" s="54"/>
      <c r="Q86" s="54"/>
      <c r="R86" s="54"/>
      <c r="S86" s="54"/>
      <c r="T86" s="112"/>
      <c r="U86" s="75"/>
      <c r="V86" s="78"/>
      <c r="W86" s="71"/>
      <c r="X86" s="107"/>
      <c r="Y86" s="75"/>
      <c r="Z86" s="71"/>
      <c r="AA86" s="197"/>
      <c r="AB86" s="197"/>
      <c r="AC86" s="197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154"/>
      <c r="AO86" s="78"/>
      <c r="AP86" s="71"/>
      <c r="AQ86" s="213"/>
      <c r="AR86" s="75"/>
      <c r="AS86" s="71"/>
      <c r="AT86" s="77"/>
      <c r="AU86" s="77"/>
      <c r="AV86" s="71"/>
      <c r="AW86" s="71"/>
      <c r="AX86" s="71"/>
      <c r="AY86" s="77"/>
      <c r="AZ86" s="77"/>
      <c r="BA86" s="71"/>
      <c r="BB86" s="71"/>
      <c r="BC86" s="71"/>
      <c r="BD86" s="77"/>
      <c r="BE86" s="45"/>
      <c r="BG86" s="53"/>
      <c r="BK86" s="46"/>
      <c r="BL86" s="46"/>
      <c r="BM86" s="46"/>
    </row>
    <row r="87" spans="1:96" x14ac:dyDescent="0.25">
      <c r="J87" s="223">
        <f t="shared" si="20"/>
        <v>0</v>
      </c>
      <c r="L87" s="4"/>
      <c r="M87" s="3"/>
      <c r="N87" s="68"/>
      <c r="O87" s="3"/>
      <c r="P87" s="54"/>
      <c r="Q87" s="54"/>
      <c r="R87" s="54"/>
      <c r="S87" s="54"/>
      <c r="T87" s="113"/>
      <c r="U87" s="3"/>
      <c r="V87" s="2"/>
      <c r="X87" s="107"/>
      <c r="Y87" s="75"/>
      <c r="Z87" s="71"/>
      <c r="AA87" s="197"/>
      <c r="AB87" s="197"/>
      <c r="AC87" s="197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154"/>
      <c r="AO87" s="78"/>
      <c r="AP87" s="71"/>
      <c r="AQ87" s="213"/>
      <c r="AR87" s="3"/>
      <c r="AT87" s="5"/>
      <c r="AU87" s="5"/>
      <c r="AY87" s="5"/>
      <c r="AZ87" s="5"/>
      <c r="BD87" s="5"/>
      <c r="BE87" s="45"/>
      <c r="BG87" s="53"/>
      <c r="BK87" s="46"/>
      <c r="BL87" s="46"/>
      <c r="BM87" s="46"/>
    </row>
    <row r="88" spans="1:96" x14ac:dyDescent="0.25">
      <c r="J88" s="223">
        <f t="shared" si="20"/>
        <v>0</v>
      </c>
      <c r="L88" s="4"/>
      <c r="M88" s="3"/>
      <c r="N88" s="68"/>
      <c r="O88" s="3"/>
      <c r="P88" s="54"/>
      <c r="Q88" s="54"/>
      <c r="R88" s="54"/>
      <c r="S88" s="54"/>
      <c r="T88" s="113"/>
      <c r="U88" s="3"/>
      <c r="V88" s="2"/>
      <c r="X88" s="107"/>
      <c r="Y88" s="75"/>
      <c r="Z88" s="71"/>
      <c r="AA88" s="197"/>
      <c r="AB88" s="197"/>
      <c r="AC88" s="197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154"/>
      <c r="AO88" s="78"/>
      <c r="AP88" s="71"/>
      <c r="AQ88" s="213"/>
      <c r="AR88" s="3"/>
      <c r="AT88" s="5"/>
      <c r="AU88" s="5"/>
      <c r="AY88" s="5"/>
      <c r="AZ88" s="5"/>
      <c r="BD88" s="5"/>
      <c r="BE88" s="45"/>
      <c r="BG88" s="53"/>
      <c r="BK88" s="46"/>
      <c r="BL88" s="46"/>
      <c r="BM88" s="46"/>
    </row>
    <row r="89" spans="1:96" x14ac:dyDescent="0.25">
      <c r="J89" s="223">
        <f t="shared" si="20"/>
        <v>0</v>
      </c>
      <c r="K89" s="70" t="str">
        <f>IF(O89&gt;=B$6,4,IF(O89&gt;=B$7,3,IF(O89&gt;=B$8,2,IF(O89&gt;=B$9,1,IF(O89="","",0)))))</f>
        <v/>
      </c>
      <c r="L89" s="50"/>
      <c r="M89" s="60"/>
      <c r="N89" s="68"/>
      <c r="O89" s="166"/>
      <c r="P89" s="167"/>
      <c r="Q89" s="168"/>
      <c r="R89" s="168"/>
      <c r="S89" s="168"/>
      <c r="T89" s="170"/>
      <c r="U89" s="46"/>
      <c r="V89" s="171"/>
      <c r="W89" s="147"/>
      <c r="X89" s="169"/>
      <c r="Y89" s="76"/>
      <c r="Z89" s="73"/>
      <c r="AA89" s="198"/>
      <c r="AB89" s="198"/>
      <c r="AC89" s="198"/>
      <c r="AD89" s="73"/>
      <c r="AE89" s="73"/>
      <c r="AF89" s="73"/>
      <c r="AG89" s="73"/>
      <c r="AH89" s="73"/>
      <c r="AI89" s="137"/>
      <c r="AJ89" s="71"/>
      <c r="AK89" s="71"/>
      <c r="AL89" s="71"/>
      <c r="AM89" s="71"/>
      <c r="AN89" s="154"/>
      <c r="AO89" s="139"/>
      <c r="AP89" s="138"/>
      <c r="AQ89" s="404"/>
      <c r="AR89" s="184"/>
      <c r="AS89" s="70"/>
      <c r="AT89" s="173"/>
      <c r="AU89" s="173"/>
      <c r="AV89" s="70"/>
      <c r="AW89" s="70"/>
      <c r="AX89" s="70"/>
      <c r="AY89" s="173"/>
      <c r="AZ89" s="173"/>
      <c r="BA89" s="70"/>
      <c r="BB89" s="70"/>
      <c r="BC89" s="70"/>
      <c r="BD89" s="173"/>
      <c r="BE89" s="45"/>
      <c r="BF89" s="46"/>
      <c r="BG89" s="53"/>
      <c r="BH89" s="7"/>
      <c r="BI89" s="46"/>
      <c r="BJ89" s="46"/>
      <c r="BK89" s="46"/>
      <c r="BL89" s="46"/>
      <c r="BM89" s="46"/>
    </row>
    <row r="90" spans="1:96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172"/>
      <c r="M90" s="174"/>
      <c r="N90" s="68"/>
      <c r="O90" s="175">
        <f t="shared" ref="O90:AI90" si="21">AVERAGE(O5:O89)</f>
        <v>2.5095238095238099</v>
      </c>
      <c r="P90" s="176" t="e">
        <f t="shared" si="21"/>
        <v>#DIV/0!</v>
      </c>
      <c r="Q90" s="176">
        <f t="shared" si="21"/>
        <v>2.3888888888888893</v>
      </c>
      <c r="R90" s="176">
        <f t="shared" si="21"/>
        <v>2.7952380952380955</v>
      </c>
      <c r="S90" s="176">
        <f t="shared" si="21"/>
        <v>2.8744588744588748</v>
      </c>
      <c r="T90" s="177">
        <f t="shared" si="21"/>
        <v>3.0619047619047617</v>
      </c>
      <c r="U90" s="175">
        <f t="shared" si="21"/>
        <v>2.2142857142857149</v>
      </c>
      <c r="V90" s="178">
        <f t="shared" si="21"/>
        <v>1.8904761904761909</v>
      </c>
      <c r="W90" s="175" t="e">
        <f t="shared" si="21"/>
        <v>#DIV/0!</v>
      </c>
      <c r="X90" s="179">
        <f t="shared" si="21"/>
        <v>3.263157894736842</v>
      </c>
      <c r="Y90" s="152">
        <f t="shared" si="21"/>
        <v>4</v>
      </c>
      <c r="Z90" s="180">
        <f t="shared" si="21"/>
        <v>3.3157894736842106</v>
      </c>
      <c r="AA90" s="200" t="e">
        <f t="shared" si="21"/>
        <v>#DIV/0!</v>
      </c>
      <c r="AB90" s="200">
        <f t="shared" si="21"/>
        <v>3.1578947368421053</v>
      </c>
      <c r="AC90" s="200">
        <f t="shared" si="21"/>
        <v>2.736842105263158</v>
      </c>
      <c r="AD90" s="180">
        <f t="shared" si="21"/>
        <v>3.0526315789473686</v>
      </c>
      <c r="AE90" s="180">
        <f t="shared" si="21"/>
        <v>2.3333333333333335</v>
      </c>
      <c r="AF90" s="180">
        <f t="shared" si="21"/>
        <v>2.9473684210526314</v>
      </c>
      <c r="AG90" s="180">
        <f t="shared" si="21"/>
        <v>2</v>
      </c>
      <c r="AH90" s="180">
        <f t="shared" si="21"/>
        <v>3.1176470588235294</v>
      </c>
      <c r="AI90" s="180" t="e">
        <f t="shared" si="21"/>
        <v>#DIV/0!</v>
      </c>
      <c r="AJ90" s="83"/>
      <c r="AK90" s="83"/>
      <c r="AL90" s="83"/>
      <c r="AM90" s="83"/>
      <c r="AN90" s="154"/>
      <c r="AO90" s="181">
        <f t="shared" ref="AO90:BD90" si="22">AVERAGE(AO5:AO89)</f>
        <v>3.7058823529411766</v>
      </c>
      <c r="AP90" s="180">
        <f t="shared" si="22"/>
        <v>3.8888888888888888</v>
      </c>
      <c r="AQ90" s="406">
        <f t="shared" si="22"/>
        <v>3.1111111111111112</v>
      </c>
      <c r="AR90" s="175" t="e">
        <f t="shared" si="22"/>
        <v>#DIV/0!</v>
      </c>
      <c r="AS90" s="175">
        <f t="shared" si="22"/>
        <v>3.7777777777777777</v>
      </c>
      <c r="AT90" s="130">
        <f t="shared" si="22"/>
        <v>3.6111111111111112</v>
      </c>
      <c r="AU90" s="130">
        <f t="shared" si="22"/>
        <v>3.5294117647058822</v>
      </c>
      <c r="AV90" s="175">
        <f t="shared" si="22"/>
        <v>2.4705882352941178</v>
      </c>
      <c r="AW90" s="175">
        <f t="shared" si="22"/>
        <v>4</v>
      </c>
      <c r="AX90" s="175">
        <f t="shared" si="22"/>
        <v>2.8235294117647061</v>
      </c>
      <c r="AY90" s="130">
        <f t="shared" si="22"/>
        <v>3.2352941176470589</v>
      </c>
      <c r="AZ90" s="130" t="e">
        <f t="shared" si="22"/>
        <v>#DIV/0!</v>
      </c>
      <c r="BA90" s="175" t="e">
        <f t="shared" si="22"/>
        <v>#DIV/0!</v>
      </c>
      <c r="BB90" s="175">
        <f t="shared" si="22"/>
        <v>3.8235294117647061</v>
      </c>
      <c r="BC90" s="175" t="e">
        <f t="shared" si="22"/>
        <v>#DIV/0!</v>
      </c>
      <c r="BD90" s="130" t="e">
        <f t="shared" si="22"/>
        <v>#DIV/0!</v>
      </c>
      <c r="BE90" s="141"/>
      <c r="BF90" s="147"/>
      <c r="BG90" s="53"/>
      <c r="BH90" s="7"/>
      <c r="BI90" s="46"/>
      <c r="BJ90" s="147"/>
      <c r="BK90" s="46"/>
      <c r="BL90" s="46"/>
      <c r="BM90" s="46"/>
      <c r="BN90" s="70"/>
      <c r="BO90" s="70"/>
      <c r="BP90" s="70"/>
      <c r="BQ90" s="182"/>
      <c r="BR90" s="183"/>
      <c r="BS90" s="70"/>
    </row>
    <row r="91" spans="1:96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172"/>
      <c r="M91" s="184"/>
      <c r="N91" s="68"/>
      <c r="O91" s="166"/>
      <c r="P91" s="167"/>
      <c r="Q91" s="168"/>
      <c r="R91" s="168"/>
      <c r="S91" s="168"/>
      <c r="T91" s="170"/>
      <c r="U91" s="147"/>
      <c r="V91" s="171"/>
      <c r="W91" s="147"/>
      <c r="X91" s="169"/>
      <c r="Y91" s="75"/>
      <c r="Z91" s="71"/>
      <c r="AA91" s="197"/>
      <c r="AB91" s="197"/>
      <c r="AC91" s="197"/>
      <c r="AD91" s="71"/>
      <c r="AE91" s="71"/>
      <c r="AF91" s="71"/>
      <c r="AG91" s="71"/>
      <c r="AH91" s="71"/>
      <c r="AI91" s="136"/>
      <c r="AJ91" s="71"/>
      <c r="AK91" s="71"/>
      <c r="AL91" s="71"/>
      <c r="AM91" s="71"/>
      <c r="AN91" s="154"/>
      <c r="AO91" s="139"/>
      <c r="AP91" s="138"/>
      <c r="AQ91" s="404"/>
      <c r="AR91" s="184"/>
      <c r="AS91" s="70"/>
      <c r="AT91" s="70"/>
      <c r="AU91" s="173"/>
      <c r="AV91" s="70"/>
      <c r="AW91" s="70"/>
      <c r="AX91" s="70"/>
      <c r="AY91" s="173"/>
      <c r="AZ91" s="173"/>
      <c r="BA91" s="70"/>
      <c r="BB91" s="70"/>
      <c r="BC91" s="70"/>
      <c r="BD91" s="173"/>
      <c r="BE91" s="141"/>
      <c r="BF91" s="147"/>
      <c r="BG91" s="53"/>
      <c r="BH91" s="7"/>
      <c r="BI91" s="46"/>
      <c r="BJ91" s="147"/>
      <c r="BK91" s="46"/>
      <c r="BL91" s="46"/>
      <c r="BM91" s="46"/>
      <c r="BN91" s="70"/>
      <c r="BO91" s="70"/>
      <c r="BP91" s="70"/>
      <c r="BQ91" s="182"/>
      <c r="BR91" s="183"/>
      <c r="BS91" s="70"/>
    </row>
    <row r="92" spans="1:96" x14ac:dyDescent="0.25">
      <c r="K92" s="35"/>
      <c r="L92" s="172"/>
      <c r="M92" s="184"/>
      <c r="N92" s="68"/>
      <c r="O92" s="56"/>
      <c r="P92" s="54"/>
      <c r="Q92" s="55"/>
      <c r="R92" s="55"/>
      <c r="S92" s="55"/>
      <c r="T92" s="114"/>
      <c r="U92" s="46"/>
      <c r="V92" s="117"/>
      <c r="W92" s="46"/>
      <c r="X92" s="108"/>
      <c r="Y92" s="75"/>
      <c r="Z92" s="71"/>
      <c r="AA92" s="197"/>
      <c r="AB92" s="197"/>
      <c r="AC92" s="197"/>
      <c r="AD92" s="71"/>
      <c r="AE92" s="71"/>
      <c r="AF92" s="71"/>
      <c r="AG92" s="71"/>
      <c r="AH92" s="71"/>
      <c r="AI92" s="84"/>
      <c r="AJ92" s="71"/>
      <c r="AK92" s="71"/>
      <c r="AL92" s="71"/>
      <c r="AM92" s="71"/>
      <c r="AN92" s="154"/>
      <c r="AO92" s="78"/>
      <c r="AP92" s="71"/>
      <c r="AQ92" s="213"/>
      <c r="AR92" s="3"/>
      <c r="AU92" s="5"/>
      <c r="AY92" s="5"/>
      <c r="AZ92" s="5"/>
      <c r="BD92" s="5"/>
      <c r="BE92" s="45"/>
      <c r="BF92" s="46"/>
      <c r="BG92" s="53"/>
      <c r="BH92" s="7"/>
      <c r="BI92" s="46"/>
      <c r="BJ92" s="46"/>
      <c r="BK92" s="46"/>
      <c r="BL92" s="46"/>
      <c r="BM92" s="46"/>
    </row>
    <row r="93" spans="1:96" x14ac:dyDescent="0.25">
      <c r="K93" s="35"/>
      <c r="L93" s="172"/>
      <c r="M93" s="174"/>
      <c r="N93" s="68"/>
      <c r="O93" s="57">
        <f t="shared" ref="O93:AI93" si="23">O90</f>
        <v>2.5095238095238099</v>
      </c>
      <c r="P93" s="58" t="e">
        <f t="shared" si="23"/>
        <v>#DIV/0!</v>
      </c>
      <c r="Q93" s="58">
        <f t="shared" si="23"/>
        <v>2.3888888888888893</v>
      </c>
      <c r="R93" s="58">
        <f t="shared" si="23"/>
        <v>2.7952380952380955</v>
      </c>
      <c r="S93" s="58">
        <f t="shared" si="23"/>
        <v>2.8744588744588748</v>
      </c>
      <c r="T93" s="115">
        <f t="shared" si="23"/>
        <v>3.0619047619047617</v>
      </c>
      <c r="U93" s="57">
        <f t="shared" si="23"/>
        <v>2.2142857142857149</v>
      </c>
      <c r="V93" s="118">
        <f t="shared" si="23"/>
        <v>1.8904761904761909</v>
      </c>
      <c r="W93" s="57" t="e">
        <f t="shared" si="23"/>
        <v>#DIV/0!</v>
      </c>
      <c r="X93" s="109">
        <f t="shared" si="23"/>
        <v>3.263157894736842</v>
      </c>
      <c r="Y93" s="87">
        <f t="shared" si="23"/>
        <v>4</v>
      </c>
      <c r="Z93" s="85">
        <f t="shared" si="23"/>
        <v>3.3157894736842106</v>
      </c>
      <c r="AA93" s="201" t="e">
        <f t="shared" si="23"/>
        <v>#DIV/0!</v>
      </c>
      <c r="AB93" s="201">
        <f t="shared" si="23"/>
        <v>3.1578947368421053</v>
      </c>
      <c r="AC93" s="201">
        <f t="shared" si="23"/>
        <v>2.736842105263158</v>
      </c>
      <c r="AD93" s="85">
        <f t="shared" si="23"/>
        <v>3.0526315789473686</v>
      </c>
      <c r="AE93" s="85">
        <f t="shared" si="23"/>
        <v>2.3333333333333335</v>
      </c>
      <c r="AF93" s="85">
        <f t="shared" si="23"/>
        <v>2.9473684210526314</v>
      </c>
      <c r="AG93" s="85">
        <f t="shared" si="23"/>
        <v>2</v>
      </c>
      <c r="AH93" s="85">
        <f t="shared" si="23"/>
        <v>3.1176470588235294</v>
      </c>
      <c r="AI93" s="85" t="e">
        <f t="shared" si="23"/>
        <v>#DIV/0!</v>
      </c>
      <c r="AJ93" s="83"/>
      <c r="AK93" s="83"/>
      <c r="AL93" s="83"/>
      <c r="AM93" s="83"/>
      <c r="AN93" s="154"/>
      <c r="AO93" s="86">
        <f t="shared" ref="AO93:BD93" si="24">AO90</f>
        <v>3.7058823529411766</v>
      </c>
      <c r="AP93" s="85">
        <f t="shared" si="24"/>
        <v>3.8888888888888888</v>
      </c>
      <c r="AQ93" s="407">
        <f t="shared" si="24"/>
        <v>3.1111111111111112</v>
      </c>
      <c r="AR93" s="57" t="e">
        <f t="shared" si="24"/>
        <v>#DIV/0!</v>
      </c>
      <c r="AS93" s="57">
        <f t="shared" si="24"/>
        <v>3.7777777777777777</v>
      </c>
      <c r="AT93" s="57">
        <f t="shared" si="24"/>
        <v>3.6111111111111112</v>
      </c>
      <c r="AU93" s="59">
        <f t="shared" si="24"/>
        <v>3.5294117647058822</v>
      </c>
      <c r="AV93" s="57">
        <f t="shared" si="24"/>
        <v>2.4705882352941178</v>
      </c>
      <c r="AW93" s="57">
        <f t="shared" si="24"/>
        <v>4</v>
      </c>
      <c r="AX93" s="57">
        <f t="shared" si="24"/>
        <v>2.8235294117647061</v>
      </c>
      <c r="AY93" s="59">
        <f t="shared" si="24"/>
        <v>3.2352941176470589</v>
      </c>
      <c r="AZ93" s="59" t="e">
        <f t="shared" si="24"/>
        <v>#DIV/0!</v>
      </c>
      <c r="BA93" s="57" t="e">
        <f t="shared" si="24"/>
        <v>#DIV/0!</v>
      </c>
      <c r="BB93" s="57">
        <f t="shared" si="24"/>
        <v>3.8235294117647061</v>
      </c>
      <c r="BC93" s="57" t="e">
        <f t="shared" si="24"/>
        <v>#DIV/0!</v>
      </c>
      <c r="BD93" s="59" t="e">
        <f t="shared" si="24"/>
        <v>#DIV/0!</v>
      </c>
      <c r="BE93" s="45"/>
      <c r="BF93" s="46"/>
      <c r="BG93" s="53"/>
      <c r="BH93" s="7"/>
      <c r="BI93" s="46"/>
      <c r="BJ93" s="46"/>
      <c r="BK93" s="46"/>
      <c r="BL93" s="46"/>
      <c r="BM93" s="46"/>
    </row>
    <row r="94" spans="1:96" x14ac:dyDescent="0.25">
      <c r="K94" s="35"/>
      <c r="L94" s="172"/>
      <c r="M94" s="418"/>
      <c r="N94" s="196"/>
      <c r="O94" s="419"/>
      <c r="P94" s="420"/>
      <c r="Q94" s="421"/>
      <c r="R94" s="421"/>
      <c r="S94" s="421"/>
      <c r="T94" s="422"/>
      <c r="U94" s="423"/>
      <c r="V94" s="424"/>
      <c r="W94" s="423"/>
      <c r="X94" s="425"/>
      <c r="Y94" s="324"/>
      <c r="Z94" s="312"/>
      <c r="AA94" s="325"/>
      <c r="AB94" s="325"/>
      <c r="AC94" s="325"/>
      <c r="AD94" s="312"/>
      <c r="AE94" s="312"/>
      <c r="AF94" s="312"/>
      <c r="AG94" s="312"/>
      <c r="AH94" s="312"/>
      <c r="AI94" s="426"/>
      <c r="AJ94" s="312"/>
      <c r="AK94" s="312"/>
      <c r="AL94" s="312"/>
      <c r="AM94" s="312"/>
      <c r="AN94" s="387"/>
      <c r="AO94" s="326"/>
      <c r="AP94" s="312"/>
      <c r="AQ94" s="408"/>
      <c r="AR94" s="331"/>
      <c r="AS94" s="317"/>
      <c r="AT94" s="317"/>
      <c r="AU94" s="427"/>
      <c r="AV94" s="317"/>
      <c r="AW94" s="317"/>
      <c r="AX94" s="317"/>
      <c r="AY94" s="317"/>
      <c r="AZ94" s="427"/>
      <c r="BA94" s="317"/>
      <c r="BB94" s="317"/>
      <c r="BC94" s="317"/>
      <c r="BD94" s="427"/>
      <c r="BE94" s="428"/>
      <c r="BF94" s="423"/>
      <c r="BG94" s="429"/>
      <c r="BH94" s="430"/>
      <c r="BI94" s="423"/>
      <c r="BJ94" s="423"/>
      <c r="BK94" s="423"/>
      <c r="BL94" s="423"/>
      <c r="BM94" s="423"/>
      <c r="BN94" s="317"/>
      <c r="BO94" s="317"/>
      <c r="BP94" s="317"/>
      <c r="BQ94" s="431"/>
      <c r="BR94" s="417"/>
      <c r="BS94" s="317"/>
      <c r="BT94" s="317"/>
      <c r="BU94" s="317"/>
      <c r="BV94" s="317"/>
      <c r="BW94" s="317"/>
      <c r="BX94" s="317"/>
      <c r="BY94" s="317"/>
      <c r="BZ94" s="317"/>
      <c r="CA94" s="317"/>
      <c r="CB94" s="317"/>
      <c r="CC94" s="317"/>
      <c r="CD94" s="317"/>
      <c r="CE94" s="317"/>
      <c r="CF94" s="317"/>
      <c r="CG94" s="317"/>
      <c r="CH94" s="317"/>
      <c r="CI94" s="317"/>
      <c r="CJ94" s="317"/>
      <c r="CK94" s="317"/>
      <c r="CL94" s="317"/>
      <c r="CM94" s="317"/>
      <c r="CN94" s="317"/>
      <c r="CO94" s="317"/>
      <c r="CP94" s="317"/>
      <c r="CQ94" s="317"/>
      <c r="CR94" s="317"/>
    </row>
    <row r="95" spans="1:96" x14ac:dyDescent="0.25">
      <c r="K95" s="35"/>
      <c r="M95" s="432"/>
      <c r="N95" s="196"/>
      <c r="O95" s="295"/>
      <c r="P95" s="296"/>
      <c r="Q95" s="297"/>
      <c r="R95" s="297"/>
      <c r="S95" s="298"/>
      <c r="T95" s="322"/>
      <c r="U95" s="323"/>
      <c r="V95" s="322"/>
      <c r="W95" s="312"/>
      <c r="X95" s="312"/>
      <c r="Y95" s="324"/>
      <c r="Z95" s="312"/>
      <c r="AA95" s="325"/>
      <c r="AB95" s="325"/>
      <c r="AC95" s="325"/>
      <c r="AD95" s="312"/>
      <c r="AE95" s="312"/>
      <c r="AF95" s="312"/>
      <c r="AG95" s="312"/>
      <c r="AH95" s="312"/>
      <c r="AI95" s="312"/>
      <c r="AJ95" s="312"/>
      <c r="AK95" s="312"/>
      <c r="AL95" s="312"/>
      <c r="AM95" s="312"/>
      <c r="AN95" s="324"/>
      <c r="AO95" s="326"/>
      <c r="AP95" s="312"/>
      <c r="AQ95" s="408"/>
      <c r="AR95" s="324"/>
      <c r="AS95" s="312"/>
      <c r="AT95" s="312"/>
      <c r="AU95" s="326"/>
      <c r="AV95" s="312"/>
      <c r="AW95" s="312"/>
      <c r="AX95" s="312"/>
      <c r="AY95" s="366"/>
      <c r="AZ95" s="366"/>
      <c r="BA95" s="312"/>
      <c r="BB95" s="312"/>
      <c r="BC95" s="312"/>
      <c r="BD95" s="324"/>
      <c r="BE95" s="330"/>
      <c r="BF95" s="314"/>
      <c r="BG95" s="315"/>
      <c r="BH95" s="337"/>
      <c r="BI95" s="423"/>
      <c r="BJ95" s="423"/>
      <c r="BK95" s="423"/>
      <c r="BL95" s="423"/>
      <c r="BM95" s="423"/>
      <c r="BN95" s="317"/>
      <c r="BO95" s="317"/>
      <c r="BP95" s="317"/>
      <c r="BQ95" s="431"/>
      <c r="BR95" s="417"/>
      <c r="BS95" s="317"/>
      <c r="BT95" s="317"/>
      <c r="BU95" s="317"/>
      <c r="BV95" s="317"/>
      <c r="BW95" s="317"/>
      <c r="BX95" s="317"/>
      <c r="BY95" s="317"/>
      <c r="BZ95" s="317"/>
      <c r="CA95" s="317"/>
      <c r="CB95" s="317"/>
      <c r="CC95" s="317"/>
      <c r="CD95" s="317"/>
      <c r="CE95" s="317"/>
      <c r="CF95" s="317"/>
      <c r="CG95" s="317"/>
      <c r="CH95" s="317"/>
      <c r="CI95" s="317"/>
      <c r="CJ95" s="317"/>
      <c r="CK95" s="317"/>
      <c r="CL95" s="317"/>
      <c r="CM95" s="317"/>
      <c r="CN95" s="317"/>
      <c r="CO95" s="317"/>
      <c r="CP95" s="317"/>
      <c r="CQ95" s="317"/>
      <c r="CR95" s="317"/>
    </row>
    <row r="96" spans="1:96" x14ac:dyDescent="0.25">
      <c r="K96" s="35"/>
      <c r="L96" s="2" t="s">
        <v>38</v>
      </c>
      <c r="M96" s="294"/>
      <c r="N96" s="196"/>
      <c r="O96" s="295"/>
      <c r="P96" s="296"/>
      <c r="Q96" s="297"/>
      <c r="R96" s="297"/>
      <c r="S96" s="298"/>
      <c r="T96" s="299"/>
      <c r="U96" s="300"/>
      <c r="V96" s="300"/>
      <c r="W96" s="301"/>
      <c r="X96" s="302"/>
      <c r="Y96" s="310"/>
      <c r="Z96" s="306"/>
      <c r="AA96" s="305"/>
      <c r="AB96" s="305"/>
      <c r="AC96" s="305"/>
      <c r="AD96" s="306"/>
      <c r="AE96" s="306"/>
      <c r="AF96" s="306"/>
      <c r="AG96" s="306"/>
      <c r="AH96" s="306"/>
      <c r="AI96" s="307"/>
      <c r="AJ96" s="306"/>
      <c r="AK96" s="306"/>
      <c r="AL96" s="306"/>
      <c r="AM96" s="306"/>
      <c r="AN96" s="310"/>
      <c r="AO96" s="302"/>
      <c r="AP96" s="306"/>
      <c r="AQ96" s="311"/>
      <c r="AR96" s="310"/>
      <c r="AS96" s="306"/>
      <c r="AT96" s="306"/>
      <c r="AU96" s="302"/>
      <c r="AV96" s="306"/>
      <c r="AW96" s="368"/>
      <c r="AX96" s="368"/>
      <c r="AY96" s="328"/>
      <c r="AZ96" s="328"/>
      <c r="BA96" s="368"/>
      <c r="BB96" s="368"/>
      <c r="BC96" s="368"/>
      <c r="BD96" s="329"/>
      <c r="BE96" s="330"/>
      <c r="BF96" s="314"/>
      <c r="BG96" s="433"/>
      <c r="BH96" s="337"/>
      <c r="BI96" s="317"/>
      <c r="BJ96" s="314"/>
      <c r="BK96" s="314"/>
      <c r="BL96" s="338"/>
      <c r="BM96" s="338"/>
      <c r="BN96" s="317"/>
      <c r="BO96" s="317"/>
      <c r="BP96" s="317"/>
      <c r="BQ96" s="431"/>
      <c r="BR96" s="417"/>
      <c r="BS96" s="317"/>
      <c r="BT96" s="317"/>
      <c r="BU96" s="317"/>
      <c r="BV96" s="317"/>
      <c r="BW96" s="317"/>
      <c r="BX96" s="317"/>
      <c r="BY96" s="317"/>
      <c r="BZ96" s="317"/>
      <c r="CA96" s="317"/>
      <c r="CB96" s="317"/>
      <c r="CC96" s="317"/>
      <c r="CD96" s="317"/>
      <c r="CE96" s="317"/>
      <c r="CF96" s="317"/>
      <c r="CG96" s="317"/>
      <c r="CH96" s="317"/>
      <c r="CI96" s="317"/>
      <c r="CJ96" s="317"/>
      <c r="CK96" s="317"/>
      <c r="CL96" s="317"/>
      <c r="CM96" s="317"/>
      <c r="CN96" s="317"/>
      <c r="CO96" s="317"/>
      <c r="CP96" s="317"/>
      <c r="CQ96" s="317"/>
      <c r="CR96" s="317"/>
    </row>
    <row r="97" spans="9:96" x14ac:dyDescent="0.25">
      <c r="K97" s="35"/>
      <c r="L97" s="4" t="s">
        <v>35</v>
      </c>
      <c r="M97" s="250" t="s">
        <v>74</v>
      </c>
      <c r="N97" s="196"/>
      <c r="O97" s="218">
        <f t="shared" ref="O97:O102" si="25">ROUND(S97*S$4+Q97*Q$4+R97*R$4,1)</f>
        <v>0</v>
      </c>
      <c r="P97" s="215" t="str">
        <f t="shared" ref="P97:P102" si="26">IF(J97&gt;0,"F",IF(O97&gt;=B$6,"A",IF(O97&gt;=B$7,"B",IF(O97&gt;=B$8,"C",IF(O97&gt;=B$9,"D","F")))))</f>
        <v>F</v>
      </c>
      <c r="Q97" s="216">
        <f t="shared" ref="Q97:Q102" si="27">SUM(T97:W97)/SUM(T$4:W$4)</f>
        <v>0</v>
      </c>
      <c r="R97" s="216">
        <f t="shared" ref="R97:R102" si="28">SUM(X97:AN97)/SUM(X$4:AN$4)</f>
        <v>0</v>
      </c>
      <c r="S97" s="217">
        <f t="shared" ref="S97:S102" si="29">SUM(AO97:BD97)/SUM(AO$4:BD$4)</f>
        <v>0</v>
      </c>
      <c r="T97" s="266">
        <v>0</v>
      </c>
      <c r="U97" s="252"/>
      <c r="V97" s="252"/>
      <c r="W97" s="268"/>
      <c r="X97" s="260"/>
      <c r="Y97" s="275"/>
      <c r="Z97" s="257"/>
      <c r="AA97" s="258"/>
      <c r="AB97" s="258"/>
      <c r="AC97" s="258"/>
      <c r="AD97" s="283"/>
      <c r="AE97" s="283"/>
      <c r="AF97" s="283"/>
      <c r="AG97" s="283"/>
      <c r="AH97" s="283"/>
      <c r="AI97" s="285"/>
      <c r="AJ97" s="283"/>
      <c r="AK97" s="283"/>
      <c r="AL97" s="283"/>
      <c r="AM97" s="283"/>
      <c r="AN97" s="277"/>
      <c r="AO97" s="260"/>
      <c r="AP97" s="257"/>
      <c r="AQ97" s="269"/>
      <c r="AR97" s="256"/>
      <c r="AS97" s="257"/>
      <c r="AT97" s="256"/>
      <c r="AU97" s="260"/>
      <c r="AV97" s="256"/>
      <c r="AW97" s="269"/>
      <c r="AX97" s="256"/>
      <c r="AY97" s="256"/>
      <c r="AZ97" s="259"/>
      <c r="BA97" s="259"/>
      <c r="BB97" s="262"/>
      <c r="BC97" s="263"/>
      <c r="BD97" s="264"/>
      <c r="BE97" s="265"/>
      <c r="BF97" s="219">
        <f t="shared" ref="BF97:BF102" si="30">VLOOKUP(BE97,BO$6:BR$60,2)</f>
        <v>0</v>
      </c>
      <c r="BG97" s="210"/>
      <c r="BH97" s="290"/>
      <c r="BI97" s="211"/>
      <c r="BJ97" s="209"/>
      <c r="BK97" s="219">
        <f t="shared" ref="BK97:BK102" si="31">IF((BF97*(1-BG$3)+(BG97*BG$3))*(1+BH97)&gt;4,4,ROUND((BF97*(1-BG$3)+BG97*BG$3)*(1+BH97),1))</f>
        <v>0</v>
      </c>
      <c r="BL97" s="338"/>
      <c r="BM97" s="338"/>
      <c r="BN97" s="317"/>
      <c r="BO97" s="317"/>
      <c r="BP97" s="317"/>
      <c r="BQ97" s="431"/>
      <c r="BR97" s="417"/>
      <c r="BS97" s="317"/>
      <c r="BT97" s="317"/>
      <c r="BU97" s="317"/>
      <c r="BV97" s="317"/>
      <c r="BW97" s="317"/>
      <c r="BX97" s="317"/>
      <c r="BY97" s="317"/>
      <c r="BZ97" s="317"/>
      <c r="CA97" s="317"/>
      <c r="CB97" s="317"/>
      <c r="CC97" s="317"/>
      <c r="CD97" s="317"/>
      <c r="CE97" s="317"/>
      <c r="CF97" s="317"/>
      <c r="CG97" s="317"/>
      <c r="CH97" s="317"/>
      <c r="CI97" s="317"/>
      <c r="CJ97" s="317"/>
      <c r="CK97" s="317"/>
      <c r="CL97" s="317"/>
      <c r="CM97" s="317"/>
      <c r="CN97" s="317"/>
      <c r="CO97" s="317"/>
      <c r="CP97" s="317"/>
      <c r="CQ97" s="317"/>
      <c r="CR97" s="317"/>
    </row>
    <row r="98" spans="9:96" x14ac:dyDescent="0.25">
      <c r="K98" s="60"/>
      <c r="L98" s="2" t="s">
        <v>39</v>
      </c>
      <c r="M98" s="250" t="s">
        <v>75</v>
      </c>
      <c r="N98" s="221"/>
      <c r="O98" s="218">
        <f t="shared" si="25"/>
        <v>0</v>
      </c>
      <c r="P98" s="215" t="str">
        <f t="shared" si="26"/>
        <v>F</v>
      </c>
      <c r="Q98" s="216">
        <f t="shared" si="27"/>
        <v>0</v>
      </c>
      <c r="R98" s="216">
        <f t="shared" si="28"/>
        <v>0</v>
      </c>
      <c r="S98" s="217">
        <f t="shared" si="29"/>
        <v>0</v>
      </c>
      <c r="T98" s="266">
        <v>0</v>
      </c>
      <c r="U98" s="252"/>
      <c r="V98" s="252"/>
      <c r="W98" s="268"/>
      <c r="X98" s="260"/>
      <c r="Y98" s="275"/>
      <c r="Z98" s="257"/>
      <c r="AA98" s="258"/>
      <c r="AB98" s="258"/>
      <c r="AC98" s="258"/>
      <c r="AD98" s="283"/>
      <c r="AE98" s="283"/>
      <c r="AF98" s="283"/>
      <c r="AG98" s="283"/>
      <c r="AH98" s="283"/>
      <c r="AI98" s="285"/>
      <c r="AJ98" s="283"/>
      <c r="AK98" s="283"/>
      <c r="AL98" s="283"/>
      <c r="AM98" s="283"/>
      <c r="AN98" s="277"/>
      <c r="AO98" s="260"/>
      <c r="AP98" s="257"/>
      <c r="AQ98" s="269"/>
      <c r="AR98" s="256"/>
      <c r="AS98" s="257"/>
      <c r="AT98" s="257"/>
      <c r="AU98" s="260"/>
      <c r="AV98" s="257"/>
      <c r="AW98" s="269"/>
      <c r="AX98" s="256"/>
      <c r="AY98" s="256"/>
      <c r="AZ98" s="256"/>
      <c r="BA98" s="256"/>
      <c r="BB98" s="257"/>
      <c r="BC98" s="270"/>
      <c r="BD98" s="271"/>
      <c r="BE98" s="265"/>
      <c r="BF98" s="219">
        <f t="shared" si="30"/>
        <v>0</v>
      </c>
      <c r="BG98" s="210"/>
      <c r="BH98" s="290"/>
      <c r="BI98" s="211"/>
      <c r="BJ98" s="209"/>
      <c r="BK98" s="219">
        <f t="shared" si="31"/>
        <v>0</v>
      </c>
      <c r="BL98" s="338"/>
      <c r="BM98" s="338"/>
      <c r="BN98" s="331"/>
      <c r="BO98" s="331"/>
      <c r="BP98" s="331"/>
      <c r="BQ98" s="332"/>
      <c r="BR98" s="333"/>
      <c r="BS98" s="317"/>
      <c r="BT98" s="317"/>
      <c r="BU98" s="317"/>
      <c r="BV98" s="317"/>
      <c r="BW98" s="317"/>
      <c r="BX98" s="317"/>
      <c r="BY98" s="317"/>
      <c r="BZ98" s="317"/>
      <c r="CA98" s="317"/>
      <c r="CB98" s="317"/>
      <c r="CC98" s="317"/>
      <c r="CD98" s="317"/>
      <c r="CE98" s="317"/>
      <c r="CF98" s="317"/>
      <c r="CG98" s="317"/>
      <c r="CH98" s="317"/>
      <c r="CI98" s="317"/>
      <c r="CJ98" s="317"/>
      <c r="CK98" s="317"/>
      <c r="CL98" s="317"/>
      <c r="CM98" s="317"/>
      <c r="CN98" s="317"/>
      <c r="CO98" s="317"/>
      <c r="CP98" s="317"/>
      <c r="CQ98" s="317"/>
      <c r="CR98" s="317"/>
    </row>
    <row r="99" spans="9:96" x14ac:dyDescent="0.25">
      <c r="K99" s="60"/>
      <c r="L99" s="2" t="s">
        <v>40</v>
      </c>
      <c r="M99" s="250" t="s">
        <v>79</v>
      </c>
      <c r="N99" s="196"/>
      <c r="O99" s="218">
        <f t="shared" si="25"/>
        <v>0</v>
      </c>
      <c r="P99" s="215" t="str">
        <f t="shared" si="26"/>
        <v>F</v>
      </c>
      <c r="Q99" s="216">
        <f t="shared" si="27"/>
        <v>0</v>
      </c>
      <c r="R99" s="216">
        <f t="shared" si="28"/>
        <v>0</v>
      </c>
      <c r="S99" s="217">
        <f t="shared" si="29"/>
        <v>0</v>
      </c>
      <c r="T99" s="266">
        <v>0</v>
      </c>
      <c r="U99" s="252"/>
      <c r="V99" s="252"/>
      <c r="W99" s="268"/>
      <c r="X99" s="260"/>
      <c r="Y99" s="275"/>
      <c r="Z99" s="257"/>
      <c r="AA99" s="258"/>
      <c r="AB99" s="258"/>
      <c r="AC99" s="258"/>
      <c r="AD99" s="283"/>
      <c r="AE99" s="283"/>
      <c r="AF99" s="283"/>
      <c r="AG99" s="283"/>
      <c r="AH99" s="283"/>
      <c r="AI99" s="285"/>
      <c r="AJ99" s="283"/>
      <c r="AK99" s="283"/>
      <c r="AL99" s="283"/>
      <c r="AM99" s="283"/>
      <c r="AN99" s="277"/>
      <c r="AO99" s="260"/>
      <c r="AP99" s="257"/>
      <c r="AQ99" s="269"/>
      <c r="AR99" s="256"/>
      <c r="AS99" s="257"/>
      <c r="AT99" s="257"/>
      <c r="AU99" s="260"/>
      <c r="AV99" s="256"/>
      <c r="AW99" s="269"/>
      <c r="AX99" s="256"/>
      <c r="AY99" s="256"/>
      <c r="AZ99" s="256"/>
      <c r="BA99" s="256"/>
      <c r="BB99" s="257"/>
      <c r="BC99" s="270"/>
      <c r="BD99" s="271"/>
      <c r="BE99" s="265"/>
      <c r="BF99" s="219">
        <f t="shared" si="30"/>
        <v>0</v>
      </c>
      <c r="BG99" s="210"/>
      <c r="BH99" s="290"/>
      <c r="BI99" s="211"/>
      <c r="BJ99" s="209"/>
      <c r="BK99" s="219">
        <f t="shared" si="31"/>
        <v>0</v>
      </c>
      <c r="BL99" s="338"/>
      <c r="BM99" s="338"/>
      <c r="BN99" s="331"/>
      <c r="BO99" s="331"/>
      <c r="BP99" s="331"/>
      <c r="BQ99" s="332"/>
      <c r="BR99" s="333"/>
      <c r="BS99" s="317"/>
      <c r="BT99" s="317"/>
      <c r="BU99" s="317"/>
      <c r="BV99" s="317"/>
      <c r="BW99" s="317"/>
      <c r="BX99" s="317"/>
      <c r="BY99" s="317"/>
      <c r="BZ99" s="317"/>
      <c r="CA99" s="317"/>
      <c r="CB99" s="317"/>
      <c r="CC99" s="317"/>
      <c r="CD99" s="317"/>
      <c r="CE99" s="317"/>
      <c r="CF99" s="317"/>
      <c r="CG99" s="317"/>
      <c r="CH99" s="317"/>
      <c r="CI99" s="317"/>
      <c r="CJ99" s="317"/>
      <c r="CK99" s="317"/>
      <c r="CL99" s="317"/>
      <c r="CM99" s="317"/>
      <c r="CN99" s="317"/>
      <c r="CO99" s="317"/>
      <c r="CP99" s="317"/>
      <c r="CQ99" s="317"/>
      <c r="CR99" s="317"/>
    </row>
    <row r="100" spans="9:96" x14ac:dyDescent="0.25">
      <c r="K100" s="60"/>
      <c r="L100" s="37" t="s">
        <v>34</v>
      </c>
      <c r="M100" s="250" t="s">
        <v>89</v>
      </c>
      <c r="N100" s="208"/>
      <c r="O100" s="218">
        <f t="shared" si="25"/>
        <v>0</v>
      </c>
      <c r="P100" s="215" t="str">
        <f t="shared" si="26"/>
        <v>F</v>
      </c>
      <c r="Q100" s="216">
        <f t="shared" si="27"/>
        <v>0</v>
      </c>
      <c r="R100" s="216">
        <f t="shared" si="28"/>
        <v>0</v>
      </c>
      <c r="S100" s="217">
        <f t="shared" si="29"/>
        <v>0</v>
      </c>
      <c r="T100" s="266">
        <v>0</v>
      </c>
      <c r="U100" s="252"/>
      <c r="V100" s="252"/>
      <c r="W100" s="268"/>
      <c r="X100" s="260"/>
      <c r="Y100" s="256"/>
      <c r="Z100" s="257"/>
      <c r="AA100" s="258"/>
      <c r="AB100" s="258"/>
      <c r="AC100" s="258"/>
      <c r="AD100" s="257"/>
      <c r="AE100" s="257"/>
      <c r="AF100" s="257"/>
      <c r="AG100" s="257"/>
      <c r="AH100" s="257"/>
      <c r="AI100" s="259"/>
      <c r="AJ100" s="257"/>
      <c r="AK100" s="257"/>
      <c r="AL100" s="257"/>
      <c r="AM100" s="257"/>
      <c r="AN100" s="256"/>
      <c r="AO100" s="260"/>
      <c r="AP100" s="257"/>
      <c r="AQ100" s="269"/>
      <c r="AR100" s="256"/>
      <c r="AS100" s="257"/>
      <c r="AT100" s="256"/>
      <c r="AU100" s="260"/>
      <c r="AV100" s="256"/>
      <c r="AW100" s="269"/>
      <c r="AX100" s="256"/>
      <c r="AY100" s="256"/>
      <c r="AZ100" s="259"/>
      <c r="BA100" s="259"/>
      <c r="BB100" s="262"/>
      <c r="BC100" s="263"/>
      <c r="BD100" s="264"/>
      <c r="BE100" s="265"/>
      <c r="BF100" s="219">
        <f t="shared" si="30"/>
        <v>0</v>
      </c>
      <c r="BG100" s="210"/>
      <c r="BH100" s="290"/>
      <c r="BI100" s="211"/>
      <c r="BJ100" s="209"/>
      <c r="BK100" s="219">
        <f t="shared" si="31"/>
        <v>0</v>
      </c>
      <c r="BL100" s="338"/>
      <c r="BM100" s="338"/>
      <c r="BN100" s="331"/>
      <c r="BO100" s="331"/>
      <c r="BP100" s="331"/>
      <c r="BQ100" s="332"/>
      <c r="BR100" s="333"/>
      <c r="BS100" s="317"/>
      <c r="BT100" s="317"/>
      <c r="BU100" s="317"/>
      <c r="BV100" s="317"/>
      <c r="BW100" s="317"/>
      <c r="BX100" s="317"/>
      <c r="BY100" s="317"/>
      <c r="BZ100" s="317"/>
      <c r="CA100" s="317"/>
      <c r="CB100" s="317"/>
      <c r="CC100" s="317"/>
      <c r="CD100" s="317"/>
      <c r="CE100" s="317"/>
      <c r="CF100" s="317"/>
      <c r="CG100" s="317"/>
      <c r="CH100" s="317"/>
      <c r="CI100" s="317"/>
      <c r="CJ100" s="317"/>
      <c r="CK100" s="317"/>
      <c r="CL100" s="317"/>
      <c r="CM100" s="317"/>
      <c r="CN100" s="317"/>
      <c r="CO100" s="317"/>
      <c r="CP100" s="317"/>
      <c r="CQ100" s="317"/>
      <c r="CR100" s="317"/>
    </row>
    <row r="101" spans="9:96" x14ac:dyDescent="0.25">
      <c r="I101" s="317"/>
      <c r="J101" s="317"/>
      <c r="K101" s="321"/>
      <c r="L101" s="293"/>
      <c r="M101" s="250" t="s">
        <v>91</v>
      </c>
      <c r="N101" s="208"/>
      <c r="O101" s="218">
        <f t="shared" si="25"/>
        <v>0</v>
      </c>
      <c r="P101" s="215" t="str">
        <f t="shared" si="26"/>
        <v>F</v>
      </c>
      <c r="Q101" s="216">
        <f t="shared" si="27"/>
        <v>0</v>
      </c>
      <c r="R101" s="216">
        <f t="shared" si="28"/>
        <v>0</v>
      </c>
      <c r="S101" s="217">
        <f t="shared" si="29"/>
        <v>0</v>
      </c>
      <c r="T101" s="266">
        <v>0</v>
      </c>
      <c r="U101" s="252"/>
      <c r="V101" s="252"/>
      <c r="W101" s="268"/>
      <c r="X101" s="278"/>
      <c r="Y101" s="275"/>
      <c r="Z101" s="257"/>
      <c r="AA101" s="258"/>
      <c r="AB101" s="258"/>
      <c r="AC101" s="258"/>
      <c r="AD101" s="257"/>
      <c r="AE101" s="257"/>
      <c r="AF101" s="257"/>
      <c r="AG101" s="257"/>
      <c r="AH101" s="257"/>
      <c r="AI101" s="256"/>
      <c r="AJ101" s="257"/>
      <c r="AK101" s="257"/>
      <c r="AL101" s="257"/>
      <c r="AM101" s="257"/>
      <c r="AN101" s="277"/>
      <c r="AO101" s="260"/>
      <c r="AP101" s="257"/>
      <c r="AQ101" s="269"/>
      <c r="AR101" s="275"/>
      <c r="AS101" s="257"/>
      <c r="AT101" s="257"/>
      <c r="AU101" s="260"/>
      <c r="AV101" s="256"/>
      <c r="AW101" s="269"/>
      <c r="AX101" s="256"/>
      <c r="AY101" s="256"/>
      <c r="AZ101" s="256"/>
      <c r="BA101" s="256"/>
      <c r="BB101" s="257"/>
      <c r="BC101" s="270"/>
      <c r="BD101" s="271"/>
      <c r="BE101" s="265"/>
      <c r="BF101" s="219">
        <f t="shared" si="30"/>
        <v>0</v>
      </c>
      <c r="BG101" s="210"/>
      <c r="BH101" s="290"/>
      <c r="BI101" s="211"/>
      <c r="BJ101" s="212"/>
      <c r="BK101" s="219">
        <f t="shared" si="31"/>
        <v>0</v>
      </c>
      <c r="BL101" s="314"/>
      <c r="BM101" s="314"/>
      <c r="BN101" s="331"/>
      <c r="BO101" s="331"/>
      <c r="BP101" s="331"/>
      <c r="BQ101" s="332"/>
      <c r="BR101" s="333"/>
      <c r="BS101" s="317"/>
      <c r="BT101" s="317"/>
      <c r="BU101" s="317"/>
      <c r="BV101" s="317"/>
      <c r="BW101" s="317"/>
      <c r="BX101" s="317"/>
      <c r="BY101" s="317"/>
      <c r="BZ101" s="317"/>
      <c r="CA101" s="317"/>
      <c r="CB101" s="317"/>
      <c r="CC101" s="317"/>
      <c r="CD101" s="317"/>
      <c r="CE101" s="317"/>
      <c r="CF101" s="317"/>
      <c r="CG101" s="317"/>
      <c r="CH101" s="317"/>
      <c r="CI101" s="317"/>
      <c r="CJ101" s="317"/>
      <c r="CK101" s="317"/>
      <c r="CL101" s="317"/>
      <c r="CM101" s="317"/>
      <c r="CN101" s="317"/>
      <c r="CO101" s="317"/>
      <c r="CP101" s="317"/>
      <c r="CQ101" s="317"/>
      <c r="CR101" s="317"/>
    </row>
    <row r="102" spans="9:96" x14ac:dyDescent="0.25">
      <c r="I102" s="317"/>
      <c r="J102" s="317"/>
      <c r="K102" s="321"/>
      <c r="L102" s="293"/>
      <c r="M102" s="250" t="s">
        <v>98</v>
      </c>
      <c r="N102" s="68"/>
      <c r="O102" s="218">
        <f t="shared" si="25"/>
        <v>0</v>
      </c>
      <c r="P102" s="215" t="str">
        <f t="shared" si="26"/>
        <v>F</v>
      </c>
      <c r="Q102" s="216">
        <f t="shared" si="27"/>
        <v>0</v>
      </c>
      <c r="R102" s="216">
        <f t="shared" si="28"/>
        <v>0</v>
      </c>
      <c r="S102" s="217">
        <f t="shared" si="29"/>
        <v>0</v>
      </c>
      <c r="T102" s="266">
        <v>0</v>
      </c>
      <c r="U102" s="252"/>
      <c r="V102" s="252"/>
      <c r="W102" s="268"/>
      <c r="X102" s="260"/>
      <c r="Y102" s="275"/>
      <c r="Z102" s="257"/>
      <c r="AA102" s="258"/>
      <c r="AB102" s="258"/>
      <c r="AC102" s="258"/>
      <c r="AD102" s="283"/>
      <c r="AE102" s="283"/>
      <c r="AF102" s="283"/>
      <c r="AG102" s="283"/>
      <c r="AH102" s="283"/>
      <c r="AI102" s="285"/>
      <c r="AJ102" s="283"/>
      <c r="AK102" s="283"/>
      <c r="AL102" s="283"/>
      <c r="AM102" s="283"/>
      <c r="AN102" s="277"/>
      <c r="AO102" s="260"/>
      <c r="AP102" s="257"/>
      <c r="AQ102" s="273"/>
      <c r="AR102" s="259"/>
      <c r="AS102" s="262"/>
      <c r="AT102" s="259"/>
      <c r="AU102" s="260"/>
      <c r="AV102" s="256"/>
      <c r="AW102" s="269"/>
      <c r="AX102" s="256"/>
      <c r="AY102" s="256"/>
      <c r="AZ102" s="256"/>
      <c r="BA102" s="256"/>
      <c r="BB102" s="257"/>
      <c r="BC102" s="270"/>
      <c r="BD102" s="270"/>
      <c r="BE102" s="274"/>
      <c r="BF102" s="219">
        <f t="shared" si="30"/>
        <v>0</v>
      </c>
      <c r="BG102" s="210"/>
      <c r="BH102" s="290"/>
      <c r="BI102" s="211"/>
      <c r="BJ102" s="209"/>
      <c r="BK102" s="219">
        <f t="shared" si="31"/>
        <v>0</v>
      </c>
      <c r="BL102" s="338"/>
      <c r="BM102" s="338"/>
      <c r="BN102" s="331"/>
      <c r="BO102" s="331"/>
      <c r="BP102" s="331"/>
      <c r="BQ102" s="332"/>
      <c r="BR102" s="333"/>
      <c r="BS102" s="317"/>
      <c r="BT102" s="317"/>
      <c r="BU102" s="317"/>
      <c r="BV102" s="317"/>
      <c r="BW102" s="317"/>
      <c r="BX102" s="317"/>
      <c r="BY102" s="317"/>
      <c r="BZ102" s="317"/>
      <c r="CA102" s="317"/>
      <c r="CB102" s="317"/>
      <c r="CC102" s="317"/>
      <c r="CD102" s="317"/>
      <c r="CE102" s="317"/>
      <c r="CF102" s="317"/>
      <c r="CG102" s="317"/>
      <c r="CH102" s="317"/>
      <c r="CI102" s="317"/>
      <c r="CJ102" s="317"/>
      <c r="CK102" s="317"/>
      <c r="CL102" s="317"/>
      <c r="CM102" s="317"/>
      <c r="CN102" s="317"/>
      <c r="CO102" s="317"/>
      <c r="CP102" s="317"/>
      <c r="CQ102" s="317"/>
      <c r="CR102" s="317"/>
    </row>
    <row r="103" spans="9:96" x14ac:dyDescent="0.25">
      <c r="I103" s="317"/>
      <c r="J103" s="317"/>
      <c r="K103" s="321"/>
      <c r="L103" s="293"/>
      <c r="M103" s="339"/>
      <c r="N103" s="221"/>
      <c r="O103" s="340"/>
      <c r="P103" s="341"/>
      <c r="Q103" s="342"/>
      <c r="R103" s="342"/>
      <c r="S103" s="343"/>
      <c r="T103" s="344"/>
      <c r="U103" s="345"/>
      <c r="V103" s="346"/>
      <c r="W103" s="347"/>
      <c r="X103" s="348"/>
      <c r="Y103" s="349"/>
      <c r="Z103" s="350"/>
      <c r="AA103" s="351"/>
      <c r="AB103" s="351"/>
      <c r="AC103" s="351"/>
      <c r="AD103" s="352"/>
      <c r="AE103" s="352"/>
      <c r="AF103" s="352"/>
      <c r="AG103" s="352"/>
      <c r="AH103" s="352"/>
      <c r="AI103" s="352"/>
      <c r="AJ103" s="353"/>
      <c r="AK103" s="352"/>
      <c r="AL103" s="352"/>
      <c r="AM103" s="352"/>
      <c r="AN103" s="354"/>
      <c r="AO103" s="348"/>
      <c r="AP103" s="355"/>
      <c r="AQ103" s="356"/>
      <c r="AR103" s="357"/>
      <c r="AS103" s="355"/>
      <c r="AT103" s="355"/>
      <c r="AU103" s="348"/>
      <c r="AV103" s="358"/>
      <c r="AW103" s="355"/>
      <c r="AX103" s="348"/>
      <c r="AY103" s="359"/>
      <c r="AZ103" s="359"/>
      <c r="BA103" s="359"/>
      <c r="BB103" s="360"/>
      <c r="BC103" s="360"/>
      <c r="BD103" s="359"/>
      <c r="BE103" s="361"/>
      <c r="BF103" s="362"/>
      <c r="BG103" s="363"/>
      <c r="BH103" s="364"/>
      <c r="BI103" s="365"/>
      <c r="BJ103" s="362"/>
      <c r="BK103" s="362"/>
      <c r="BL103" s="338"/>
      <c r="BM103" s="338"/>
      <c r="BN103" s="331"/>
      <c r="BO103" s="331"/>
      <c r="BP103" s="331"/>
      <c r="BQ103" s="332"/>
      <c r="BR103" s="333"/>
      <c r="BS103" s="317"/>
      <c r="BT103" s="317"/>
      <c r="BU103" s="317"/>
      <c r="BV103" s="317"/>
    </row>
    <row r="104" spans="9:96" x14ac:dyDescent="0.25">
      <c r="I104" s="317"/>
      <c r="J104" s="317"/>
      <c r="K104" s="321"/>
      <c r="L104" s="293"/>
      <c r="M104" s="294"/>
      <c r="N104" s="196"/>
      <c r="O104" s="295"/>
      <c r="P104" s="296"/>
      <c r="Q104" s="297"/>
      <c r="R104" s="297"/>
      <c r="S104" s="298"/>
      <c r="T104" s="334"/>
      <c r="U104" s="323"/>
      <c r="V104" s="314"/>
      <c r="W104" s="336"/>
      <c r="X104" s="326"/>
      <c r="Y104" s="324"/>
      <c r="Z104" s="312"/>
      <c r="AA104" s="325"/>
      <c r="AB104" s="325"/>
      <c r="AC104" s="325"/>
      <c r="AD104" s="312"/>
      <c r="AE104" s="312"/>
      <c r="AF104" s="312"/>
      <c r="AG104" s="312"/>
      <c r="AH104" s="312"/>
      <c r="AI104" s="312"/>
      <c r="AJ104" s="312"/>
      <c r="AK104" s="312"/>
      <c r="AL104" s="312"/>
      <c r="AM104" s="312"/>
      <c r="AN104" s="327"/>
      <c r="AO104" s="326"/>
      <c r="AP104" s="312"/>
      <c r="AQ104" s="366"/>
      <c r="AR104" s="327"/>
      <c r="AS104" s="312"/>
      <c r="AT104" s="324"/>
      <c r="AU104" s="326"/>
      <c r="AV104" s="312"/>
      <c r="AW104" s="312"/>
      <c r="AX104" s="326"/>
      <c r="AY104" s="329"/>
      <c r="AZ104" s="329"/>
      <c r="BA104" s="329"/>
      <c r="BB104" s="329"/>
      <c r="BC104" s="329"/>
      <c r="BD104" s="329"/>
      <c r="BE104" s="330"/>
      <c r="BF104" s="314"/>
      <c r="BG104" s="315"/>
      <c r="BH104" s="367"/>
      <c r="BI104" s="317"/>
      <c r="BJ104" s="320"/>
      <c r="BK104" s="314"/>
      <c r="BL104" s="338"/>
      <c r="BM104" s="338"/>
      <c r="BN104" s="331"/>
      <c r="BO104" s="331"/>
      <c r="BP104" s="331"/>
      <c r="BQ104" s="332"/>
      <c r="BR104" s="333"/>
      <c r="BS104" s="317"/>
      <c r="BT104" s="317"/>
      <c r="BU104" s="317"/>
      <c r="BV104" s="317"/>
    </row>
    <row r="105" spans="9:96" x14ac:dyDescent="0.25">
      <c r="I105" s="317"/>
      <c r="J105" s="317"/>
      <c r="K105" s="321"/>
      <c r="L105" s="293"/>
      <c r="M105" s="294"/>
      <c r="N105" s="196"/>
      <c r="O105" s="295"/>
      <c r="P105" s="296"/>
      <c r="Q105" s="297"/>
      <c r="R105" s="297"/>
      <c r="S105" s="298"/>
      <c r="T105" s="334"/>
      <c r="U105" s="323"/>
      <c r="V105" s="335"/>
      <c r="W105" s="336"/>
      <c r="X105" s="326"/>
      <c r="Y105" s="324"/>
      <c r="Z105" s="312"/>
      <c r="AA105" s="325"/>
      <c r="AB105" s="325"/>
      <c r="AC105" s="325"/>
      <c r="AD105" s="312"/>
      <c r="AE105" s="312"/>
      <c r="AF105" s="312"/>
      <c r="AG105" s="312"/>
      <c r="AH105" s="312"/>
      <c r="AI105" s="312"/>
      <c r="AJ105" s="312"/>
      <c r="AK105" s="312"/>
      <c r="AL105" s="312"/>
      <c r="AM105" s="312"/>
      <c r="AN105" s="327"/>
      <c r="AO105" s="326"/>
      <c r="AP105" s="312"/>
      <c r="AQ105" s="366"/>
      <c r="AR105" s="327"/>
      <c r="AS105" s="312"/>
      <c r="AT105" s="312"/>
      <c r="AU105" s="326"/>
      <c r="AV105" s="312"/>
      <c r="AW105" s="312"/>
      <c r="AX105" s="326"/>
      <c r="AY105" s="329"/>
      <c r="AZ105" s="329"/>
      <c r="BA105" s="329"/>
      <c r="BB105" s="368"/>
      <c r="BC105" s="368"/>
      <c r="BD105" s="329"/>
      <c r="BE105" s="330"/>
      <c r="BF105" s="314"/>
      <c r="BG105" s="315"/>
      <c r="BH105" s="337"/>
      <c r="BI105" s="317"/>
      <c r="BJ105" s="314"/>
      <c r="BK105" s="314"/>
      <c r="BL105" s="338"/>
      <c r="BM105" s="338"/>
      <c r="BN105" s="310"/>
      <c r="BO105" s="300"/>
      <c r="BP105" s="331"/>
      <c r="BQ105" s="332"/>
      <c r="BR105" s="333"/>
      <c r="BS105" s="317"/>
      <c r="BT105" s="317"/>
      <c r="BU105" s="317"/>
      <c r="BV105" s="317"/>
    </row>
    <row r="106" spans="9:96" x14ac:dyDescent="0.25">
      <c r="I106" s="317"/>
      <c r="J106" s="317"/>
      <c r="K106" s="321"/>
      <c r="L106" s="293"/>
      <c r="M106" s="294"/>
      <c r="N106" s="196"/>
      <c r="O106" s="295"/>
      <c r="P106" s="296"/>
      <c r="Q106" s="297"/>
      <c r="R106" s="297"/>
      <c r="S106" s="298"/>
      <c r="T106" s="334"/>
      <c r="U106" s="323"/>
      <c r="V106" s="323"/>
      <c r="W106" s="336"/>
      <c r="X106" s="326"/>
      <c r="Y106" s="369"/>
      <c r="Z106" s="312"/>
      <c r="AA106" s="325"/>
      <c r="AB106" s="325"/>
      <c r="AC106" s="325"/>
      <c r="AD106" s="370"/>
      <c r="AE106" s="370"/>
      <c r="AF106" s="370"/>
      <c r="AG106" s="370"/>
      <c r="AH106" s="370"/>
      <c r="AI106" s="371"/>
      <c r="AJ106" s="370"/>
      <c r="AK106" s="370"/>
      <c r="AL106" s="370"/>
      <c r="AM106" s="370"/>
      <c r="AN106" s="372"/>
      <c r="AO106" s="326"/>
      <c r="AP106" s="312"/>
      <c r="AQ106" s="368"/>
      <c r="AR106" s="373"/>
      <c r="AS106" s="368"/>
      <c r="AT106" s="329"/>
      <c r="AU106" s="326"/>
      <c r="AV106" s="324"/>
      <c r="AW106" s="312"/>
      <c r="AX106" s="309"/>
      <c r="AY106" s="307"/>
      <c r="AZ106" s="307"/>
      <c r="BA106" s="309"/>
      <c r="BB106" s="309"/>
      <c r="BC106" s="309"/>
      <c r="BD106" s="307"/>
      <c r="BE106" s="374"/>
      <c r="BF106" s="338"/>
      <c r="BG106" s="375"/>
      <c r="BH106" s="376"/>
      <c r="BI106" s="338"/>
      <c r="BJ106" s="338"/>
      <c r="BK106" s="338"/>
      <c r="BL106" s="338"/>
      <c r="BM106" s="338"/>
      <c r="BN106" s="300"/>
      <c r="BO106" s="300"/>
      <c r="BP106" s="331"/>
      <c r="BQ106" s="332"/>
      <c r="BR106" s="333"/>
      <c r="BS106" s="317"/>
      <c r="BT106" s="317"/>
      <c r="BU106" s="317"/>
      <c r="BV106" s="317"/>
    </row>
    <row r="107" spans="9:96" x14ac:dyDescent="0.25">
      <c r="I107" s="317"/>
      <c r="J107" s="317"/>
      <c r="K107" s="321"/>
      <c r="L107" s="377"/>
      <c r="M107" s="378"/>
      <c r="N107" s="196"/>
      <c r="O107" s="379"/>
      <c r="P107" s="380"/>
      <c r="Q107" s="381"/>
      <c r="R107" s="381"/>
      <c r="S107" s="381"/>
      <c r="T107" s="382"/>
      <c r="U107" s="314"/>
      <c r="V107" s="383"/>
      <c r="W107" s="384"/>
      <c r="X107" s="385"/>
      <c r="Y107" s="369"/>
      <c r="Z107" s="369"/>
      <c r="AA107" s="386"/>
      <c r="AB107" s="386"/>
      <c r="AC107" s="386"/>
      <c r="AD107" s="324"/>
      <c r="AE107" s="324"/>
      <c r="AF107" s="324"/>
      <c r="AG107" s="324"/>
      <c r="AH107" s="324"/>
      <c r="AI107" s="324"/>
      <c r="AJ107" s="324"/>
      <c r="AK107" s="324"/>
      <c r="AL107" s="324"/>
      <c r="AM107" s="324"/>
      <c r="AN107" s="387"/>
      <c r="AO107" s="388"/>
      <c r="AP107" s="368"/>
      <c r="AQ107" s="328"/>
      <c r="AR107" s="380"/>
      <c r="AS107" s="389"/>
      <c r="AT107" s="390"/>
      <c r="AU107" s="390"/>
      <c r="AV107" s="306"/>
      <c r="AW107" s="309"/>
      <c r="AX107" s="309"/>
      <c r="AY107" s="391"/>
      <c r="AZ107" s="391"/>
      <c r="BA107" s="309"/>
      <c r="BB107" s="309"/>
      <c r="BC107" s="309"/>
      <c r="BD107" s="307"/>
      <c r="BE107" s="374"/>
      <c r="BF107" s="338"/>
      <c r="BG107" s="375"/>
      <c r="BH107" s="376"/>
      <c r="BI107" s="338"/>
      <c r="BJ107" s="338"/>
      <c r="BK107" s="338"/>
      <c r="BL107" s="338"/>
      <c r="BM107" s="338"/>
      <c r="BN107" s="310"/>
      <c r="BO107" s="300"/>
      <c r="BP107" s="331"/>
      <c r="BQ107" s="332"/>
      <c r="BR107" s="333"/>
      <c r="BS107" s="317"/>
      <c r="BT107" s="317"/>
      <c r="BU107" s="317"/>
      <c r="BV107" s="317"/>
    </row>
    <row r="108" spans="9:96" x14ac:dyDescent="0.25">
      <c r="I108" s="317"/>
      <c r="J108" s="317"/>
      <c r="K108" s="321"/>
      <c r="L108" s="293"/>
      <c r="M108" s="378"/>
      <c r="N108" s="196"/>
      <c r="O108" s="379"/>
      <c r="P108" s="380"/>
      <c r="Q108" s="381"/>
      <c r="R108" s="381"/>
      <c r="S108" s="381"/>
      <c r="T108" s="382"/>
      <c r="U108" s="314"/>
      <c r="V108" s="383"/>
      <c r="W108" s="315"/>
      <c r="X108" s="385"/>
      <c r="Y108" s="370"/>
      <c r="Z108" s="370"/>
      <c r="AA108" s="392"/>
      <c r="AB108" s="392"/>
      <c r="AC108" s="392"/>
      <c r="AD108" s="370"/>
      <c r="AE108" s="370"/>
      <c r="AF108" s="370"/>
      <c r="AG108" s="370"/>
      <c r="AH108" s="370"/>
      <c r="AI108" s="371"/>
      <c r="AJ108" s="312"/>
      <c r="AK108" s="370"/>
      <c r="AL108" s="371"/>
      <c r="AM108" s="312"/>
      <c r="AN108" s="387"/>
      <c r="AO108" s="326"/>
      <c r="AP108" s="368"/>
      <c r="AQ108" s="328"/>
      <c r="AR108" s="380"/>
      <c r="AS108" s="389"/>
      <c r="AT108" s="390"/>
      <c r="AU108" s="390"/>
      <c r="AV108" s="306"/>
      <c r="AW108" s="309"/>
      <c r="AX108" s="393"/>
      <c r="AY108" s="394"/>
      <c r="AZ108" s="394"/>
      <c r="BA108" s="306"/>
      <c r="BB108" s="306"/>
      <c r="BC108" s="306"/>
      <c r="BD108" s="310"/>
      <c r="BE108" s="374"/>
      <c r="BF108" s="338"/>
      <c r="BG108" s="375"/>
      <c r="BH108" s="376"/>
      <c r="BI108" s="338"/>
      <c r="BJ108" s="338"/>
      <c r="BK108" s="338"/>
      <c r="BL108" s="338"/>
      <c r="BM108" s="338"/>
      <c r="BN108" s="300"/>
      <c r="BO108" s="300"/>
      <c r="BP108" s="331"/>
      <c r="BQ108" s="395"/>
      <c r="BR108" s="333"/>
      <c r="BS108" s="317"/>
      <c r="BT108" s="317"/>
      <c r="BU108" s="317"/>
      <c r="BV108" s="317"/>
    </row>
    <row r="109" spans="9:96" x14ac:dyDescent="0.25">
      <c r="I109" s="317"/>
      <c r="J109" s="317"/>
      <c r="K109" s="321"/>
      <c r="L109" s="293"/>
      <c r="M109" s="378"/>
      <c r="N109" s="196"/>
      <c r="O109" s="379"/>
      <c r="P109" s="380"/>
      <c r="Q109" s="381"/>
      <c r="R109" s="381"/>
      <c r="S109" s="381"/>
      <c r="T109" s="382"/>
      <c r="U109" s="314"/>
      <c r="V109" s="383"/>
      <c r="W109" s="315"/>
      <c r="X109" s="385"/>
      <c r="Y109" s="370"/>
      <c r="Z109" s="370"/>
      <c r="AA109" s="392"/>
      <c r="AB109" s="392"/>
      <c r="AC109" s="392"/>
      <c r="AD109" s="370"/>
      <c r="AE109" s="370"/>
      <c r="AF109" s="370"/>
      <c r="AG109" s="370"/>
      <c r="AH109" s="370"/>
      <c r="AI109" s="371"/>
      <c r="AJ109" s="312"/>
      <c r="AK109" s="370"/>
      <c r="AL109" s="371"/>
      <c r="AM109" s="312"/>
      <c r="AN109" s="387"/>
      <c r="AO109" s="326"/>
      <c r="AP109" s="396"/>
      <c r="AQ109" s="328"/>
      <c r="AR109" s="397"/>
      <c r="AS109" s="320"/>
      <c r="AT109" s="398"/>
      <c r="AU109" s="398"/>
      <c r="AV109" s="306"/>
      <c r="AW109" s="306"/>
      <c r="AX109" s="317"/>
      <c r="AY109" s="391"/>
      <c r="AZ109" s="391"/>
      <c r="BA109" s="309"/>
      <c r="BB109" s="309"/>
      <c r="BC109" s="309"/>
      <c r="BD109" s="307"/>
      <c r="BE109" s="374"/>
      <c r="BF109" s="338"/>
      <c r="BG109" s="375"/>
      <c r="BH109" s="376"/>
      <c r="BI109" s="338"/>
      <c r="BJ109" s="338"/>
      <c r="BK109" s="338"/>
      <c r="BL109" s="338"/>
      <c r="BM109" s="338"/>
      <c r="BN109" s="300"/>
      <c r="BO109" s="300"/>
      <c r="BP109" s="331"/>
      <c r="BQ109" s="395"/>
      <c r="BR109" s="333"/>
      <c r="BS109" s="317"/>
      <c r="BT109" s="317"/>
      <c r="BU109" s="317"/>
      <c r="BV109" s="317"/>
    </row>
    <row r="110" spans="9:96" x14ac:dyDescent="0.25">
      <c r="K110" s="60"/>
      <c r="L110" s="2" t="s">
        <v>50</v>
      </c>
      <c r="M110" s="90"/>
      <c r="N110" s="68"/>
      <c r="O110" s="159"/>
      <c r="P110" s="146"/>
      <c r="Q110" s="160"/>
      <c r="R110" s="160"/>
      <c r="S110" s="160"/>
      <c r="T110" s="188"/>
      <c r="U110" s="67"/>
      <c r="V110" s="189"/>
      <c r="W110" s="128"/>
      <c r="X110" s="110"/>
      <c r="Y110" s="73"/>
      <c r="Z110" s="73"/>
      <c r="AA110" s="198"/>
      <c r="AB110" s="197"/>
      <c r="AC110" s="198"/>
      <c r="AD110" s="73"/>
      <c r="AE110" s="73"/>
      <c r="AF110" s="73"/>
      <c r="AG110" s="73"/>
      <c r="AH110" s="73"/>
      <c r="AI110" s="137"/>
      <c r="AJ110" s="71"/>
      <c r="AK110" s="73"/>
      <c r="AL110" s="137"/>
      <c r="AM110" s="71"/>
      <c r="AN110" s="154"/>
      <c r="AO110" s="78"/>
      <c r="AP110" s="72"/>
      <c r="AQ110" s="81"/>
      <c r="AR110" s="36"/>
      <c r="AS110" s="13"/>
      <c r="AT110" s="29"/>
      <c r="AU110" s="49"/>
      <c r="AV110" s="31"/>
      <c r="AW110" s="31"/>
      <c r="AX110" s="31"/>
      <c r="AY110" s="30"/>
      <c r="AZ110" s="30"/>
      <c r="BA110" s="31"/>
      <c r="BB110" s="31"/>
      <c r="BC110" s="31"/>
      <c r="BD110" s="32"/>
      <c r="BE110" s="42"/>
      <c r="BF110" s="43"/>
      <c r="BG110" s="162"/>
      <c r="BH110" s="104"/>
      <c r="BI110" s="31"/>
      <c r="BJ110" s="31"/>
      <c r="BK110" s="43"/>
      <c r="BL110" s="43"/>
      <c r="BM110" s="43"/>
      <c r="BN110" s="32"/>
      <c r="BO110" s="63"/>
      <c r="BP110" s="3"/>
      <c r="BQ110" s="61"/>
      <c r="BR110" s="62"/>
    </row>
    <row r="111" spans="9:96" x14ac:dyDescent="0.25">
      <c r="K111" s="60"/>
      <c r="L111" s="37" t="s">
        <v>48</v>
      </c>
      <c r="M111" s="94"/>
      <c r="N111" s="68"/>
      <c r="O111" s="159"/>
      <c r="P111" s="146"/>
      <c r="Q111" s="160"/>
      <c r="R111" s="160"/>
      <c r="S111" s="160"/>
      <c r="T111" s="188"/>
      <c r="U111" s="67"/>
      <c r="V111" s="189"/>
      <c r="W111" s="128"/>
      <c r="X111" s="110"/>
      <c r="Y111" s="73"/>
      <c r="Z111" s="73"/>
      <c r="AA111" s="198"/>
      <c r="AB111" s="198"/>
      <c r="AC111" s="198"/>
      <c r="AD111" s="73"/>
      <c r="AE111" s="73"/>
      <c r="AF111" s="73"/>
      <c r="AG111" s="73"/>
      <c r="AH111" s="73"/>
      <c r="AI111" s="137"/>
      <c r="AJ111" s="71"/>
      <c r="AK111" s="73"/>
      <c r="AL111" s="137"/>
      <c r="AM111" s="71"/>
      <c r="AN111" s="154"/>
      <c r="AO111" s="80"/>
      <c r="AP111" s="138"/>
      <c r="AQ111" s="145"/>
      <c r="AR111" s="146"/>
      <c r="AS111" s="190"/>
      <c r="AT111" s="191"/>
      <c r="AU111" s="186"/>
      <c r="AV111" s="31"/>
      <c r="AW111" s="156"/>
      <c r="AX111" s="156"/>
      <c r="AY111" s="187"/>
      <c r="AZ111" s="187"/>
      <c r="BA111" s="156"/>
      <c r="BB111" s="156"/>
      <c r="BC111" s="156"/>
      <c r="BD111" s="187"/>
      <c r="BE111" s="51"/>
      <c r="BF111" s="43"/>
      <c r="BG111" s="162"/>
      <c r="BH111" s="103"/>
      <c r="BI111" s="43"/>
      <c r="BJ111" s="43"/>
      <c r="BK111" s="43"/>
      <c r="BL111" s="43"/>
      <c r="BM111" s="43"/>
      <c r="BN111" s="63"/>
      <c r="BO111" s="63"/>
      <c r="BP111" s="3"/>
      <c r="BQ111" s="61"/>
      <c r="BR111" s="62"/>
    </row>
    <row r="112" spans="9:96" x14ac:dyDescent="0.25">
      <c r="K112" s="60"/>
      <c r="L112" s="2" t="s">
        <v>37</v>
      </c>
      <c r="M112" s="90"/>
      <c r="N112" s="68"/>
      <c r="O112" s="159"/>
      <c r="P112" s="146"/>
      <c r="Q112" s="160"/>
      <c r="R112" s="160"/>
      <c r="S112" s="160"/>
      <c r="T112" s="188"/>
      <c r="U112" s="67"/>
      <c r="V112" s="189"/>
      <c r="W112" s="128"/>
      <c r="X112" s="110"/>
      <c r="Y112" s="72"/>
      <c r="Z112" s="73"/>
      <c r="AA112" s="198"/>
      <c r="AB112" s="197"/>
      <c r="AC112" s="197"/>
      <c r="AD112" s="73"/>
      <c r="AE112" s="73"/>
      <c r="AF112" s="73"/>
      <c r="AG112" s="73"/>
      <c r="AH112" s="73"/>
      <c r="AI112" s="137"/>
      <c r="AJ112" s="71"/>
      <c r="AK112" s="73"/>
      <c r="AL112" s="137"/>
      <c r="AM112" s="71"/>
      <c r="AN112" s="154"/>
      <c r="AO112" s="78"/>
      <c r="AP112" s="72"/>
      <c r="AQ112" s="145"/>
      <c r="AR112" s="146"/>
      <c r="AS112" s="190"/>
      <c r="AT112" s="191"/>
      <c r="AU112" s="186"/>
      <c r="AV112" s="31"/>
      <c r="AW112" s="156"/>
      <c r="AX112" s="156"/>
      <c r="AY112" s="187"/>
      <c r="AZ112" s="187"/>
      <c r="BA112" s="156"/>
      <c r="BB112" s="156"/>
      <c r="BC112" s="156"/>
      <c r="BD112" s="187"/>
      <c r="BE112" s="51"/>
      <c r="BF112" s="43"/>
      <c r="BG112" s="162"/>
      <c r="BH112" s="103"/>
      <c r="BI112" s="43"/>
      <c r="BJ112" s="43"/>
      <c r="BK112" s="43"/>
      <c r="BL112" s="43"/>
      <c r="BM112" s="43"/>
      <c r="BN112" s="63"/>
      <c r="BO112" s="63"/>
      <c r="BP112" s="3"/>
      <c r="BQ112" s="64"/>
      <c r="BR112" s="62"/>
    </row>
    <row r="113" spans="11:70" x14ac:dyDescent="0.25">
      <c r="K113" s="60"/>
      <c r="L113" s="2" t="s">
        <v>41</v>
      </c>
      <c r="M113" s="90"/>
      <c r="N113" s="68"/>
      <c r="O113" s="159"/>
      <c r="P113" s="146"/>
      <c r="Q113" s="160"/>
      <c r="R113" s="160"/>
      <c r="S113" s="160"/>
      <c r="T113" s="188"/>
      <c r="U113" s="67"/>
      <c r="V113" s="189"/>
      <c r="W113" s="128"/>
      <c r="X113" s="110"/>
      <c r="Y113" s="73"/>
      <c r="Z113" s="73"/>
      <c r="AA113" s="198"/>
      <c r="AB113" s="198"/>
      <c r="AC113" s="198"/>
      <c r="AD113" s="73"/>
      <c r="AE113" s="73"/>
      <c r="AF113" s="73"/>
      <c r="AG113" s="73"/>
      <c r="AH113" s="73"/>
      <c r="AI113" s="137"/>
      <c r="AJ113" s="71"/>
      <c r="AK113" s="73"/>
      <c r="AL113" s="137"/>
      <c r="AM113" s="71"/>
      <c r="AN113" s="154"/>
      <c r="AO113" s="78"/>
      <c r="AP113" s="138"/>
      <c r="AQ113" s="81"/>
      <c r="AR113" s="146"/>
      <c r="AS113" s="190"/>
      <c r="AT113" s="191"/>
      <c r="AU113" s="52"/>
      <c r="AV113" s="31"/>
      <c r="AW113" s="31"/>
      <c r="AY113" s="5"/>
      <c r="AZ113" s="5"/>
      <c r="BD113" s="3"/>
      <c r="BE113" s="33"/>
      <c r="BF113" s="27"/>
      <c r="BG113" s="38"/>
      <c r="BH113" s="99"/>
      <c r="BI113" s="13"/>
      <c r="BJ113" s="13"/>
      <c r="BK113" s="27"/>
      <c r="BL113" s="27"/>
      <c r="BM113" s="27"/>
      <c r="BN113" s="63"/>
      <c r="BO113" s="63"/>
      <c r="BP113" s="3"/>
      <c r="BQ113" s="64"/>
      <c r="BR113" s="62"/>
    </row>
    <row r="114" spans="11:70" x14ac:dyDescent="0.25">
      <c r="K114" s="60"/>
      <c r="L114" s="2" t="s">
        <v>46</v>
      </c>
      <c r="M114" s="90"/>
      <c r="N114" s="68"/>
      <c r="O114" s="159"/>
      <c r="P114" s="146"/>
      <c r="Q114" s="160"/>
      <c r="R114" s="160"/>
      <c r="S114" s="160"/>
      <c r="T114" s="188"/>
      <c r="U114" s="67"/>
      <c r="V114" s="189"/>
      <c r="W114" s="13"/>
      <c r="X114" s="110"/>
      <c r="Y114" s="72"/>
      <c r="Z114" s="72"/>
      <c r="AA114" s="197"/>
      <c r="AB114" s="197"/>
      <c r="AC114" s="197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154"/>
      <c r="AO114" s="78"/>
      <c r="AP114" s="138"/>
      <c r="AQ114" s="145"/>
      <c r="AR114" s="146"/>
      <c r="AS114" s="190"/>
      <c r="AT114" s="191"/>
      <c r="AU114" s="191"/>
      <c r="AV114" s="13"/>
      <c r="AW114" s="190"/>
      <c r="AX114" s="190"/>
      <c r="AY114" s="30"/>
      <c r="AZ114" s="30"/>
      <c r="BA114" s="31"/>
      <c r="BB114" s="31"/>
      <c r="BC114" s="31"/>
      <c r="BD114" s="32"/>
      <c r="BE114" s="33"/>
      <c r="BF114" s="27"/>
      <c r="BG114" s="128"/>
      <c r="BH114" s="102"/>
      <c r="BI114" s="27"/>
      <c r="BJ114" s="27"/>
      <c r="BK114" s="27"/>
      <c r="BL114" s="27"/>
      <c r="BM114" s="27"/>
      <c r="BN114" s="32"/>
      <c r="BO114" s="63"/>
      <c r="BP114" s="3"/>
      <c r="BQ114" s="64"/>
      <c r="BR114" s="62"/>
    </row>
    <row r="115" spans="11:70" x14ac:dyDescent="0.25">
      <c r="K115" s="60"/>
      <c r="L115" s="2" t="s">
        <v>44</v>
      </c>
      <c r="M115" s="90"/>
      <c r="N115" s="68"/>
      <c r="O115" s="159"/>
      <c r="P115" s="146"/>
      <c r="Q115" s="160"/>
      <c r="R115" s="160"/>
      <c r="S115" s="160"/>
      <c r="T115" s="188"/>
      <c r="U115" s="67"/>
      <c r="V115" s="189"/>
      <c r="W115" s="128"/>
      <c r="X115" s="110"/>
      <c r="Y115" s="72"/>
      <c r="Z115" s="71"/>
      <c r="AA115" s="197"/>
      <c r="AB115" s="197"/>
      <c r="AC115" s="197"/>
      <c r="AD115" s="73"/>
      <c r="AE115" s="73"/>
      <c r="AF115" s="73"/>
      <c r="AG115" s="73"/>
      <c r="AH115" s="73"/>
      <c r="AI115" s="137"/>
      <c r="AJ115" s="71"/>
      <c r="AK115" s="73"/>
      <c r="AL115" s="137"/>
      <c r="AM115" s="71"/>
      <c r="AN115" s="154"/>
      <c r="AO115" s="78"/>
      <c r="AP115" s="138"/>
      <c r="AQ115" s="145"/>
      <c r="AR115" s="146"/>
      <c r="AS115" s="190"/>
      <c r="AT115" s="191"/>
      <c r="AU115" s="191"/>
      <c r="AV115" s="13"/>
      <c r="AW115" s="190"/>
      <c r="AX115" s="190"/>
      <c r="AY115" s="187"/>
      <c r="AZ115" s="187"/>
      <c r="BA115" s="156"/>
      <c r="BB115" s="156"/>
      <c r="BC115" s="156"/>
      <c r="BD115" s="185"/>
      <c r="BE115" s="33"/>
      <c r="BF115" s="27"/>
      <c r="BG115" s="128"/>
      <c r="BH115" s="102"/>
      <c r="BI115" s="27"/>
      <c r="BJ115" s="27"/>
      <c r="BK115" s="27"/>
      <c r="BL115" s="27"/>
      <c r="BM115" s="27"/>
      <c r="BN115" s="63"/>
      <c r="BO115" s="63"/>
      <c r="BP115" s="3"/>
      <c r="BQ115" s="61"/>
      <c r="BR115" s="62"/>
    </row>
    <row r="116" spans="11:70" x14ac:dyDescent="0.25">
      <c r="K116" s="60"/>
      <c r="L116" s="2" t="s">
        <v>47</v>
      </c>
      <c r="M116" s="90"/>
      <c r="N116" s="68"/>
      <c r="O116" s="159"/>
      <c r="P116" s="146"/>
      <c r="Q116" s="160"/>
      <c r="R116" s="160"/>
      <c r="S116" s="160"/>
      <c r="T116" s="188"/>
      <c r="U116" s="67"/>
      <c r="V116" s="189"/>
      <c r="W116" s="13"/>
      <c r="X116" s="110"/>
      <c r="Y116" s="72"/>
      <c r="Z116" s="72"/>
      <c r="AA116" s="197"/>
      <c r="AB116" s="197"/>
      <c r="AC116" s="197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154"/>
      <c r="AO116" s="78"/>
      <c r="AP116" s="72"/>
      <c r="AQ116" s="145"/>
      <c r="AR116" s="28"/>
      <c r="AS116" s="13"/>
      <c r="AT116" s="29"/>
      <c r="AU116" s="29"/>
      <c r="AV116" s="13"/>
      <c r="AW116" s="190"/>
      <c r="AX116" s="190"/>
      <c r="AY116" s="30"/>
      <c r="AZ116" s="30"/>
      <c r="BA116" s="31"/>
      <c r="BB116" s="31"/>
      <c r="BC116" s="31"/>
      <c r="BD116" s="32"/>
      <c r="BE116" s="33"/>
      <c r="BF116" s="27"/>
      <c r="BG116" s="128"/>
      <c r="BH116" s="102"/>
      <c r="BI116" s="27"/>
      <c r="BJ116" s="27"/>
      <c r="BK116" s="27"/>
      <c r="BL116" s="27"/>
      <c r="BM116" s="27"/>
      <c r="BN116" s="32"/>
      <c r="BO116" s="63"/>
      <c r="BP116" s="3"/>
      <c r="BQ116" s="61"/>
      <c r="BR116" s="62"/>
    </row>
    <row r="117" spans="11:70" x14ac:dyDescent="0.25">
      <c r="K117" s="60"/>
      <c r="L117" s="37" t="s">
        <v>49</v>
      </c>
      <c r="M117" s="90"/>
      <c r="N117" s="68"/>
      <c r="O117" s="159"/>
      <c r="P117" s="146"/>
      <c r="Q117" s="160"/>
      <c r="R117" s="160"/>
      <c r="S117" s="160"/>
      <c r="T117" s="188"/>
      <c r="U117" s="67"/>
      <c r="V117" s="189"/>
      <c r="W117" s="128"/>
      <c r="X117" s="110"/>
      <c r="Y117" s="72"/>
      <c r="Z117" s="72"/>
      <c r="AA117" s="198"/>
      <c r="AB117" s="198"/>
      <c r="AC117" s="198"/>
      <c r="AD117" s="73"/>
      <c r="AE117" s="73"/>
      <c r="AF117" s="73"/>
      <c r="AG117" s="73"/>
      <c r="AH117" s="73"/>
      <c r="AI117" s="137"/>
      <c r="AJ117" s="71"/>
      <c r="AK117" s="73"/>
      <c r="AL117" s="137"/>
      <c r="AM117" s="71"/>
      <c r="AN117" s="154"/>
      <c r="AO117" s="80"/>
      <c r="AP117" s="71"/>
      <c r="AQ117" s="145"/>
      <c r="AR117" s="36"/>
      <c r="AS117" s="13"/>
      <c r="AT117" s="29"/>
      <c r="AU117" s="29"/>
      <c r="AV117" s="13"/>
      <c r="AW117" s="13"/>
      <c r="AX117" s="13"/>
      <c r="AY117" s="30"/>
      <c r="AZ117" s="30"/>
      <c r="BA117" s="31"/>
      <c r="BB117" s="31"/>
      <c r="BC117" s="31"/>
      <c r="BD117" s="32"/>
      <c r="BE117" s="33"/>
      <c r="BF117" s="27"/>
      <c r="BG117" s="128"/>
      <c r="BH117" s="99"/>
      <c r="BI117" s="13"/>
      <c r="BJ117" s="13"/>
      <c r="BK117" s="27"/>
      <c r="BL117" s="27"/>
      <c r="BM117" s="27"/>
      <c r="BN117" s="3"/>
      <c r="BO117" s="3"/>
      <c r="BP117" s="3"/>
      <c r="BQ117" s="61"/>
      <c r="BR117" s="62"/>
    </row>
    <row r="118" spans="11:70" x14ac:dyDescent="0.25">
      <c r="K118" s="60"/>
      <c r="L118" s="2" t="s">
        <v>43</v>
      </c>
      <c r="M118" s="90"/>
      <c r="N118" s="68"/>
      <c r="O118" s="159"/>
      <c r="P118" s="146"/>
      <c r="Q118" s="160"/>
      <c r="R118" s="160"/>
      <c r="S118" s="160"/>
      <c r="T118" s="188"/>
      <c r="U118" s="67"/>
      <c r="V118" s="189"/>
      <c r="W118" s="128"/>
      <c r="X118" s="110"/>
      <c r="Y118" s="73"/>
      <c r="Z118" s="73"/>
      <c r="AA118" s="198"/>
      <c r="AB118" s="198"/>
      <c r="AC118" s="198"/>
      <c r="AD118" s="73"/>
      <c r="AE118" s="73"/>
      <c r="AF118" s="73"/>
      <c r="AG118" s="73"/>
      <c r="AH118" s="73"/>
      <c r="AI118" s="137"/>
      <c r="AJ118" s="71"/>
      <c r="AK118" s="73"/>
      <c r="AL118" s="137"/>
      <c r="AM118" s="71"/>
      <c r="AN118" s="154"/>
      <c r="AO118" s="78"/>
      <c r="AP118" s="76"/>
      <c r="AQ118" s="145"/>
      <c r="AR118" s="146"/>
      <c r="AS118" s="190"/>
      <c r="AT118" s="191"/>
      <c r="AU118" s="191"/>
      <c r="AV118" s="13"/>
      <c r="AW118" s="190"/>
      <c r="AX118" s="190"/>
      <c r="AY118" s="187"/>
      <c r="AZ118" s="187"/>
      <c r="BA118" s="156"/>
      <c r="BB118" s="156"/>
      <c r="BC118" s="156"/>
      <c r="BD118" s="185"/>
      <c r="BE118" s="33"/>
      <c r="BF118" s="27"/>
      <c r="BG118" s="128"/>
      <c r="BH118" s="102"/>
      <c r="BI118" s="27"/>
      <c r="BJ118" s="27"/>
      <c r="BK118" s="27"/>
      <c r="BL118" s="27"/>
      <c r="BM118" s="27"/>
      <c r="BN118" s="3"/>
      <c r="BO118" s="193"/>
      <c r="BP118" s="3"/>
      <c r="BQ118" s="64"/>
      <c r="BR118" s="62"/>
    </row>
    <row r="119" spans="11:70" x14ac:dyDescent="0.25">
      <c r="K119" s="60"/>
      <c r="L119" s="2" t="s">
        <v>42</v>
      </c>
      <c r="M119" s="90"/>
      <c r="N119" s="68"/>
      <c r="O119" s="159"/>
      <c r="P119" s="146"/>
      <c r="Q119" s="160"/>
      <c r="R119" s="160"/>
      <c r="S119" s="160"/>
      <c r="T119" s="188"/>
      <c r="U119" s="67"/>
      <c r="V119" s="189"/>
      <c r="W119" s="13"/>
      <c r="X119" s="110"/>
      <c r="Y119" s="72"/>
      <c r="Z119" s="71"/>
      <c r="AA119" s="197"/>
      <c r="AB119" s="197"/>
      <c r="AC119" s="197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154"/>
      <c r="AO119" s="78"/>
      <c r="AP119" s="72"/>
      <c r="AQ119" s="81"/>
      <c r="AR119" s="36"/>
      <c r="AS119" s="13"/>
      <c r="AT119" s="29"/>
      <c r="AU119" s="40"/>
      <c r="AV119" s="13"/>
      <c r="AW119" s="13"/>
      <c r="AX119" s="13"/>
      <c r="AY119" s="3"/>
      <c r="AZ119" s="3"/>
      <c r="BD119" s="3"/>
      <c r="BE119" s="33"/>
      <c r="BF119" s="27"/>
      <c r="BG119" s="38"/>
      <c r="BH119" s="99"/>
      <c r="BI119" s="13"/>
      <c r="BJ119" s="13"/>
      <c r="BK119" s="27"/>
      <c r="BL119" s="27"/>
      <c r="BM119" s="27"/>
      <c r="BN119" s="3"/>
      <c r="BO119" s="3"/>
      <c r="BP119" s="3"/>
      <c r="BQ119" s="61"/>
      <c r="BR119" s="62"/>
    </row>
    <row r="120" spans="11:70" x14ac:dyDescent="0.25">
      <c r="K120" s="60"/>
      <c r="L120" s="2" t="s">
        <v>36</v>
      </c>
      <c r="M120" s="90"/>
      <c r="N120" s="68"/>
      <c r="O120" s="159"/>
      <c r="P120" s="146"/>
      <c r="Q120" s="160"/>
      <c r="R120" s="160"/>
      <c r="S120" s="160"/>
      <c r="T120" s="192"/>
      <c r="U120" s="67"/>
      <c r="V120" s="189"/>
      <c r="W120" s="128"/>
      <c r="X120" s="110"/>
      <c r="Y120" s="72"/>
      <c r="Z120" s="72"/>
      <c r="AA120" s="198"/>
      <c r="AB120" s="197"/>
      <c r="AC120" s="197"/>
      <c r="AD120" s="73"/>
      <c r="AE120" s="73"/>
      <c r="AF120" s="73"/>
      <c r="AG120" s="73"/>
      <c r="AH120" s="73"/>
      <c r="AI120" s="137"/>
      <c r="AJ120" s="71"/>
      <c r="AK120" s="73"/>
      <c r="AL120" s="137"/>
      <c r="AM120" s="71"/>
      <c r="AN120" s="154"/>
      <c r="AO120" s="78"/>
      <c r="AP120" s="72"/>
      <c r="AQ120" s="81"/>
      <c r="AR120" s="36"/>
      <c r="AS120" s="13"/>
      <c r="AT120" s="29"/>
      <c r="AU120" s="184"/>
      <c r="AV120" s="3"/>
      <c r="AW120" s="184"/>
      <c r="AX120" s="184"/>
      <c r="AY120" s="184"/>
      <c r="AZ120" s="184"/>
      <c r="BA120" s="184"/>
      <c r="BB120" s="184"/>
      <c r="BC120" s="184"/>
      <c r="BD120" s="184"/>
      <c r="BE120" s="65"/>
      <c r="BF120" s="56"/>
      <c r="BG120" s="66"/>
      <c r="BH120" s="64"/>
      <c r="BI120" s="56"/>
      <c r="BJ120" s="56"/>
      <c r="BK120" s="56"/>
      <c r="BL120" s="56"/>
      <c r="BM120" s="56"/>
      <c r="BN120" s="3"/>
      <c r="BO120" s="3"/>
      <c r="BP120" s="3"/>
      <c r="BQ120" s="61"/>
      <c r="BR120" s="62"/>
    </row>
    <row r="121" spans="11:70" x14ac:dyDescent="0.25">
      <c r="K121" s="60"/>
      <c r="L121" s="2" t="s">
        <v>35</v>
      </c>
      <c r="M121" s="91"/>
      <c r="N121" s="68"/>
      <c r="O121" s="159"/>
      <c r="P121" s="146"/>
      <c r="Q121" s="160"/>
      <c r="R121" s="160"/>
      <c r="S121" s="160"/>
      <c r="T121" s="192"/>
      <c r="U121" s="67"/>
      <c r="V121" s="189"/>
      <c r="W121" s="128"/>
      <c r="X121" s="110"/>
      <c r="Y121" s="73"/>
      <c r="Z121" s="72"/>
      <c r="AA121" s="73"/>
      <c r="AB121" s="71"/>
      <c r="AC121" s="73"/>
      <c r="AD121" s="73"/>
      <c r="AE121" s="73"/>
      <c r="AF121" s="73"/>
      <c r="AG121" s="73"/>
      <c r="AH121" s="73"/>
      <c r="AI121" s="137"/>
      <c r="AJ121" s="71"/>
      <c r="AK121" s="73"/>
      <c r="AL121" s="137"/>
      <c r="AM121" s="71"/>
      <c r="AN121" s="154"/>
      <c r="AO121" s="78"/>
      <c r="AP121" s="73"/>
      <c r="AQ121" s="145"/>
      <c r="AR121" s="194"/>
      <c r="AS121" s="156"/>
      <c r="AT121" s="187"/>
      <c r="AU121" s="187"/>
      <c r="AV121" s="31"/>
      <c r="AW121" s="156"/>
      <c r="AX121" s="156"/>
      <c r="AY121" s="187"/>
      <c r="AZ121" s="187"/>
      <c r="BA121" s="185"/>
      <c r="BB121" s="185"/>
      <c r="BC121" s="185"/>
      <c r="BD121" s="185"/>
      <c r="BE121" s="33"/>
      <c r="BF121" s="27"/>
      <c r="BG121" s="128"/>
      <c r="BH121" s="99"/>
      <c r="BI121" s="13"/>
      <c r="BJ121" s="13"/>
      <c r="BK121" s="27"/>
      <c r="BL121" s="27"/>
      <c r="BM121" s="27"/>
      <c r="BN121" s="3"/>
      <c r="BO121" s="3"/>
      <c r="BP121" s="3"/>
      <c r="BQ121" s="61"/>
      <c r="BR121" s="62"/>
    </row>
    <row r="122" spans="11:70" x14ac:dyDescent="0.25">
      <c r="K122" s="60"/>
      <c r="L122" s="2" t="s">
        <v>51</v>
      </c>
      <c r="M122" s="90"/>
      <c r="N122" s="68"/>
      <c r="O122" s="159"/>
      <c r="P122" s="146"/>
      <c r="Q122" s="160"/>
      <c r="R122" s="160"/>
      <c r="S122" s="160"/>
      <c r="T122" s="192"/>
      <c r="U122" s="67"/>
      <c r="V122" s="189"/>
      <c r="W122" s="13"/>
      <c r="X122" s="110"/>
      <c r="Y122" s="72"/>
      <c r="Z122" s="72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154"/>
      <c r="AO122" s="78"/>
      <c r="AP122" s="71"/>
      <c r="AQ122" s="77"/>
      <c r="AR122" s="47"/>
      <c r="AS122" s="31"/>
      <c r="AT122" s="30"/>
      <c r="AU122" s="30"/>
      <c r="AV122" s="31"/>
      <c r="AW122" s="31"/>
      <c r="AX122" s="31"/>
      <c r="AY122" s="30"/>
      <c r="AZ122" s="30"/>
      <c r="BA122" s="31"/>
      <c r="BB122" s="31"/>
      <c r="BC122" s="31"/>
      <c r="BD122" s="32"/>
      <c r="BE122" s="33"/>
      <c r="BF122" s="27"/>
      <c r="BG122" s="128"/>
      <c r="BH122" s="99"/>
      <c r="BI122" s="13"/>
      <c r="BJ122" s="13"/>
      <c r="BK122" s="27"/>
      <c r="BL122" s="27"/>
      <c r="BM122" s="27"/>
      <c r="BN122" s="3"/>
      <c r="BO122" s="3"/>
      <c r="BP122" s="3"/>
      <c r="BQ122" s="61"/>
      <c r="BR122" s="62"/>
    </row>
    <row r="123" spans="11:70" x14ac:dyDescent="0.25">
      <c r="K123" s="60"/>
      <c r="L123" s="2" t="s">
        <v>37</v>
      </c>
      <c r="M123" s="90"/>
      <c r="N123" s="68"/>
      <c r="O123" s="159"/>
      <c r="P123" s="146"/>
      <c r="Q123" s="160"/>
      <c r="R123" s="160"/>
      <c r="S123" s="160"/>
      <c r="T123" s="188"/>
      <c r="U123" s="67"/>
      <c r="V123" s="189"/>
      <c r="W123" s="128"/>
      <c r="X123" s="110"/>
      <c r="Y123" s="73"/>
      <c r="Z123" s="72"/>
      <c r="AA123" s="73"/>
      <c r="AB123" s="71"/>
      <c r="AC123" s="73"/>
      <c r="AD123" s="73"/>
      <c r="AE123" s="73"/>
      <c r="AF123" s="73"/>
      <c r="AG123" s="73"/>
      <c r="AH123" s="73"/>
      <c r="AI123" s="137"/>
      <c r="AJ123" s="71"/>
      <c r="AK123" s="73"/>
      <c r="AL123" s="137"/>
      <c r="AM123" s="71"/>
      <c r="AN123" s="154"/>
      <c r="AO123" s="78"/>
      <c r="AP123" s="73"/>
      <c r="AQ123" s="81"/>
      <c r="AR123" s="39"/>
      <c r="AS123" s="31"/>
      <c r="AT123" s="30"/>
      <c r="AU123" s="30"/>
      <c r="AV123" s="31"/>
      <c r="AW123" s="31"/>
      <c r="AX123" s="31"/>
      <c r="AY123" s="187"/>
      <c r="AZ123" s="187"/>
      <c r="BA123" s="156"/>
      <c r="BB123" s="156"/>
      <c r="BC123" s="156"/>
      <c r="BD123" s="185"/>
      <c r="BE123" s="33"/>
      <c r="BF123" s="27"/>
      <c r="BG123" s="128"/>
      <c r="BH123" s="102"/>
      <c r="BI123" s="27"/>
      <c r="BJ123" s="27"/>
      <c r="BK123" s="27"/>
      <c r="BL123" s="27"/>
      <c r="BM123" s="27"/>
      <c r="BN123" s="3"/>
      <c r="BO123" s="3"/>
      <c r="BP123" s="3"/>
      <c r="BQ123" s="61"/>
      <c r="BR123" s="62"/>
    </row>
    <row r="124" spans="11:70" x14ac:dyDescent="0.25">
      <c r="K124" s="60"/>
      <c r="L124" s="2" t="s">
        <v>36</v>
      </c>
      <c r="M124" s="90"/>
      <c r="N124" s="68"/>
      <c r="O124" s="159"/>
      <c r="P124" s="146"/>
      <c r="Q124" s="160"/>
      <c r="R124" s="160"/>
      <c r="S124" s="160"/>
      <c r="T124" s="188"/>
      <c r="U124" s="67"/>
      <c r="V124" s="189"/>
      <c r="W124" s="128"/>
      <c r="X124" s="110"/>
      <c r="Y124" s="73"/>
      <c r="Z124" s="73"/>
      <c r="AA124" s="73"/>
      <c r="AB124" s="73"/>
      <c r="AC124" s="73"/>
      <c r="AD124" s="73"/>
      <c r="AE124" s="76"/>
      <c r="AF124" s="76"/>
      <c r="AG124" s="76"/>
      <c r="AH124" s="76"/>
      <c r="AI124" s="153"/>
      <c r="AJ124" s="75"/>
      <c r="AK124" s="76"/>
      <c r="AL124" s="153"/>
      <c r="AM124" s="75"/>
      <c r="AN124" s="154"/>
      <c r="AO124" s="78"/>
      <c r="AP124" s="138"/>
      <c r="AQ124" s="145"/>
      <c r="AR124" s="194"/>
      <c r="AS124" s="156"/>
      <c r="AT124" s="187"/>
      <c r="AU124" s="187"/>
      <c r="AV124" s="31"/>
      <c r="AW124" s="156"/>
      <c r="AX124" s="156"/>
      <c r="AY124" s="187"/>
      <c r="AZ124" s="187"/>
      <c r="BA124" s="156"/>
      <c r="BB124" s="156"/>
      <c r="BC124" s="156"/>
      <c r="BD124" s="185"/>
      <c r="BE124" s="33"/>
      <c r="BF124" s="27"/>
      <c r="BG124" s="128"/>
      <c r="BH124" s="102"/>
      <c r="BI124" s="27"/>
      <c r="BJ124" s="27"/>
      <c r="BK124" s="27"/>
      <c r="BL124" s="27"/>
      <c r="BM124" s="27"/>
      <c r="BN124" s="3"/>
      <c r="BO124" s="3"/>
      <c r="BP124" s="3"/>
      <c r="BQ124" s="61"/>
      <c r="BR124" s="62"/>
    </row>
    <row r="125" spans="11:70" x14ac:dyDescent="0.25">
      <c r="K125" s="60"/>
      <c r="L125" s="2" t="s">
        <v>45</v>
      </c>
      <c r="M125" s="90"/>
      <c r="N125" s="68"/>
      <c r="O125" s="159"/>
      <c r="P125" s="146"/>
      <c r="Q125" s="160"/>
      <c r="R125" s="160"/>
      <c r="S125" s="160"/>
      <c r="T125" s="188"/>
      <c r="U125" s="67"/>
      <c r="V125" s="189"/>
      <c r="W125" s="128"/>
      <c r="X125" s="110"/>
      <c r="Y125" s="72"/>
      <c r="Z125" s="72"/>
      <c r="AA125" s="71"/>
      <c r="AB125" s="71"/>
      <c r="AC125" s="71"/>
      <c r="AD125" s="73"/>
      <c r="AE125" s="73"/>
      <c r="AF125" s="73"/>
      <c r="AG125" s="73"/>
      <c r="AH125" s="73"/>
      <c r="AI125" s="137"/>
      <c r="AJ125" s="71"/>
      <c r="AK125" s="73"/>
      <c r="AL125" s="137"/>
      <c r="AM125" s="71"/>
      <c r="AN125" s="127"/>
      <c r="AO125" s="78"/>
      <c r="AP125" s="73"/>
      <c r="AQ125" s="145"/>
      <c r="AR125" s="47"/>
      <c r="AS125" s="31"/>
      <c r="AT125" s="30"/>
      <c r="AU125" s="30"/>
      <c r="AV125" s="31"/>
      <c r="AW125" s="31"/>
      <c r="AX125" s="31"/>
      <c r="AY125" s="184"/>
      <c r="AZ125" s="184"/>
      <c r="BA125" s="184"/>
      <c r="BB125" s="184"/>
      <c r="BC125" s="184"/>
      <c r="BD125" s="184"/>
      <c r="BE125" s="65"/>
      <c r="BF125" s="56"/>
      <c r="BG125" s="66"/>
      <c r="BH125" s="64"/>
      <c r="BI125" s="56"/>
      <c r="BJ125" s="56"/>
      <c r="BK125" s="56"/>
      <c r="BL125" s="56"/>
      <c r="BM125" s="56"/>
      <c r="BN125" s="3"/>
      <c r="BO125" s="3"/>
      <c r="BP125" s="3"/>
      <c r="BQ125" s="61"/>
      <c r="BR125" s="62"/>
    </row>
    <row r="126" spans="11:70" x14ac:dyDescent="0.25">
      <c r="K126" s="60"/>
      <c r="L126" s="3"/>
      <c r="M126" s="93"/>
      <c r="N126" s="68"/>
      <c r="O126" s="159"/>
      <c r="P126" s="146"/>
      <c r="Q126" s="160"/>
      <c r="R126" s="160"/>
      <c r="S126" s="160"/>
      <c r="T126" s="188"/>
      <c r="U126" s="67"/>
      <c r="V126" s="189"/>
      <c r="W126" s="128"/>
      <c r="X126" s="110"/>
      <c r="Y126" s="72"/>
      <c r="Z126" s="72"/>
      <c r="AA126" s="73"/>
      <c r="AB126" s="73"/>
      <c r="AC126" s="73"/>
      <c r="AD126" s="73"/>
      <c r="AE126" s="73"/>
      <c r="AF126" s="73"/>
      <c r="AG126" s="73"/>
      <c r="AH126" s="73"/>
      <c r="AI126" s="137"/>
      <c r="AJ126" s="71"/>
      <c r="AK126" s="73"/>
      <c r="AL126" s="137"/>
      <c r="AM126" s="71"/>
      <c r="AN126" s="127"/>
      <c r="AO126" s="78"/>
      <c r="AP126" s="72"/>
      <c r="AQ126" s="81"/>
      <c r="AR126" s="194"/>
      <c r="AS126" s="156"/>
      <c r="AT126" s="187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65"/>
      <c r="BF126" s="56"/>
      <c r="BG126" s="66"/>
      <c r="BH126" s="61"/>
      <c r="BI126" s="3"/>
      <c r="BJ126" s="3"/>
      <c r="BK126" s="56"/>
      <c r="BL126" s="56"/>
      <c r="BM126" s="56"/>
      <c r="BN126" s="3"/>
      <c r="BO126" s="3"/>
      <c r="BP126" s="3"/>
      <c r="BQ126" s="61"/>
      <c r="BR126" s="62"/>
    </row>
    <row r="127" spans="11:70" x14ac:dyDescent="0.25">
      <c r="K127" s="60"/>
      <c r="L127" s="3"/>
      <c r="M127" s="93"/>
      <c r="N127" s="68"/>
      <c r="O127" s="159"/>
      <c r="P127" s="146"/>
      <c r="Q127" s="160"/>
      <c r="R127" s="160"/>
      <c r="S127" s="160"/>
      <c r="T127" s="188"/>
      <c r="U127" s="67"/>
      <c r="V127" s="189"/>
      <c r="W127" s="13"/>
      <c r="X127" s="110"/>
      <c r="Y127" s="72"/>
      <c r="Z127" s="72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127"/>
      <c r="AO127" s="78"/>
      <c r="AP127" s="71"/>
      <c r="AQ127" s="145"/>
      <c r="AR127" s="39"/>
      <c r="AS127" s="31"/>
      <c r="AT127" s="30"/>
      <c r="AU127" s="184"/>
      <c r="AV127" s="3"/>
      <c r="AW127" s="184"/>
      <c r="AX127" s="184"/>
      <c r="AY127" s="184"/>
      <c r="AZ127" s="184"/>
      <c r="BA127" s="184"/>
      <c r="BB127" s="184"/>
      <c r="BC127" s="184"/>
      <c r="BD127" s="184"/>
      <c r="BE127" s="65"/>
      <c r="BF127" s="56"/>
      <c r="BG127" s="66"/>
      <c r="BH127" s="64"/>
      <c r="BI127" s="56"/>
      <c r="BJ127" s="56"/>
      <c r="BK127" s="56"/>
      <c r="BL127" s="56"/>
      <c r="BM127" s="56"/>
      <c r="BN127" s="3"/>
      <c r="BO127" s="3"/>
      <c r="BP127" s="3"/>
      <c r="BQ127" s="61"/>
      <c r="BR127" s="62"/>
    </row>
    <row r="128" spans="11:70" x14ac:dyDescent="0.25">
      <c r="K128" s="60"/>
      <c r="L128" s="3"/>
      <c r="M128" s="93"/>
      <c r="N128" s="68"/>
      <c r="O128" s="159"/>
      <c r="P128" s="146"/>
      <c r="Q128" s="160"/>
      <c r="R128" s="160"/>
      <c r="S128" s="160"/>
      <c r="T128" s="188"/>
      <c r="U128" s="67"/>
      <c r="V128" s="189"/>
      <c r="W128" s="128"/>
      <c r="X128" s="110"/>
      <c r="Y128" s="72"/>
      <c r="Z128" s="72"/>
      <c r="AA128" s="71"/>
      <c r="AB128" s="71"/>
      <c r="AC128" s="71"/>
      <c r="AD128" s="73"/>
      <c r="AE128" s="73"/>
      <c r="AF128" s="73"/>
      <c r="AG128" s="73"/>
      <c r="AH128" s="73"/>
      <c r="AI128" s="137"/>
      <c r="AJ128" s="71"/>
      <c r="AK128" s="73"/>
      <c r="AL128" s="137"/>
      <c r="AM128" s="71"/>
      <c r="AN128" s="152"/>
      <c r="AO128" s="78"/>
      <c r="AP128" s="73"/>
      <c r="AQ128" s="145"/>
      <c r="AR128" s="47"/>
      <c r="AS128" s="31"/>
      <c r="AT128" s="30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65"/>
      <c r="BF128" s="56"/>
      <c r="BG128" s="66"/>
      <c r="BH128" s="61"/>
      <c r="BI128" s="3"/>
      <c r="BJ128" s="3"/>
      <c r="BK128" s="56"/>
      <c r="BL128" s="56"/>
      <c r="BM128" s="56"/>
      <c r="BN128" s="3"/>
      <c r="BO128" s="3"/>
      <c r="BP128" s="3"/>
      <c r="BQ128" s="61"/>
      <c r="BR128" s="62"/>
    </row>
    <row r="129" spans="11:70" x14ac:dyDescent="0.25">
      <c r="K129" s="60"/>
      <c r="L129" s="3"/>
      <c r="M129" s="52"/>
      <c r="N129" s="68"/>
      <c r="O129" s="159"/>
      <c r="P129" s="146"/>
      <c r="Q129" s="160"/>
      <c r="R129" s="160"/>
      <c r="S129" s="160"/>
      <c r="T129" s="188"/>
      <c r="U129" s="67"/>
      <c r="V129" s="189"/>
      <c r="W129" s="128"/>
      <c r="X129" s="110"/>
      <c r="Y129" s="73"/>
      <c r="Z129" s="72"/>
      <c r="AA129" s="73"/>
      <c r="AB129" s="71"/>
      <c r="AC129" s="73"/>
      <c r="AD129" s="73"/>
      <c r="AE129" s="73"/>
      <c r="AF129" s="73"/>
      <c r="AG129" s="73"/>
      <c r="AH129" s="73"/>
      <c r="AI129" s="137"/>
      <c r="AJ129" s="71"/>
      <c r="AK129" s="73"/>
      <c r="AL129" s="137"/>
      <c r="AM129" s="71"/>
      <c r="AN129" s="127"/>
      <c r="AO129" s="78"/>
      <c r="AP129" s="73"/>
      <c r="AQ129" s="81"/>
      <c r="AR129" s="39"/>
      <c r="AS129" s="31"/>
      <c r="AT129" s="30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65"/>
      <c r="BF129" s="56"/>
      <c r="BG129" s="66"/>
      <c r="BH129" s="64"/>
      <c r="BI129" s="56"/>
      <c r="BJ129" s="56"/>
      <c r="BK129" s="56"/>
      <c r="BL129" s="56"/>
      <c r="BM129" s="56"/>
      <c r="BN129" s="3"/>
      <c r="BO129" s="3"/>
      <c r="BP129" s="3"/>
      <c r="BQ129" s="61"/>
      <c r="BR129" s="62"/>
    </row>
    <row r="130" spans="11:70" x14ac:dyDescent="0.25">
      <c r="K130" s="60"/>
      <c r="L130" s="3"/>
      <c r="M130" s="52"/>
      <c r="N130" s="68"/>
      <c r="O130" s="159"/>
      <c r="P130" s="146"/>
      <c r="Q130" s="160"/>
      <c r="R130" s="160"/>
      <c r="S130" s="160"/>
      <c r="T130" s="188"/>
      <c r="U130" s="67"/>
      <c r="V130" s="189"/>
      <c r="W130" s="13"/>
      <c r="X130" s="110"/>
      <c r="Y130" s="72"/>
      <c r="Z130" s="72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127"/>
      <c r="AO130" s="78"/>
      <c r="AP130" s="138"/>
      <c r="AQ130" s="145"/>
      <c r="AR130" s="146"/>
      <c r="AS130" s="190"/>
      <c r="AT130" s="191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65"/>
      <c r="BF130" s="56"/>
      <c r="BG130" s="66"/>
      <c r="BH130" s="61"/>
      <c r="BI130" s="3"/>
      <c r="BJ130" s="3"/>
      <c r="BK130" s="56"/>
      <c r="BL130" s="56"/>
      <c r="BM130" s="56"/>
      <c r="BN130" s="3"/>
      <c r="BO130" s="3"/>
      <c r="BP130" s="3"/>
      <c r="BQ130" s="61"/>
      <c r="BR130" s="62"/>
    </row>
    <row r="131" spans="11:70" x14ac:dyDescent="0.25">
      <c r="K131" s="60"/>
      <c r="L131" s="60"/>
      <c r="M131" s="52"/>
      <c r="N131" s="68"/>
      <c r="O131" s="159"/>
      <c r="P131" s="146"/>
      <c r="Q131" s="160"/>
      <c r="R131" s="160"/>
      <c r="S131" s="160"/>
      <c r="T131" s="188"/>
      <c r="U131" s="67"/>
      <c r="V131" s="189"/>
      <c r="W131" s="13"/>
      <c r="X131" s="110"/>
      <c r="Y131" s="72"/>
      <c r="Z131" s="72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127"/>
      <c r="AO131" s="78"/>
      <c r="AP131" s="72"/>
      <c r="AQ131" s="77"/>
      <c r="AR131" s="39"/>
      <c r="AS131" s="31"/>
      <c r="AT131" s="30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61"/>
      <c r="BI131" s="3"/>
      <c r="BJ131" s="3"/>
      <c r="BK131" s="3"/>
      <c r="BL131" s="3"/>
      <c r="BM131" s="3"/>
      <c r="BN131" s="3"/>
      <c r="BO131" s="3"/>
      <c r="BP131" s="3"/>
      <c r="BQ131" s="61"/>
      <c r="BR131" s="62"/>
    </row>
    <row r="132" spans="11:70" x14ac:dyDescent="0.25">
      <c r="K132" s="60"/>
      <c r="L132" s="60"/>
      <c r="M132" s="52"/>
      <c r="N132" s="68"/>
      <c r="O132" s="159"/>
      <c r="P132" s="146"/>
      <c r="Q132" s="160"/>
      <c r="R132" s="160"/>
      <c r="S132" s="160"/>
      <c r="T132" s="188"/>
      <c r="U132" s="67"/>
      <c r="V132" s="189"/>
      <c r="W132" s="13"/>
      <c r="X132" s="110"/>
      <c r="Y132" s="72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127"/>
      <c r="AO132" s="78"/>
      <c r="AP132" s="72"/>
      <c r="AQ132" s="145"/>
      <c r="AR132" s="194"/>
      <c r="AS132" s="185"/>
      <c r="AT132" s="187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61"/>
      <c r="BI132" s="3"/>
      <c r="BJ132" s="3"/>
      <c r="BK132" s="3"/>
      <c r="BL132" s="3"/>
      <c r="BM132" s="3"/>
      <c r="BN132" s="3"/>
      <c r="BO132" s="3"/>
      <c r="BP132" s="3"/>
      <c r="BQ132" s="61"/>
      <c r="BR132" s="62"/>
    </row>
    <row r="133" spans="11:70" x14ac:dyDescent="0.25">
      <c r="K133" s="35"/>
      <c r="L133" s="35"/>
      <c r="M133" s="52"/>
      <c r="N133" s="68"/>
      <c r="O133" s="159"/>
      <c r="P133" s="146"/>
      <c r="Q133" s="160"/>
      <c r="R133" s="160"/>
      <c r="S133" s="160"/>
      <c r="T133" s="188"/>
      <c r="U133" s="67"/>
      <c r="V133" s="189"/>
      <c r="W133" s="128"/>
      <c r="X133" s="110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137"/>
      <c r="AJ133" s="71"/>
      <c r="AK133" s="73"/>
      <c r="AL133" s="137"/>
      <c r="AM133" s="71"/>
      <c r="AN133" s="127"/>
      <c r="AO133" s="78"/>
      <c r="AP133" s="76"/>
      <c r="AQ133" s="145"/>
      <c r="AR133" s="194"/>
      <c r="AS133" s="156"/>
      <c r="AT133" s="187"/>
    </row>
    <row r="134" spans="11:70" x14ac:dyDescent="0.25">
      <c r="K134" s="35"/>
      <c r="L134" s="35"/>
      <c r="M134" s="52"/>
      <c r="N134" s="68"/>
      <c r="O134" s="159"/>
      <c r="P134" s="146"/>
      <c r="Q134" s="160"/>
      <c r="R134" s="160"/>
      <c r="S134" s="160"/>
      <c r="T134" s="189"/>
      <c r="U134" s="67"/>
      <c r="V134" s="189"/>
      <c r="W134" s="128"/>
      <c r="X134" s="110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137"/>
      <c r="AJ134" s="71"/>
      <c r="AK134" s="71"/>
      <c r="AL134" s="71"/>
      <c r="AM134" s="71"/>
      <c r="AN134" s="127"/>
      <c r="AO134" s="139"/>
      <c r="AP134" s="138"/>
      <c r="AQ134" s="81"/>
      <c r="AR134" s="194"/>
      <c r="AS134" s="156"/>
      <c r="AT134" s="187"/>
    </row>
    <row r="135" spans="11:70" x14ac:dyDescent="0.25">
      <c r="K135" s="35"/>
      <c r="M135" s="52"/>
      <c r="N135" s="68"/>
      <c r="O135" s="159"/>
      <c r="P135" s="146"/>
      <c r="Q135" s="160"/>
      <c r="R135" s="160"/>
      <c r="S135" s="160"/>
      <c r="T135" s="189"/>
      <c r="U135" s="67"/>
      <c r="V135" s="189"/>
      <c r="W135" s="13"/>
      <c r="X135" s="110"/>
      <c r="Y135" s="72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127"/>
      <c r="AO135" s="78"/>
      <c r="AP135" s="72"/>
      <c r="AQ135" s="145"/>
      <c r="AR135" s="194"/>
      <c r="AS135" s="156"/>
      <c r="AT135" s="187"/>
    </row>
    <row r="136" spans="11:70" x14ac:dyDescent="0.25">
      <c r="K136" s="35"/>
      <c r="M136" s="52"/>
      <c r="N136" s="68"/>
      <c r="O136" s="159"/>
      <c r="P136" s="146"/>
      <c r="Q136" s="160"/>
      <c r="R136" s="160"/>
      <c r="S136" s="160"/>
      <c r="T136" s="189"/>
      <c r="U136" s="67"/>
      <c r="V136" s="189"/>
      <c r="W136" s="128"/>
      <c r="X136" s="110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137"/>
      <c r="AJ136" s="71"/>
      <c r="AK136" s="73"/>
      <c r="AL136" s="137"/>
      <c r="AM136" s="71"/>
      <c r="AN136" s="127"/>
      <c r="AO136" s="78"/>
      <c r="AP136" s="72"/>
      <c r="AQ136" s="77"/>
      <c r="AR136" s="39"/>
      <c r="AS136" s="31"/>
      <c r="AT136" s="30"/>
      <c r="AU136" s="30"/>
      <c r="AV136" s="31"/>
      <c r="AW136" s="31"/>
      <c r="AX136" s="31"/>
      <c r="AY136" s="173"/>
      <c r="AZ136" s="173"/>
      <c r="BA136" s="70"/>
      <c r="BB136" s="70"/>
      <c r="BC136" s="70"/>
      <c r="BD136" s="184"/>
      <c r="BE136" s="33"/>
    </row>
    <row r="137" spans="11:70" x14ac:dyDescent="0.25">
      <c r="K137" s="35"/>
      <c r="M137" s="52"/>
      <c r="N137" s="68"/>
      <c r="O137" s="159"/>
      <c r="P137" s="146"/>
      <c r="Q137" s="160"/>
      <c r="R137" s="160"/>
      <c r="S137" s="160"/>
      <c r="T137" s="189"/>
      <c r="U137" s="67"/>
      <c r="V137" s="189"/>
      <c r="W137" s="128"/>
      <c r="X137" s="110"/>
      <c r="Y137" s="72"/>
      <c r="Z137" s="71"/>
      <c r="AA137" s="71"/>
      <c r="AB137" s="71"/>
      <c r="AC137" s="71"/>
      <c r="AD137" s="73"/>
      <c r="AE137" s="73"/>
      <c r="AF137" s="73"/>
      <c r="AG137" s="73"/>
      <c r="AH137" s="73"/>
      <c r="AI137" s="137"/>
      <c r="AJ137" s="71"/>
      <c r="AK137" s="73"/>
      <c r="AL137" s="137"/>
      <c r="AM137" s="71"/>
      <c r="AN137" s="127"/>
      <c r="AO137" s="78"/>
      <c r="AP137" s="138"/>
      <c r="AQ137" s="145"/>
      <c r="AR137" s="146"/>
      <c r="AS137" s="190"/>
      <c r="AT137" s="191"/>
      <c r="AU137" s="191"/>
      <c r="AV137" s="13"/>
      <c r="AW137" s="190"/>
      <c r="AX137" s="190"/>
      <c r="AY137" s="30"/>
      <c r="AZ137" s="30"/>
      <c r="BA137" s="31"/>
      <c r="BB137" s="31"/>
      <c r="BC137" s="31"/>
      <c r="BD137" s="32"/>
      <c r="BE137" s="34"/>
    </row>
    <row r="138" spans="11:70" x14ac:dyDescent="0.25">
      <c r="K138" s="35"/>
      <c r="M138" s="52"/>
      <c r="N138" s="68"/>
      <c r="O138" s="159"/>
      <c r="P138" s="146"/>
      <c r="Q138" s="160"/>
      <c r="R138" s="160"/>
      <c r="S138" s="160"/>
      <c r="T138" s="189"/>
      <c r="U138" s="67"/>
      <c r="V138" s="189"/>
      <c r="W138" s="13"/>
      <c r="X138" s="110"/>
      <c r="Y138" s="72"/>
      <c r="Z138" s="72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127"/>
      <c r="AO138" s="78"/>
      <c r="AP138" s="71"/>
      <c r="AQ138" s="145"/>
      <c r="AR138" s="194"/>
      <c r="AS138" s="156"/>
      <c r="AT138" s="187"/>
      <c r="AU138" s="187"/>
      <c r="AV138" s="31"/>
      <c r="AW138" s="156"/>
      <c r="AX138" s="156"/>
      <c r="AY138" s="5"/>
      <c r="AZ138" s="5"/>
      <c r="BE138" s="33"/>
    </row>
    <row r="139" spans="11:70" x14ac:dyDescent="0.25">
      <c r="K139" s="35"/>
      <c r="M139" s="52"/>
      <c r="N139" s="68"/>
      <c r="O139" s="159"/>
      <c r="P139" s="146"/>
      <c r="Q139" s="160"/>
      <c r="R139" s="160"/>
      <c r="S139" s="160"/>
      <c r="T139" s="189"/>
      <c r="U139" s="67"/>
      <c r="V139" s="189"/>
      <c r="W139" s="159"/>
      <c r="X139" s="110"/>
      <c r="Y139" s="74"/>
      <c r="Z139" s="75"/>
      <c r="AA139" s="76"/>
      <c r="AB139" s="75"/>
      <c r="AC139" s="75"/>
      <c r="AD139" s="76"/>
      <c r="AE139" s="76"/>
      <c r="AF139" s="76"/>
      <c r="AG139" s="76"/>
      <c r="AH139" s="76"/>
      <c r="AI139" s="76"/>
      <c r="AJ139" s="153"/>
      <c r="AK139" s="76"/>
      <c r="AL139" s="76"/>
      <c r="AM139" s="76"/>
      <c r="AN139" s="154"/>
      <c r="AO139" s="78"/>
      <c r="AP139" s="72"/>
      <c r="AQ139" s="145"/>
      <c r="AR139" s="39"/>
      <c r="AS139" s="31"/>
      <c r="AT139" s="30"/>
      <c r="AU139" s="30"/>
      <c r="AV139" s="31"/>
      <c r="AW139" s="31"/>
      <c r="AX139" s="31"/>
    </row>
    <row r="140" spans="11:70" x14ac:dyDescent="0.25">
      <c r="K140" s="35"/>
      <c r="M140" s="52"/>
      <c r="N140" s="68"/>
      <c r="O140" s="159"/>
      <c r="P140" s="146"/>
      <c r="Q140" s="160"/>
      <c r="R140" s="160"/>
      <c r="S140" s="160"/>
      <c r="T140" s="189"/>
      <c r="U140" s="67"/>
      <c r="V140" s="189"/>
      <c r="W140" s="128"/>
      <c r="X140" s="110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137"/>
      <c r="AK140" s="73"/>
      <c r="AL140" s="73"/>
      <c r="AM140" s="73"/>
      <c r="AN140" s="154"/>
      <c r="AO140" s="78"/>
      <c r="AP140" s="72"/>
      <c r="AQ140" s="81"/>
      <c r="AR140" s="194"/>
      <c r="AS140" s="156"/>
      <c r="AT140" s="187"/>
      <c r="AU140" s="187"/>
      <c r="AV140" s="31"/>
      <c r="AW140" s="156"/>
      <c r="AX140" s="156"/>
    </row>
    <row r="141" spans="11:70" x14ac:dyDescent="0.25">
      <c r="K141" s="35"/>
      <c r="M141" s="52"/>
      <c r="N141" s="68"/>
      <c r="O141" s="159"/>
      <c r="P141" s="146"/>
      <c r="Q141" s="160"/>
      <c r="R141" s="160"/>
      <c r="S141" s="160"/>
      <c r="T141" s="189"/>
      <c r="U141" s="67"/>
      <c r="V141" s="189"/>
      <c r="W141" s="128"/>
      <c r="X141" s="110"/>
      <c r="Y141" s="72"/>
      <c r="Z141" s="72"/>
      <c r="AA141" s="73"/>
      <c r="AB141" s="73"/>
      <c r="AC141" s="73"/>
      <c r="AD141" s="73"/>
      <c r="AE141" s="73"/>
      <c r="AF141" s="73"/>
      <c r="AG141" s="73"/>
      <c r="AH141" s="73"/>
      <c r="AI141" s="73"/>
      <c r="AJ141" s="137"/>
      <c r="AK141" s="73"/>
      <c r="AL141" s="73"/>
      <c r="AM141" s="73"/>
      <c r="AN141" s="154"/>
      <c r="AO141" s="80"/>
      <c r="AP141" s="71"/>
      <c r="AQ141" s="145"/>
      <c r="AR141" s="39"/>
      <c r="AS141" s="31"/>
      <c r="AT141" s="30"/>
      <c r="AU141" s="30"/>
      <c r="AV141" s="31"/>
      <c r="AW141" s="31"/>
      <c r="AX141" s="31"/>
    </row>
    <row r="142" spans="11:70" x14ac:dyDescent="0.25">
      <c r="K142" s="35"/>
      <c r="M142" s="3"/>
      <c r="N142" s="68"/>
      <c r="V142" s="2"/>
      <c r="X142" s="110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8"/>
      <c r="AP142" s="71"/>
      <c r="AQ142" s="71"/>
    </row>
    <row r="143" spans="11:70" x14ac:dyDescent="0.25">
      <c r="K143" s="35"/>
      <c r="M143" s="3"/>
      <c r="N143" s="68"/>
      <c r="V143" s="2"/>
      <c r="X143" s="110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8"/>
      <c r="AP143" s="71"/>
      <c r="AQ143" s="71"/>
    </row>
    <row r="144" spans="11:70" x14ac:dyDescent="0.25">
      <c r="K144" s="35"/>
      <c r="M144" s="3"/>
      <c r="N144" s="68"/>
      <c r="V144" s="2"/>
      <c r="X144" s="110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8"/>
      <c r="AP144" s="71"/>
      <c r="AQ144" s="71"/>
    </row>
    <row r="145" spans="11:43" x14ac:dyDescent="0.25">
      <c r="K145" s="35"/>
      <c r="M145" s="3"/>
      <c r="N145" s="68"/>
      <c r="V145" s="2"/>
      <c r="X145" s="110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8"/>
      <c r="AP145" s="71"/>
      <c r="AQ145" s="71"/>
    </row>
    <row r="146" spans="11:43" x14ac:dyDescent="0.25">
      <c r="K146" s="35"/>
      <c r="M146" s="3"/>
      <c r="N146" s="68"/>
      <c r="V146" s="2"/>
      <c r="X146" s="110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8"/>
      <c r="AP146" s="71"/>
      <c r="AQ146" s="71"/>
    </row>
    <row r="147" spans="11:43" x14ac:dyDescent="0.25">
      <c r="K147" s="35"/>
      <c r="M147" s="3"/>
      <c r="N147" s="68"/>
      <c r="V147" s="2"/>
      <c r="X147" s="110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8"/>
      <c r="AP147" s="71"/>
      <c r="AQ147" s="71"/>
    </row>
    <row r="148" spans="11:43" x14ac:dyDescent="0.25">
      <c r="K148" s="35"/>
      <c r="M148" s="3"/>
      <c r="N148" s="68"/>
      <c r="V148" s="2"/>
      <c r="X148" s="110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8"/>
      <c r="AP148" s="71"/>
      <c r="AQ148" s="71"/>
    </row>
    <row r="149" spans="11:43" x14ac:dyDescent="0.25">
      <c r="K149" s="35"/>
      <c r="M149" s="3"/>
      <c r="N149" s="68"/>
      <c r="V149" s="2"/>
      <c r="X149" s="110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8"/>
      <c r="AP149" s="71"/>
      <c r="AQ149" s="71"/>
    </row>
    <row r="150" spans="11:43" x14ac:dyDescent="0.25">
      <c r="K150" s="35"/>
      <c r="M150" s="3"/>
      <c r="N150" s="68"/>
      <c r="V150" s="2"/>
      <c r="X150" s="111"/>
      <c r="AO150" s="2"/>
    </row>
    <row r="151" spans="11:43" x14ac:dyDescent="0.25">
      <c r="K151" s="35"/>
      <c r="M151" s="3"/>
      <c r="N151" s="68"/>
      <c r="V151" s="2"/>
      <c r="X151" s="111"/>
      <c r="AO151" s="2"/>
    </row>
    <row r="152" spans="11:43" x14ac:dyDescent="0.25">
      <c r="K152" s="35"/>
      <c r="M152" s="3"/>
      <c r="N152" s="68"/>
      <c r="V152" s="2"/>
      <c r="X152" s="111"/>
      <c r="AO152" s="2"/>
    </row>
    <row r="153" spans="11:43" x14ac:dyDescent="0.25">
      <c r="K153" s="35"/>
      <c r="M153" s="3"/>
      <c r="N153" s="68"/>
      <c r="V153" s="2"/>
      <c r="X153" s="111"/>
      <c r="AO153" s="2"/>
    </row>
    <row r="154" spans="11:43" x14ac:dyDescent="0.25">
      <c r="K154" s="35"/>
      <c r="M154" s="3"/>
      <c r="N154" s="68"/>
      <c r="V154" s="2"/>
      <c r="X154" s="111"/>
      <c r="AO154" s="2"/>
    </row>
    <row r="155" spans="11:43" x14ac:dyDescent="0.25">
      <c r="K155" s="35"/>
      <c r="M155" s="3"/>
      <c r="N155" s="68"/>
      <c r="V155" s="2"/>
      <c r="X155" s="111"/>
      <c r="AO155" s="2"/>
    </row>
    <row r="156" spans="11:43" x14ac:dyDescent="0.25">
      <c r="K156" s="35"/>
      <c r="M156" s="3"/>
      <c r="N156" s="68"/>
      <c r="V156" s="2"/>
      <c r="X156" s="111"/>
      <c r="AO156" s="2"/>
    </row>
    <row r="157" spans="11:43" x14ac:dyDescent="0.25">
      <c r="K157" s="35"/>
      <c r="M157" s="3"/>
      <c r="N157" s="68"/>
      <c r="V157" s="2"/>
      <c r="X157" s="111"/>
      <c r="AO157" s="2"/>
    </row>
    <row r="158" spans="11:43" x14ac:dyDescent="0.25">
      <c r="K158" s="35"/>
      <c r="M158" s="3"/>
      <c r="N158" s="68"/>
      <c r="V158" s="2"/>
      <c r="X158" s="111"/>
      <c r="AO158" s="2"/>
    </row>
    <row r="159" spans="11:43" x14ac:dyDescent="0.25">
      <c r="K159" s="35"/>
      <c r="M159" s="3"/>
      <c r="N159" s="68"/>
      <c r="V159" s="2"/>
      <c r="X159" s="111"/>
      <c r="AO159" s="2"/>
    </row>
    <row r="160" spans="11:43" x14ac:dyDescent="0.25">
      <c r="K160" s="35"/>
      <c r="M160" s="3"/>
      <c r="N160" s="68"/>
      <c r="V160" s="2"/>
      <c r="X160" s="111"/>
      <c r="AO160" s="2"/>
    </row>
    <row r="161" spans="11:41" x14ac:dyDescent="0.25">
      <c r="K161" s="35"/>
      <c r="M161" s="3"/>
      <c r="N161" s="68"/>
      <c r="V161" s="2"/>
      <c r="X161" s="111"/>
      <c r="AO161" s="2"/>
    </row>
    <row r="162" spans="11:41" x14ac:dyDescent="0.25">
      <c r="K162" s="35"/>
      <c r="M162" s="3"/>
      <c r="N162" s="68"/>
      <c r="V162" s="2"/>
      <c r="X162" s="111"/>
      <c r="AO162" s="2"/>
    </row>
    <row r="163" spans="11:41" x14ac:dyDescent="0.25">
      <c r="K163" s="35"/>
      <c r="M163" s="3"/>
      <c r="N163" s="68"/>
      <c r="V163" s="2"/>
      <c r="X163" s="111"/>
      <c r="AO163" s="2"/>
    </row>
    <row r="164" spans="11:41" x14ac:dyDescent="0.25">
      <c r="K164" s="35"/>
      <c r="N164" s="68"/>
      <c r="V164" s="2"/>
      <c r="X164" s="111"/>
      <c r="AO164" s="2"/>
    </row>
    <row r="165" spans="11:41" x14ac:dyDescent="0.25">
      <c r="K165" s="35"/>
      <c r="N165" s="68"/>
      <c r="V165" s="2"/>
      <c r="X165" s="111"/>
      <c r="AO165" s="2"/>
    </row>
    <row r="166" spans="11:41" x14ac:dyDescent="0.25">
      <c r="K166" s="35"/>
      <c r="N166" s="68"/>
      <c r="V166" s="2"/>
      <c r="X166" s="111"/>
      <c r="AO166" s="2"/>
    </row>
    <row r="167" spans="11:41" x14ac:dyDescent="0.25">
      <c r="K167" s="35"/>
      <c r="N167" s="68"/>
      <c r="V167" s="2"/>
      <c r="X167" s="111"/>
      <c r="AO167" s="2"/>
    </row>
    <row r="168" spans="11:41" x14ac:dyDescent="0.25">
      <c r="K168" s="35"/>
      <c r="N168" s="68"/>
      <c r="V168" s="2"/>
      <c r="X168" s="111"/>
      <c r="AO168" s="2"/>
    </row>
    <row r="169" spans="11:41" x14ac:dyDescent="0.25">
      <c r="K169" s="35"/>
      <c r="N169" s="68"/>
      <c r="V169" s="2"/>
      <c r="X169" s="111"/>
      <c r="AO169" s="2"/>
    </row>
    <row r="170" spans="11:41" x14ac:dyDescent="0.25">
      <c r="K170" s="35"/>
      <c r="N170" s="68"/>
      <c r="V170" s="2"/>
      <c r="X170" s="111"/>
      <c r="AO170" s="2"/>
    </row>
    <row r="171" spans="11:41" x14ac:dyDescent="0.25">
      <c r="K171" s="35"/>
      <c r="N171" s="68"/>
      <c r="V171" s="2"/>
      <c r="X171" s="111"/>
      <c r="AO171" s="2"/>
    </row>
    <row r="172" spans="11:41" x14ac:dyDescent="0.25">
      <c r="K172" s="35"/>
      <c r="N172" s="68"/>
      <c r="V172" s="2"/>
      <c r="X172" s="111"/>
      <c r="AO172" s="2"/>
    </row>
    <row r="173" spans="11:41" x14ac:dyDescent="0.25">
      <c r="K173" s="35"/>
      <c r="N173" s="68"/>
      <c r="V173" s="2"/>
      <c r="X173" s="111"/>
      <c r="AO173" s="2"/>
    </row>
    <row r="174" spans="11:41" x14ac:dyDescent="0.25">
      <c r="K174" s="35"/>
      <c r="N174" s="68"/>
      <c r="V174" s="2"/>
      <c r="X174" s="111"/>
      <c r="AO174" s="2"/>
    </row>
    <row r="175" spans="11:41" x14ac:dyDescent="0.25">
      <c r="K175" s="35"/>
      <c r="N175" s="68"/>
      <c r="V175" s="2"/>
      <c r="X175" s="111"/>
      <c r="AO175" s="2"/>
    </row>
    <row r="176" spans="11:41" x14ac:dyDescent="0.25">
      <c r="K176" s="35"/>
      <c r="N176" s="68"/>
      <c r="V176" s="2"/>
      <c r="X176" s="111"/>
      <c r="AO176" s="2"/>
    </row>
    <row r="177" spans="11:41" x14ac:dyDescent="0.25">
      <c r="K177" s="35"/>
      <c r="N177" s="68"/>
      <c r="V177" s="2"/>
      <c r="X177" s="111"/>
      <c r="AO177" s="2"/>
    </row>
    <row r="178" spans="11:41" x14ac:dyDescent="0.25">
      <c r="K178" s="35"/>
      <c r="N178" s="68"/>
      <c r="V178" s="2"/>
      <c r="X178" s="111"/>
      <c r="AO178" s="2"/>
    </row>
    <row r="179" spans="11:41" x14ac:dyDescent="0.25">
      <c r="N179" s="68"/>
      <c r="X179" s="111"/>
      <c r="AO179" s="2"/>
    </row>
    <row r="180" spans="11:41" x14ac:dyDescent="0.25">
      <c r="N180" s="68"/>
      <c r="X180" s="111"/>
      <c r="AO180" s="2"/>
    </row>
    <row r="181" spans="11:41" x14ac:dyDescent="0.25">
      <c r="N181" s="68"/>
      <c r="X181" s="111"/>
      <c r="AO181" s="2"/>
    </row>
    <row r="182" spans="11:41" x14ac:dyDescent="0.25">
      <c r="N182" s="68"/>
      <c r="X182" s="111"/>
      <c r="AO182" s="2"/>
    </row>
    <row r="183" spans="11:41" x14ac:dyDescent="0.25">
      <c r="N183" s="68"/>
      <c r="X183" s="111"/>
      <c r="AO183" s="2"/>
    </row>
    <row r="184" spans="11:41" x14ac:dyDescent="0.25">
      <c r="N184" s="68"/>
      <c r="X184" s="111"/>
      <c r="AO184" s="2"/>
    </row>
    <row r="185" spans="11:41" x14ac:dyDescent="0.25">
      <c r="N185" s="68"/>
      <c r="AO185" s="2"/>
    </row>
    <row r="186" spans="11:41" x14ac:dyDescent="0.25">
      <c r="N186" s="68"/>
      <c r="AO186" s="2"/>
    </row>
    <row r="187" spans="11:41" x14ac:dyDescent="0.25">
      <c r="N187" s="68"/>
      <c r="AO187" s="2"/>
    </row>
    <row r="188" spans="11:41" x14ac:dyDescent="0.25">
      <c r="N188" s="68"/>
      <c r="AO188" s="2"/>
    </row>
    <row r="189" spans="11:41" x14ac:dyDescent="0.25">
      <c r="N189" s="68"/>
      <c r="AO189" s="2"/>
    </row>
    <row r="190" spans="11:41" x14ac:dyDescent="0.25">
      <c r="N190" s="68"/>
      <c r="AO190" s="2"/>
    </row>
    <row r="191" spans="11:41" x14ac:dyDescent="0.25">
      <c r="N191" s="68"/>
      <c r="AO191" s="2"/>
    </row>
    <row r="192" spans="11:41" x14ac:dyDescent="0.25">
      <c r="N192" s="68"/>
      <c r="AO192" s="2"/>
    </row>
    <row r="193" spans="14:41" x14ac:dyDescent="0.25">
      <c r="N193" s="68"/>
      <c r="AO193" s="2"/>
    </row>
    <row r="194" spans="14:41" x14ac:dyDescent="0.25">
      <c r="N194" s="68"/>
      <c r="AO194" s="2"/>
    </row>
    <row r="195" spans="14:41" x14ac:dyDescent="0.25">
      <c r="N195" s="68"/>
      <c r="AO195" s="2"/>
    </row>
    <row r="196" spans="14:41" x14ac:dyDescent="0.25">
      <c r="N196" s="68"/>
      <c r="AO196" s="2"/>
    </row>
    <row r="197" spans="14:41" x14ac:dyDescent="0.25">
      <c r="N197" s="68"/>
      <c r="AO197" s="2"/>
    </row>
    <row r="198" spans="14:41" x14ac:dyDescent="0.25">
      <c r="N198" s="68"/>
      <c r="AO198" s="2"/>
    </row>
    <row r="199" spans="14:41" x14ac:dyDescent="0.25">
      <c r="N199" s="68"/>
      <c r="AO199" s="2"/>
    </row>
    <row r="200" spans="14:41" x14ac:dyDescent="0.25">
      <c r="N200" s="68"/>
      <c r="AO200" s="2"/>
    </row>
    <row r="201" spans="14:41" x14ac:dyDescent="0.25">
      <c r="N201" s="68"/>
      <c r="AO201" s="2"/>
    </row>
    <row r="202" spans="14:41" x14ac:dyDescent="0.25">
      <c r="N202" s="68"/>
      <c r="AO202" s="2"/>
    </row>
    <row r="203" spans="14:41" x14ac:dyDescent="0.25">
      <c r="N203" s="68"/>
      <c r="AO203" s="2"/>
    </row>
    <row r="204" spans="14:41" x14ac:dyDescent="0.25">
      <c r="N204" s="68"/>
      <c r="AO204" s="2"/>
    </row>
    <row r="205" spans="14:41" x14ac:dyDescent="0.25">
      <c r="N205" s="68"/>
      <c r="AO205" s="2"/>
    </row>
    <row r="206" spans="14:41" x14ac:dyDescent="0.25">
      <c r="N206" s="68"/>
      <c r="AO206" s="2"/>
    </row>
    <row r="207" spans="14:41" x14ac:dyDescent="0.25">
      <c r="N207" s="68"/>
      <c r="AO207" s="2"/>
    </row>
    <row r="208" spans="14:41" x14ac:dyDescent="0.25">
      <c r="N208" s="68"/>
      <c r="AO208" s="2"/>
    </row>
    <row r="209" spans="14:41" x14ac:dyDescent="0.25">
      <c r="N209" s="68"/>
      <c r="AO209" s="2"/>
    </row>
    <row r="210" spans="14:41" x14ac:dyDescent="0.25">
      <c r="N210" s="68"/>
      <c r="AO210" s="2"/>
    </row>
    <row r="211" spans="14:41" x14ac:dyDescent="0.25">
      <c r="N211" s="68"/>
      <c r="AO211" s="2"/>
    </row>
    <row r="212" spans="14:41" x14ac:dyDescent="0.25">
      <c r="N212" s="68"/>
      <c r="AO212" s="2"/>
    </row>
    <row r="213" spans="14:41" x14ac:dyDescent="0.25">
      <c r="N213" s="68"/>
      <c r="AO213" s="2"/>
    </row>
    <row r="214" spans="14:41" x14ac:dyDescent="0.25">
      <c r="N214" s="68"/>
      <c r="AO214" s="2"/>
    </row>
    <row r="215" spans="14:41" x14ac:dyDescent="0.25">
      <c r="N215" s="68"/>
      <c r="AO215" s="2"/>
    </row>
    <row r="216" spans="14:41" x14ac:dyDescent="0.25">
      <c r="N216" s="68"/>
      <c r="AO216" s="2"/>
    </row>
    <row r="217" spans="14:41" x14ac:dyDescent="0.25">
      <c r="N217" s="68"/>
      <c r="AO217" s="2"/>
    </row>
    <row r="218" spans="14:41" x14ac:dyDescent="0.25">
      <c r="N218" s="68"/>
      <c r="AO218" s="2"/>
    </row>
    <row r="219" spans="14:41" x14ac:dyDescent="0.25">
      <c r="N219" s="68"/>
      <c r="AO219" s="2"/>
    </row>
    <row r="220" spans="14:41" x14ac:dyDescent="0.25">
      <c r="N220" s="68"/>
      <c r="AO220" s="2"/>
    </row>
    <row r="221" spans="14:41" x14ac:dyDescent="0.25">
      <c r="N221" s="68"/>
      <c r="AO221" s="2"/>
    </row>
    <row r="222" spans="14:41" x14ac:dyDescent="0.25">
      <c r="N222" s="68"/>
      <c r="AO222" s="2"/>
    </row>
    <row r="223" spans="14:41" x14ac:dyDescent="0.25">
      <c r="N223" s="68"/>
      <c r="AO223" s="2"/>
    </row>
    <row r="224" spans="14:41" x14ac:dyDescent="0.25">
      <c r="N224" s="68"/>
      <c r="AO224" s="2"/>
    </row>
    <row r="225" spans="14:41" x14ac:dyDescent="0.25">
      <c r="N225" s="68"/>
      <c r="AO225" s="2"/>
    </row>
    <row r="226" spans="14:41" x14ac:dyDescent="0.25">
      <c r="N226" s="68"/>
      <c r="AO226" s="2"/>
    </row>
    <row r="227" spans="14:41" x14ac:dyDescent="0.25">
      <c r="N227" s="68"/>
      <c r="AO227" s="2"/>
    </row>
    <row r="228" spans="14:41" x14ac:dyDescent="0.25">
      <c r="N228" s="68"/>
      <c r="AO228" s="2"/>
    </row>
    <row r="229" spans="14:41" x14ac:dyDescent="0.25">
      <c r="N229" s="68"/>
      <c r="AO229" s="2"/>
    </row>
    <row r="230" spans="14:41" x14ac:dyDescent="0.25">
      <c r="N230" s="68"/>
      <c r="AO230" s="2"/>
    </row>
    <row r="231" spans="14:41" x14ac:dyDescent="0.25">
      <c r="N231" s="68"/>
      <c r="AO231" s="2"/>
    </row>
    <row r="232" spans="14:41" x14ac:dyDescent="0.25">
      <c r="N232" s="68"/>
      <c r="AO232" s="2"/>
    </row>
    <row r="233" spans="14:41" x14ac:dyDescent="0.25">
      <c r="N233" s="68"/>
      <c r="AO233" s="2"/>
    </row>
    <row r="234" spans="14:41" x14ac:dyDescent="0.25">
      <c r="N234" s="68"/>
      <c r="AO234" s="2"/>
    </row>
    <row r="235" spans="14:41" x14ac:dyDescent="0.25">
      <c r="N235" s="68"/>
      <c r="AO235" s="2"/>
    </row>
    <row r="236" spans="14:41" x14ac:dyDescent="0.25">
      <c r="N236" s="68"/>
      <c r="AO236" s="2"/>
    </row>
    <row r="237" spans="14:41" x14ac:dyDescent="0.25">
      <c r="N237" s="68"/>
      <c r="AO237" s="2"/>
    </row>
    <row r="238" spans="14:41" x14ac:dyDescent="0.25">
      <c r="N238" s="68"/>
      <c r="AO238" s="2"/>
    </row>
    <row r="239" spans="14:41" x14ac:dyDescent="0.25">
      <c r="N239" s="68"/>
      <c r="AO239" s="2"/>
    </row>
    <row r="240" spans="14:41" x14ac:dyDescent="0.25">
      <c r="N240" s="68"/>
      <c r="AO240" s="2"/>
    </row>
    <row r="241" spans="14:41" x14ac:dyDescent="0.25">
      <c r="N241" s="68"/>
      <c r="AO241" s="2"/>
    </row>
    <row r="242" spans="14:41" x14ac:dyDescent="0.25">
      <c r="N242" s="68"/>
      <c r="AO242" s="2"/>
    </row>
    <row r="243" spans="14:41" x14ac:dyDescent="0.25">
      <c r="N243" s="68"/>
      <c r="AO243" s="2"/>
    </row>
    <row r="244" spans="14:41" x14ac:dyDescent="0.25">
      <c r="N244" s="68"/>
      <c r="AO244" s="2"/>
    </row>
    <row r="245" spans="14:41" x14ac:dyDescent="0.25">
      <c r="N245" s="68"/>
      <c r="AO245" s="2"/>
    </row>
    <row r="246" spans="14:41" x14ac:dyDescent="0.25">
      <c r="N246" s="68"/>
      <c r="AO246" s="2"/>
    </row>
    <row r="247" spans="14:41" x14ac:dyDescent="0.25">
      <c r="N247" s="68"/>
      <c r="AO247" s="2"/>
    </row>
    <row r="248" spans="14:41" x14ac:dyDescent="0.25">
      <c r="N248" s="68"/>
      <c r="AO248" s="2"/>
    </row>
    <row r="249" spans="14:41" x14ac:dyDescent="0.25">
      <c r="N249" s="68"/>
      <c r="AO249" s="2"/>
    </row>
    <row r="250" spans="14:41" x14ac:dyDescent="0.25">
      <c r="N250" s="68"/>
      <c r="AO250" s="2"/>
    </row>
    <row r="251" spans="14:41" x14ac:dyDescent="0.25">
      <c r="N251" s="68"/>
      <c r="AO251" s="2"/>
    </row>
    <row r="252" spans="14:41" x14ac:dyDescent="0.25">
      <c r="N252" s="68"/>
      <c r="AO252" s="2"/>
    </row>
    <row r="253" spans="14:41" x14ac:dyDescent="0.25">
      <c r="N253" s="68"/>
      <c r="AO253" s="2"/>
    </row>
    <row r="254" spans="14:41" x14ac:dyDescent="0.25">
      <c r="N254" s="68"/>
      <c r="AO254" s="2"/>
    </row>
    <row r="255" spans="14:41" x14ac:dyDescent="0.25">
      <c r="N255" s="68"/>
      <c r="AO255" s="2"/>
    </row>
    <row r="256" spans="14:41" x14ac:dyDescent="0.25">
      <c r="N256" s="68"/>
      <c r="AO256" s="2"/>
    </row>
    <row r="257" spans="14:41" x14ac:dyDescent="0.25">
      <c r="N257" s="68"/>
      <c r="AO257" s="2"/>
    </row>
    <row r="258" spans="14:41" x14ac:dyDescent="0.25">
      <c r="N258" s="68"/>
      <c r="AO258" s="2"/>
    </row>
    <row r="259" spans="14:41" x14ac:dyDescent="0.25">
      <c r="N259" s="68"/>
      <c r="AO259" s="2"/>
    </row>
    <row r="260" spans="14:41" x14ac:dyDescent="0.25">
      <c r="N260" s="68"/>
      <c r="AO260" s="2"/>
    </row>
    <row r="261" spans="14:41" x14ac:dyDescent="0.25">
      <c r="N261" s="68"/>
      <c r="AO261" s="2"/>
    </row>
    <row r="262" spans="14:41" x14ac:dyDescent="0.25">
      <c r="N262" s="68"/>
      <c r="AO262" s="2"/>
    </row>
    <row r="263" spans="14:41" x14ac:dyDescent="0.25">
      <c r="N263" s="68"/>
      <c r="AO263" s="2"/>
    </row>
    <row r="264" spans="14:41" x14ac:dyDescent="0.25">
      <c r="N264" s="68"/>
      <c r="AO264" s="2"/>
    </row>
    <row r="265" spans="14:41" x14ac:dyDescent="0.25">
      <c r="N265" s="68"/>
      <c r="AO265" s="2"/>
    </row>
    <row r="266" spans="14:41" x14ac:dyDescent="0.25">
      <c r="N266" s="68"/>
      <c r="AO266" s="2"/>
    </row>
    <row r="267" spans="14:41" x14ac:dyDescent="0.25">
      <c r="N267" s="68"/>
      <c r="AO267" s="2"/>
    </row>
    <row r="268" spans="14:41" x14ac:dyDescent="0.25">
      <c r="N268" s="68"/>
      <c r="AO268" s="2"/>
    </row>
    <row r="269" spans="14:41" x14ac:dyDescent="0.25">
      <c r="N269" s="68"/>
      <c r="AO269" s="2"/>
    </row>
    <row r="270" spans="14:41" x14ac:dyDescent="0.25">
      <c r="N270" s="68"/>
      <c r="AO270" s="2"/>
    </row>
    <row r="271" spans="14:41" x14ac:dyDescent="0.25">
      <c r="N271" s="68"/>
      <c r="AO271" s="2"/>
    </row>
    <row r="272" spans="14:41" x14ac:dyDescent="0.25">
      <c r="N272" s="68"/>
      <c r="AO272" s="2"/>
    </row>
    <row r="273" spans="14:41" x14ac:dyDescent="0.25">
      <c r="N273" s="68"/>
      <c r="AO273" s="2"/>
    </row>
    <row r="274" spans="14:41" x14ac:dyDescent="0.25">
      <c r="N274" s="68"/>
      <c r="AO274" s="2"/>
    </row>
    <row r="275" spans="14:41" x14ac:dyDescent="0.25">
      <c r="N275" s="68"/>
      <c r="AO275" s="2"/>
    </row>
    <row r="276" spans="14:41" x14ac:dyDescent="0.25">
      <c r="N276" s="68"/>
      <c r="AO276" s="2"/>
    </row>
    <row r="277" spans="14:41" x14ac:dyDescent="0.25">
      <c r="N277" s="68"/>
      <c r="AO277" s="2"/>
    </row>
    <row r="278" spans="14:41" x14ac:dyDescent="0.25">
      <c r="N278" s="68"/>
      <c r="AO278" s="2"/>
    </row>
    <row r="279" spans="14:41" x14ac:dyDescent="0.25">
      <c r="N279" s="68"/>
      <c r="AO279" s="2"/>
    </row>
    <row r="280" spans="14:41" x14ac:dyDescent="0.25">
      <c r="N280" s="68"/>
      <c r="AO280" s="2"/>
    </row>
    <row r="281" spans="14:41" x14ac:dyDescent="0.25">
      <c r="N281" s="68"/>
      <c r="AO281" s="2"/>
    </row>
    <row r="282" spans="14:41" x14ac:dyDescent="0.25">
      <c r="N282" s="68"/>
      <c r="AO282" s="2"/>
    </row>
    <row r="283" spans="14:41" x14ac:dyDescent="0.25">
      <c r="N283" s="68"/>
      <c r="AO283" s="2"/>
    </row>
    <row r="284" spans="14:41" x14ac:dyDescent="0.25">
      <c r="N284" s="68"/>
      <c r="AO284" s="2"/>
    </row>
    <row r="285" spans="14:41" x14ac:dyDescent="0.25">
      <c r="N285" s="68"/>
      <c r="AO285" s="2"/>
    </row>
    <row r="286" spans="14:41" x14ac:dyDescent="0.25">
      <c r="N286" s="68"/>
      <c r="AO286" s="2"/>
    </row>
    <row r="287" spans="14:41" x14ac:dyDescent="0.25">
      <c r="N287" s="68"/>
      <c r="AO287" s="2"/>
    </row>
    <row r="288" spans="14:41" x14ac:dyDescent="0.25">
      <c r="N288" s="68"/>
      <c r="AO288" s="2"/>
    </row>
    <row r="289" spans="14:41" x14ac:dyDescent="0.25">
      <c r="N289" s="68"/>
      <c r="AO289" s="2"/>
    </row>
    <row r="290" spans="14:41" x14ac:dyDescent="0.25">
      <c r="N290" s="68"/>
      <c r="AO290" s="2"/>
    </row>
    <row r="291" spans="14:41" x14ac:dyDescent="0.25">
      <c r="N291" s="68"/>
      <c r="AO291" s="2"/>
    </row>
    <row r="292" spans="14:41" x14ac:dyDescent="0.25">
      <c r="N292" s="68"/>
      <c r="AO292" s="2"/>
    </row>
    <row r="293" spans="14:41" x14ac:dyDescent="0.25">
      <c r="N293" s="68"/>
      <c r="AO293" s="2"/>
    </row>
    <row r="294" spans="14:41" x14ac:dyDescent="0.25">
      <c r="N294" s="68"/>
      <c r="AO294" s="2"/>
    </row>
    <row r="295" spans="14:41" x14ac:dyDescent="0.25">
      <c r="N295" s="68"/>
      <c r="AO295" s="2"/>
    </row>
    <row r="296" spans="14:41" x14ac:dyDescent="0.25">
      <c r="N296" s="68"/>
      <c r="AO296" s="2"/>
    </row>
    <row r="297" spans="14:41" x14ac:dyDescent="0.25">
      <c r="N297" s="68"/>
      <c r="AO297" s="2"/>
    </row>
    <row r="298" spans="14:41" x14ac:dyDescent="0.25">
      <c r="N298" s="68"/>
      <c r="AO298" s="2"/>
    </row>
    <row r="299" spans="14:41" x14ac:dyDescent="0.25">
      <c r="N299" s="68"/>
      <c r="AO299" s="2"/>
    </row>
    <row r="300" spans="14:41" x14ac:dyDescent="0.25">
      <c r="N300" s="68"/>
      <c r="AO300" s="2"/>
    </row>
    <row r="301" spans="14:41" x14ac:dyDescent="0.25">
      <c r="N301" s="68"/>
      <c r="AO301" s="2"/>
    </row>
    <row r="302" spans="14:41" x14ac:dyDescent="0.25">
      <c r="N302" s="68"/>
      <c r="AO302" s="2"/>
    </row>
    <row r="303" spans="14:41" x14ac:dyDescent="0.25">
      <c r="N303" s="68"/>
      <c r="AO303" s="2"/>
    </row>
    <row r="304" spans="14:41" x14ac:dyDescent="0.25">
      <c r="N304" s="68"/>
      <c r="AO304" s="2"/>
    </row>
    <row r="305" spans="14:41" x14ac:dyDescent="0.25">
      <c r="N305" s="68"/>
      <c r="AO305" s="2"/>
    </row>
    <row r="306" spans="14:41" x14ac:dyDescent="0.25">
      <c r="N306" s="68"/>
      <c r="AO306" s="2"/>
    </row>
    <row r="307" spans="14:41" x14ac:dyDescent="0.25">
      <c r="N307" s="68"/>
      <c r="AO307" s="2"/>
    </row>
    <row r="308" spans="14:41" x14ac:dyDescent="0.25">
      <c r="N308" s="68"/>
      <c r="AO308" s="2"/>
    </row>
    <row r="309" spans="14:41" x14ac:dyDescent="0.25">
      <c r="N309" s="68"/>
      <c r="AO309" s="2"/>
    </row>
    <row r="310" spans="14:41" x14ac:dyDescent="0.25">
      <c r="N310" s="68"/>
      <c r="AO310" s="2"/>
    </row>
    <row r="311" spans="14:41" x14ac:dyDescent="0.25">
      <c r="N311" s="68"/>
      <c r="AO311" s="2"/>
    </row>
    <row r="312" spans="14:41" x14ac:dyDescent="0.25">
      <c r="N312" s="68"/>
      <c r="AO312" s="2"/>
    </row>
    <row r="313" spans="14:41" x14ac:dyDescent="0.25">
      <c r="N313" s="68"/>
      <c r="AO313" s="2"/>
    </row>
    <row r="314" spans="14:41" x14ac:dyDescent="0.25">
      <c r="N314" s="68"/>
      <c r="AO314" s="2"/>
    </row>
    <row r="315" spans="14:41" x14ac:dyDescent="0.25">
      <c r="N315" s="68"/>
      <c r="AO315" s="2"/>
    </row>
    <row r="316" spans="14:41" x14ac:dyDescent="0.25">
      <c r="N316" s="68"/>
      <c r="AO316" s="2"/>
    </row>
    <row r="317" spans="14:41" x14ac:dyDescent="0.25">
      <c r="N317" s="68"/>
      <c r="AO317" s="2"/>
    </row>
    <row r="318" spans="14:41" x14ac:dyDescent="0.25">
      <c r="N318" s="68"/>
      <c r="AO318" s="2"/>
    </row>
    <row r="319" spans="14:41" x14ac:dyDescent="0.25">
      <c r="N319" s="68"/>
      <c r="AO319" s="2"/>
    </row>
    <row r="320" spans="14:41" x14ac:dyDescent="0.25">
      <c r="N320" s="68"/>
      <c r="AO320" s="2"/>
    </row>
    <row r="321" spans="14:41" x14ac:dyDescent="0.25">
      <c r="N321" s="68"/>
      <c r="AO321" s="2"/>
    </row>
    <row r="322" spans="14:41" x14ac:dyDescent="0.25">
      <c r="N322" s="68"/>
      <c r="AO322" s="2"/>
    </row>
    <row r="323" spans="14:41" x14ac:dyDescent="0.25">
      <c r="N323" s="68"/>
      <c r="AO323" s="2"/>
    </row>
    <row r="324" spans="14:41" x14ac:dyDescent="0.25">
      <c r="N324" s="68"/>
      <c r="AO324" s="2"/>
    </row>
    <row r="325" spans="14:41" x14ac:dyDescent="0.25">
      <c r="N325" s="68"/>
      <c r="AO325" s="2"/>
    </row>
    <row r="326" spans="14:41" x14ac:dyDescent="0.25">
      <c r="N326" s="68"/>
      <c r="AO326" s="2"/>
    </row>
    <row r="327" spans="14:41" x14ac:dyDescent="0.25">
      <c r="N327" s="68"/>
      <c r="AO327" s="2"/>
    </row>
    <row r="328" spans="14:41" x14ac:dyDescent="0.25">
      <c r="N328" s="68"/>
      <c r="AO328" s="2"/>
    </row>
    <row r="329" spans="14:41" x14ac:dyDescent="0.25">
      <c r="N329" s="68"/>
      <c r="AO329" s="2"/>
    </row>
    <row r="330" spans="14:41" x14ac:dyDescent="0.25">
      <c r="N330" s="68"/>
      <c r="AO330" s="2"/>
    </row>
    <row r="331" spans="14:41" x14ac:dyDescent="0.25">
      <c r="N331" s="68"/>
      <c r="AO331" s="2"/>
    </row>
    <row r="332" spans="14:41" x14ac:dyDescent="0.25">
      <c r="N332" s="68"/>
      <c r="AO332" s="2"/>
    </row>
    <row r="333" spans="14:41" x14ac:dyDescent="0.25">
      <c r="N333" s="68"/>
      <c r="AO333" s="2"/>
    </row>
    <row r="334" spans="14:41" x14ac:dyDescent="0.25">
      <c r="N334" s="68"/>
      <c r="AO334" s="2"/>
    </row>
    <row r="335" spans="14:41" x14ac:dyDescent="0.25">
      <c r="N335" s="68"/>
      <c r="AO335" s="2"/>
    </row>
    <row r="336" spans="14:41" x14ac:dyDescent="0.25">
      <c r="N336" s="68"/>
      <c r="AO336" s="2"/>
    </row>
    <row r="337" spans="14:41" x14ac:dyDescent="0.25">
      <c r="N337" s="68"/>
      <c r="AO337" s="2"/>
    </row>
    <row r="338" spans="14:41" x14ac:dyDescent="0.25">
      <c r="N338" s="68"/>
      <c r="AO338" s="2"/>
    </row>
    <row r="339" spans="14:41" x14ac:dyDescent="0.25">
      <c r="N339" s="68"/>
      <c r="AO339" s="2"/>
    </row>
    <row r="340" spans="14:41" x14ac:dyDescent="0.25">
      <c r="N340" s="68"/>
      <c r="AO340" s="2"/>
    </row>
    <row r="341" spans="14:41" x14ac:dyDescent="0.25">
      <c r="N341" s="68"/>
      <c r="AO341" s="2"/>
    </row>
    <row r="342" spans="14:41" x14ac:dyDescent="0.25">
      <c r="N342" s="68"/>
      <c r="AO342" s="2"/>
    </row>
    <row r="343" spans="14:41" x14ac:dyDescent="0.25">
      <c r="N343" s="68"/>
      <c r="AO343" s="2"/>
    </row>
    <row r="344" spans="14:41" x14ac:dyDescent="0.25">
      <c r="N344" s="68"/>
      <c r="AO344" s="2"/>
    </row>
    <row r="345" spans="14:41" x14ac:dyDescent="0.25">
      <c r="N345" s="68"/>
      <c r="AO345" s="2"/>
    </row>
    <row r="346" spans="14:41" x14ac:dyDescent="0.25">
      <c r="N346" s="68"/>
      <c r="AO346" s="2"/>
    </row>
    <row r="347" spans="14:41" x14ac:dyDescent="0.25">
      <c r="N347" s="68"/>
      <c r="AO347" s="2"/>
    </row>
    <row r="348" spans="14:41" x14ac:dyDescent="0.25">
      <c r="N348" s="68"/>
      <c r="AO348" s="2"/>
    </row>
    <row r="349" spans="14:41" x14ac:dyDescent="0.25">
      <c r="N349" s="68"/>
      <c r="AO349" s="2"/>
    </row>
    <row r="350" spans="14:41" x14ac:dyDescent="0.25">
      <c r="N350" s="68"/>
      <c r="AO350" s="2"/>
    </row>
    <row r="351" spans="14:41" x14ac:dyDescent="0.25">
      <c r="N351" s="68"/>
      <c r="AO351" s="2"/>
    </row>
    <row r="352" spans="14:41" x14ac:dyDescent="0.25">
      <c r="N352" s="68"/>
      <c r="AO352" s="2"/>
    </row>
    <row r="353" spans="14:41" x14ac:dyDescent="0.25">
      <c r="N353" s="68"/>
      <c r="AO353" s="2"/>
    </row>
    <row r="354" spans="14:41" x14ac:dyDescent="0.25">
      <c r="N354" s="68"/>
      <c r="AO354" s="2"/>
    </row>
    <row r="355" spans="14:41" x14ac:dyDescent="0.25">
      <c r="N355" s="68"/>
      <c r="AO355" s="2"/>
    </row>
    <row r="356" spans="14:41" x14ac:dyDescent="0.25">
      <c r="N356" s="68"/>
      <c r="AO356" s="2"/>
    </row>
    <row r="357" spans="14:41" x14ac:dyDescent="0.25">
      <c r="N357" s="68"/>
      <c r="AO357" s="2"/>
    </row>
    <row r="358" spans="14:41" x14ac:dyDescent="0.25">
      <c r="N358" s="68"/>
      <c r="AO358" s="2"/>
    </row>
    <row r="359" spans="14:41" x14ac:dyDescent="0.25">
      <c r="N359" s="68"/>
      <c r="AO359" s="2"/>
    </row>
    <row r="360" spans="14:41" x14ac:dyDescent="0.25">
      <c r="N360" s="68"/>
      <c r="AO360" s="2"/>
    </row>
    <row r="361" spans="14:41" x14ac:dyDescent="0.25">
      <c r="N361" s="68"/>
      <c r="AO361" s="2"/>
    </row>
    <row r="362" spans="14:41" x14ac:dyDescent="0.25">
      <c r="N362" s="68"/>
      <c r="AO362" s="2"/>
    </row>
    <row r="363" spans="14:41" x14ac:dyDescent="0.25">
      <c r="N363" s="68"/>
      <c r="AO363" s="2"/>
    </row>
    <row r="364" spans="14:41" x14ac:dyDescent="0.25">
      <c r="N364" s="68"/>
      <c r="AO364" s="2"/>
    </row>
    <row r="365" spans="14:41" x14ac:dyDescent="0.25">
      <c r="N365" s="68"/>
      <c r="AO365" s="2"/>
    </row>
    <row r="366" spans="14:41" x14ac:dyDescent="0.25">
      <c r="N366" s="68"/>
      <c r="AO366" s="2"/>
    </row>
    <row r="367" spans="14:41" x14ac:dyDescent="0.25">
      <c r="N367" s="68"/>
      <c r="AO367" s="2"/>
    </row>
    <row r="368" spans="14:41" x14ac:dyDescent="0.25">
      <c r="N368" s="68"/>
      <c r="AO368" s="2"/>
    </row>
    <row r="369" spans="14:41" x14ac:dyDescent="0.25">
      <c r="N369" s="68"/>
      <c r="AO369" s="2"/>
    </row>
    <row r="370" spans="14:41" x14ac:dyDescent="0.25">
      <c r="N370" s="68"/>
      <c r="AO370" s="2"/>
    </row>
    <row r="371" spans="14:41" x14ac:dyDescent="0.25">
      <c r="N371" s="68"/>
      <c r="AO371" s="2"/>
    </row>
    <row r="372" spans="14:41" x14ac:dyDescent="0.25">
      <c r="N372" s="68"/>
      <c r="AO372" s="2"/>
    </row>
    <row r="373" spans="14:41" x14ac:dyDescent="0.25">
      <c r="N373" s="68"/>
      <c r="AO373" s="2"/>
    </row>
    <row r="374" spans="14:41" x14ac:dyDescent="0.25">
      <c r="N374" s="68"/>
      <c r="AO374" s="2"/>
    </row>
    <row r="375" spans="14:41" x14ac:dyDescent="0.25">
      <c r="N375" s="68"/>
      <c r="AO375" s="2"/>
    </row>
    <row r="376" spans="14:41" x14ac:dyDescent="0.25">
      <c r="N376" s="68"/>
      <c r="AO376" s="2"/>
    </row>
    <row r="377" spans="14:41" x14ac:dyDescent="0.25">
      <c r="N377" s="68"/>
      <c r="AO377" s="2"/>
    </row>
    <row r="378" spans="14:41" x14ac:dyDescent="0.25">
      <c r="N378" s="68"/>
      <c r="AO378" s="2"/>
    </row>
    <row r="379" spans="14:41" x14ac:dyDescent="0.25">
      <c r="N379" s="68"/>
      <c r="AO379" s="2"/>
    </row>
    <row r="380" spans="14:41" x14ac:dyDescent="0.25">
      <c r="N380" s="68"/>
      <c r="AO380" s="2"/>
    </row>
    <row r="381" spans="14:41" x14ac:dyDescent="0.25">
      <c r="N381" s="68"/>
      <c r="AO381" s="2"/>
    </row>
    <row r="382" spans="14:41" x14ac:dyDescent="0.25">
      <c r="N382" s="68"/>
      <c r="AO382" s="2"/>
    </row>
    <row r="383" spans="14:41" x14ac:dyDescent="0.25">
      <c r="N383" s="68"/>
      <c r="AO383" s="2"/>
    </row>
    <row r="384" spans="14:41" x14ac:dyDescent="0.25">
      <c r="N384" s="68"/>
      <c r="AO384" s="2"/>
    </row>
    <row r="385" spans="14:41" x14ac:dyDescent="0.25">
      <c r="N385" s="68"/>
      <c r="AO385" s="2"/>
    </row>
    <row r="386" spans="14:41" x14ac:dyDescent="0.25">
      <c r="N386" s="68"/>
      <c r="AO386" s="2"/>
    </row>
    <row r="387" spans="14:41" x14ac:dyDescent="0.25">
      <c r="N387" s="68"/>
      <c r="AO387" s="2"/>
    </row>
    <row r="388" spans="14:41" x14ac:dyDescent="0.25">
      <c r="N388" s="68"/>
      <c r="AO388" s="2"/>
    </row>
    <row r="389" spans="14:41" x14ac:dyDescent="0.25">
      <c r="N389" s="68"/>
      <c r="AO389" s="2"/>
    </row>
    <row r="390" spans="14:41" x14ac:dyDescent="0.25">
      <c r="N390" s="68"/>
      <c r="AO390" s="2"/>
    </row>
    <row r="391" spans="14:41" x14ac:dyDescent="0.25">
      <c r="N391" s="68"/>
      <c r="AO391" s="2"/>
    </row>
    <row r="392" spans="14:41" x14ac:dyDescent="0.25">
      <c r="N392" s="68"/>
      <c r="AO392" s="2"/>
    </row>
    <row r="393" spans="14:41" x14ac:dyDescent="0.25">
      <c r="N393" s="68"/>
      <c r="AO393" s="2"/>
    </row>
    <row r="394" spans="14:41" x14ac:dyDescent="0.25">
      <c r="N394" s="68"/>
      <c r="AO394" s="2"/>
    </row>
    <row r="395" spans="14:41" x14ac:dyDescent="0.25">
      <c r="N395" s="68"/>
      <c r="AO395" s="2"/>
    </row>
    <row r="396" spans="14:41" x14ac:dyDescent="0.25">
      <c r="N396" s="68"/>
      <c r="AO396" s="2"/>
    </row>
    <row r="397" spans="14:41" x14ac:dyDescent="0.25">
      <c r="N397" s="68"/>
      <c r="AO397" s="2"/>
    </row>
    <row r="398" spans="14:41" x14ac:dyDescent="0.25">
      <c r="N398" s="68"/>
      <c r="AO398" s="2"/>
    </row>
    <row r="399" spans="14:41" x14ac:dyDescent="0.25">
      <c r="N399" s="68"/>
      <c r="AO399" s="2"/>
    </row>
    <row r="400" spans="14:41" x14ac:dyDescent="0.25">
      <c r="N400" s="68"/>
      <c r="AO400" s="2"/>
    </row>
    <row r="401" spans="14:41" x14ac:dyDescent="0.25">
      <c r="N401" s="68"/>
      <c r="AO401" s="2"/>
    </row>
    <row r="402" spans="14:41" x14ac:dyDescent="0.25">
      <c r="N402" s="68"/>
      <c r="AO402" s="2"/>
    </row>
    <row r="403" spans="14:41" x14ac:dyDescent="0.25">
      <c r="N403" s="68"/>
      <c r="AO403" s="2"/>
    </row>
    <row r="404" spans="14:41" x14ac:dyDescent="0.25">
      <c r="N404" s="68"/>
      <c r="AO404" s="2"/>
    </row>
    <row r="405" spans="14:41" x14ac:dyDescent="0.25">
      <c r="N405" s="68"/>
      <c r="AO405" s="2"/>
    </row>
    <row r="406" spans="14:41" x14ac:dyDescent="0.25">
      <c r="N406" s="68"/>
      <c r="AO406" s="2"/>
    </row>
    <row r="407" spans="14:41" x14ac:dyDescent="0.25">
      <c r="N407" s="68"/>
      <c r="AO407" s="2"/>
    </row>
    <row r="408" spans="14:41" x14ac:dyDescent="0.25">
      <c r="N408" s="68"/>
      <c r="AO408" s="2"/>
    </row>
    <row r="409" spans="14:41" x14ac:dyDescent="0.25">
      <c r="N409" s="68"/>
      <c r="AO409" s="2"/>
    </row>
    <row r="410" spans="14:41" x14ac:dyDescent="0.25">
      <c r="N410" s="68"/>
      <c r="AO410" s="2"/>
    </row>
    <row r="411" spans="14:41" x14ac:dyDescent="0.25">
      <c r="N411" s="68"/>
      <c r="AO411" s="2"/>
    </row>
    <row r="412" spans="14:41" x14ac:dyDescent="0.25">
      <c r="N412" s="68"/>
      <c r="AO412" s="2"/>
    </row>
    <row r="413" spans="14:41" x14ac:dyDescent="0.25">
      <c r="N413" s="68"/>
      <c r="AO413" s="2"/>
    </row>
    <row r="414" spans="14:41" x14ac:dyDescent="0.25">
      <c r="N414" s="68"/>
      <c r="AO414" s="2"/>
    </row>
    <row r="415" spans="14:41" x14ac:dyDescent="0.25">
      <c r="N415" s="68"/>
      <c r="AO415" s="2"/>
    </row>
    <row r="416" spans="14:41" x14ac:dyDescent="0.25">
      <c r="N416" s="68"/>
      <c r="AO416" s="2"/>
    </row>
    <row r="417" spans="14:41" x14ac:dyDescent="0.25">
      <c r="N417" s="68"/>
      <c r="AO417" s="2"/>
    </row>
    <row r="418" spans="14:41" x14ac:dyDescent="0.25">
      <c r="N418" s="68"/>
      <c r="AO418" s="2"/>
    </row>
    <row r="419" spans="14:41" x14ac:dyDescent="0.25">
      <c r="N419" s="68"/>
      <c r="AO419" s="2"/>
    </row>
    <row r="420" spans="14:41" x14ac:dyDescent="0.25">
      <c r="N420" s="68"/>
      <c r="AO420" s="2"/>
    </row>
    <row r="421" spans="14:41" x14ac:dyDescent="0.25">
      <c r="N421" s="68"/>
      <c r="AO421" s="2"/>
    </row>
    <row r="422" spans="14:41" x14ac:dyDescent="0.25">
      <c r="N422" s="68"/>
      <c r="AO422" s="2"/>
    </row>
    <row r="423" spans="14:41" x14ac:dyDescent="0.25">
      <c r="N423" s="68"/>
      <c r="AO423" s="2"/>
    </row>
    <row r="424" spans="14:41" x14ac:dyDescent="0.25">
      <c r="N424" s="68"/>
      <c r="AO424" s="2"/>
    </row>
    <row r="425" spans="14:41" x14ac:dyDescent="0.25">
      <c r="N425" s="68"/>
      <c r="AO425" s="2"/>
    </row>
    <row r="426" spans="14:41" x14ac:dyDescent="0.25">
      <c r="N426" s="68"/>
      <c r="AO426" s="2"/>
    </row>
    <row r="427" spans="14:41" x14ac:dyDescent="0.25">
      <c r="N427" s="68"/>
      <c r="AO427" s="2"/>
    </row>
    <row r="428" spans="14:41" x14ac:dyDescent="0.25">
      <c r="N428" s="68"/>
      <c r="AO428" s="2"/>
    </row>
    <row r="429" spans="14:41" x14ac:dyDescent="0.25">
      <c r="N429" s="68"/>
      <c r="AO429" s="2"/>
    </row>
    <row r="430" spans="14:41" x14ac:dyDescent="0.25">
      <c r="N430" s="68"/>
      <c r="AO430" s="2"/>
    </row>
    <row r="431" spans="14:41" x14ac:dyDescent="0.25">
      <c r="N431" s="68"/>
      <c r="AO431" s="2"/>
    </row>
    <row r="432" spans="14:41" x14ac:dyDescent="0.25">
      <c r="N432" s="68"/>
      <c r="AO432" s="2"/>
    </row>
    <row r="433" spans="14:41" x14ac:dyDescent="0.25">
      <c r="N433" s="68"/>
      <c r="AO433" s="2"/>
    </row>
    <row r="434" spans="14:41" x14ac:dyDescent="0.25">
      <c r="N434" s="68"/>
      <c r="AO434" s="2"/>
    </row>
    <row r="435" spans="14:41" x14ac:dyDescent="0.25">
      <c r="N435" s="68"/>
      <c r="AO435" s="2"/>
    </row>
    <row r="436" spans="14:41" x14ac:dyDescent="0.25">
      <c r="N436" s="68"/>
      <c r="AO436" s="2"/>
    </row>
    <row r="437" spans="14:41" x14ac:dyDescent="0.25">
      <c r="N437" s="68"/>
      <c r="AO437" s="2"/>
    </row>
    <row r="438" spans="14:41" x14ac:dyDescent="0.25">
      <c r="N438" s="68"/>
      <c r="AO438" s="2"/>
    </row>
    <row r="439" spans="14:41" x14ac:dyDescent="0.25">
      <c r="AO439" s="2"/>
    </row>
    <row r="440" spans="14:41" x14ac:dyDescent="0.25">
      <c r="AO440" s="2"/>
    </row>
    <row r="441" spans="14:41" x14ac:dyDescent="0.25">
      <c r="AO441" s="2"/>
    </row>
    <row r="442" spans="14:41" x14ac:dyDescent="0.25">
      <c r="AO442" s="2"/>
    </row>
    <row r="443" spans="14:41" x14ac:dyDescent="0.25">
      <c r="AO443" s="2"/>
    </row>
    <row r="444" spans="14:41" x14ac:dyDescent="0.25">
      <c r="AO444" s="2"/>
    </row>
    <row r="445" spans="14:41" x14ac:dyDescent="0.25">
      <c r="AO445" s="2"/>
    </row>
    <row r="446" spans="14:41" x14ac:dyDescent="0.25">
      <c r="AO446" s="2"/>
    </row>
    <row r="447" spans="14:41" x14ac:dyDescent="0.25">
      <c r="AO447" s="2"/>
    </row>
    <row r="448" spans="14:41" x14ac:dyDescent="0.25">
      <c r="AO448" s="2"/>
    </row>
    <row r="449" spans="41:41" x14ac:dyDescent="0.25">
      <c r="AO449" s="2"/>
    </row>
    <row r="450" spans="41:41" x14ac:dyDescent="0.25">
      <c r="AO450" s="2"/>
    </row>
    <row r="451" spans="41:41" x14ac:dyDescent="0.25">
      <c r="AO451" s="2"/>
    </row>
    <row r="452" spans="41:41" x14ac:dyDescent="0.25">
      <c r="AO452" s="2"/>
    </row>
    <row r="453" spans="41:41" x14ac:dyDescent="0.25">
      <c r="AO453" s="2"/>
    </row>
    <row r="454" spans="41:41" x14ac:dyDescent="0.25">
      <c r="AO454" s="2"/>
    </row>
    <row r="455" spans="41:41" x14ac:dyDescent="0.25">
      <c r="AO455" s="2"/>
    </row>
    <row r="456" spans="41:41" x14ac:dyDescent="0.25">
      <c r="AO456" s="2"/>
    </row>
    <row r="457" spans="41:41" x14ac:dyDescent="0.25">
      <c r="AO457" s="2"/>
    </row>
    <row r="458" spans="41:41" x14ac:dyDescent="0.25">
      <c r="AO458" s="2"/>
    </row>
    <row r="459" spans="41:41" x14ac:dyDescent="0.25">
      <c r="AO459" s="2"/>
    </row>
    <row r="460" spans="41:41" x14ac:dyDescent="0.25">
      <c r="AO460" s="2"/>
    </row>
    <row r="461" spans="41:41" x14ac:dyDescent="0.25">
      <c r="AO461" s="2"/>
    </row>
    <row r="462" spans="41:41" x14ac:dyDescent="0.25">
      <c r="AO462" s="2"/>
    </row>
    <row r="463" spans="41:41" x14ac:dyDescent="0.25">
      <c r="AO463" s="2"/>
    </row>
    <row r="464" spans="41:41" x14ac:dyDescent="0.25">
      <c r="AO464" s="2"/>
    </row>
    <row r="465" spans="41:41" x14ac:dyDescent="0.25">
      <c r="AO465" s="2"/>
    </row>
    <row r="466" spans="41:41" x14ac:dyDescent="0.25">
      <c r="AO466" s="2"/>
    </row>
    <row r="467" spans="41:41" x14ac:dyDescent="0.25">
      <c r="AO467" s="2"/>
    </row>
    <row r="468" spans="41:41" x14ac:dyDescent="0.25">
      <c r="AO468" s="2"/>
    </row>
    <row r="469" spans="41:41" x14ac:dyDescent="0.25">
      <c r="AO469" s="2"/>
    </row>
    <row r="470" spans="41:41" x14ac:dyDescent="0.25">
      <c r="AO470" s="2"/>
    </row>
    <row r="471" spans="41:41" x14ac:dyDescent="0.25">
      <c r="AO471" s="2"/>
    </row>
    <row r="472" spans="41:41" x14ac:dyDescent="0.25">
      <c r="AO472" s="2"/>
    </row>
    <row r="473" spans="41:41" x14ac:dyDescent="0.25">
      <c r="AO473" s="2"/>
    </row>
    <row r="474" spans="41:41" x14ac:dyDescent="0.25">
      <c r="AO474" s="2"/>
    </row>
    <row r="475" spans="41:41" x14ac:dyDescent="0.25">
      <c r="AO475" s="2"/>
    </row>
    <row r="476" spans="41:41" x14ac:dyDescent="0.25">
      <c r="AO476" s="2"/>
    </row>
    <row r="477" spans="41:41" x14ac:dyDescent="0.25">
      <c r="AO477" s="2"/>
    </row>
    <row r="478" spans="41:41" x14ac:dyDescent="0.25">
      <c r="AO478" s="2"/>
    </row>
    <row r="479" spans="41:41" x14ac:dyDescent="0.25">
      <c r="AO479" s="2"/>
    </row>
    <row r="480" spans="41:41" x14ac:dyDescent="0.25">
      <c r="AO480" s="2"/>
    </row>
  </sheetData>
  <phoneticPr fontId="0" type="noConversion"/>
  <pageMargins left="1" right="1" top="1" bottom="1" header="0.5" footer="0.5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GRADES16</vt:lpstr>
      <vt:lpstr>GRADES1</vt:lpstr>
      <vt:lpstr>EXAM_GR</vt:lpstr>
      <vt:lpstr>\d</vt:lpstr>
      <vt:lpstr>GRAPH</vt:lpstr>
      <vt:lpstr>GRADES16!Print_Area</vt:lpstr>
      <vt:lpstr>GRADES16!Print_Area_MI</vt:lpstr>
      <vt:lpstr>GRADES16!Print_Titles</vt:lpstr>
      <vt:lpstr>GRADES16!Print_Titles_MI</vt:lpstr>
      <vt:lpstr>STUDENTS</vt:lpstr>
    </vt:vector>
  </TitlesOfParts>
  <Company>College of San Mateo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San Mateo</dc:creator>
  <cp:lastModifiedBy>Aniket Gupta</cp:lastModifiedBy>
  <cp:lastPrinted>2003-09-01T17:20:11Z</cp:lastPrinted>
  <dcterms:created xsi:type="dcterms:W3CDTF">1998-04-15T14:37:15Z</dcterms:created>
  <dcterms:modified xsi:type="dcterms:W3CDTF">2024-02-03T22:17:37Z</dcterms:modified>
</cp:coreProperties>
</file>