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ate1904="1" defaultThemeVersion="166925"/>
  <mc:AlternateContent xmlns:mc="http://schemas.openxmlformats.org/markup-compatibility/2006">
    <mc:Choice Requires="x15">
      <x15ac:absPath xmlns:x15ac="http://schemas.microsoft.com/office/spreadsheetml/2010/11/ac" url="C:\Users\anike\OneDrive\Documents\UCSD\ERSP\Script\spreadsheets\grades\original\"/>
    </mc:Choice>
  </mc:AlternateContent>
  <xr:revisionPtr revIDLastSave="0" documentId="8_{B2ABD414-A52F-449A-92FD-1EA50C7F4D5E}" xr6:coauthVersionLast="47" xr6:coauthVersionMax="47" xr10:uidLastSave="{00000000-0000-0000-0000-000000000000}"/>
  <bookViews>
    <workbookView xWindow="3348" yWindow="3348" windowWidth="17280" windowHeight="8880"/>
  </bookViews>
  <sheets>
    <sheet name="Grades" sheetId="1" r:id="rId1"/>
    <sheet name="Proposal" sheetId="2" r:id="rId2"/>
    <sheet name="Analisis &amp; Design" sheetId="3" r:id="rId3"/>
    <sheet name="Project" sheetId="4" r:id="rId4"/>
  </sheets>
  <definedNames>
    <definedName name="_xlnm.Print_Area" localSheetId="3">Project!$A$1:$H$35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1" l="1"/>
  <c r="D3" i="1"/>
  <c r="D7" i="1"/>
  <c r="D8" i="1"/>
  <c r="D11" i="1"/>
  <c r="D15" i="1"/>
  <c r="D16" i="1"/>
  <c r="D19" i="1"/>
  <c r="I2" i="2"/>
  <c r="D12" i="1" s="1"/>
  <c r="I3" i="2"/>
  <c r="D5" i="1" s="1"/>
  <c r="I4" i="2"/>
  <c r="I5" i="2"/>
  <c r="D9" i="1" s="1"/>
  <c r="I6" i="2"/>
  <c r="I7" i="2"/>
  <c r="D17" i="1" s="1"/>
  <c r="I8" i="2"/>
  <c r="D6" i="1" s="1"/>
  <c r="I9" i="2"/>
  <c r="I10" i="2"/>
  <c r="D14" i="1" s="1"/>
  <c r="H2" i="3"/>
  <c r="H3" i="3"/>
  <c r="H4" i="3"/>
  <c r="H5" i="3"/>
  <c r="H6" i="3"/>
  <c r="H7" i="3"/>
  <c r="H8" i="3"/>
  <c r="H9" i="3"/>
  <c r="H10" i="3"/>
  <c r="I3" i="4"/>
  <c r="I4" i="4"/>
  <c r="J16" i="4" s="1"/>
  <c r="I5" i="4"/>
  <c r="J17" i="4" s="1"/>
  <c r="I6" i="4"/>
  <c r="J18" i="4" s="1"/>
  <c r="I7" i="4"/>
  <c r="I8" i="4"/>
  <c r="I9" i="4"/>
  <c r="J21" i="4" s="1"/>
  <c r="I10" i="4"/>
  <c r="J22" i="4" s="1"/>
  <c r="F8" i="1" s="1"/>
  <c r="I11" i="4"/>
  <c r="G15" i="4"/>
  <c r="G16" i="4"/>
  <c r="G17" i="4"/>
  <c r="G18" i="4"/>
  <c r="G19" i="4"/>
  <c r="J19" i="4"/>
  <c r="F3" i="1" s="1"/>
  <c r="G20" i="4"/>
  <c r="J20" i="4" s="1"/>
  <c r="G21" i="4"/>
  <c r="G22" i="4"/>
  <c r="G23" i="4"/>
  <c r="G27" i="4"/>
  <c r="J15" i="4" s="1"/>
  <c r="G28" i="4"/>
  <c r="G29" i="4"/>
  <c r="G30" i="4"/>
  <c r="G31" i="4"/>
  <c r="G32" i="4"/>
  <c r="G33" i="4"/>
  <c r="G34" i="4"/>
  <c r="G35" i="4"/>
  <c r="J23" i="4" s="1"/>
  <c r="F6" i="1" l="1"/>
  <c r="F16" i="1"/>
  <c r="K6" i="1"/>
  <c r="K16" i="1"/>
  <c r="F12" i="1"/>
  <c r="K12" i="1" s="1"/>
  <c r="F18" i="1"/>
  <c r="F9" i="1"/>
  <c r="F10" i="1"/>
  <c r="F7" i="1"/>
  <c r="F15" i="1"/>
  <c r="K15" i="1" s="1"/>
  <c r="K11" i="1"/>
  <c r="F14" i="1"/>
  <c r="K14" i="1" s="1"/>
  <c r="F13" i="1"/>
  <c r="F11" i="1"/>
  <c r="F5" i="1"/>
  <c r="K5" i="1" s="1"/>
  <c r="K9" i="1"/>
  <c r="K8" i="1"/>
  <c r="K7" i="1"/>
  <c r="F17" i="1"/>
  <c r="K17" i="1" s="1"/>
  <c r="F4" i="1"/>
  <c r="K3" i="1"/>
  <c r="D13" i="1"/>
  <c r="K13" i="1" s="1"/>
  <c r="D18" i="1"/>
  <c r="K18" i="1" s="1"/>
  <c r="D10" i="1"/>
  <c r="K10" i="1" s="1"/>
  <c r="D4" i="1"/>
  <c r="K4" i="1" s="1"/>
  <c r="F19" i="1"/>
  <c r="K19" i="1" s="1"/>
</calcChain>
</file>

<file path=xl/sharedStrings.xml><?xml version="1.0" encoding="utf-8"?>
<sst xmlns="http://schemas.openxmlformats.org/spreadsheetml/2006/main" count="84" uniqueCount="74">
  <si>
    <t>Froylan A Martinez O</t>
  </si>
  <si>
    <t>Jose A Corona L</t>
  </si>
  <si>
    <t>TOTAL</t>
  </si>
  <si>
    <t>Equipo</t>
  </si>
  <si>
    <t>Roles</t>
  </si>
  <si>
    <t>TOTAL PROTO</t>
  </si>
  <si>
    <t>TOTAL PRESEN</t>
  </si>
  <si>
    <t>The initial (and lengthy) background section was not required. There is no justification for why it is a good idea to use an agent system for this. There is no description of the system as a product (e.g. how to use it). The schedule is in spanish and almost unreadable; you put project planning after analysis.</t>
  </si>
  <si>
    <t>An initial general description is missing. The meaning of "motivation" is misunderstood. The detailed description is OK in general, but we can not see how the user interacts with the system.  Concerning the structure, you give justifications before presenting what you are going to do.</t>
  </si>
  <si>
    <t>Your schedule is not detailed, for instance there are no separate analysis and design phases.</t>
  </si>
  <si>
    <t>Juan Carlos Contreras P</t>
  </si>
  <si>
    <t>Carlos Astengo N</t>
  </si>
  <si>
    <t>Agentness</t>
  </si>
  <si>
    <t>Product</t>
  </si>
  <si>
    <t>Tech detail</t>
  </si>
  <si>
    <t>Schedule</t>
  </si>
  <si>
    <t>Organization, struct.</t>
  </si>
  <si>
    <t>English</t>
  </si>
  <si>
    <t>Comments</t>
  </si>
  <si>
    <t>Document was late (*0.8). Motivation missing (as why the project is important/ interesting. No agentness justification. Almost no "product" description. Incomplete schedule, no analysis &amp; design included, nor documentation or testing. Poor organization, some required sections were not present. English barely acceptable, errors like "it essamble", "it carry", ...</t>
  </si>
  <si>
    <t>Protocols, interac</t>
  </si>
  <si>
    <t>Ag Model</t>
  </si>
  <si>
    <t>Acq, Serv Model</t>
  </si>
  <si>
    <t>Writing, English</t>
  </si>
  <si>
    <t>PROTOTIPE</t>
  </si>
  <si>
    <t>Finish</t>
  </si>
  <si>
    <t>Works</t>
  </si>
  <si>
    <t>Ag methodol</t>
  </si>
  <si>
    <t>Tech contrib</t>
  </si>
  <si>
    <t>User interact</t>
  </si>
  <si>
    <t>PRESENTATION</t>
  </si>
  <si>
    <t>Team</t>
  </si>
  <si>
    <t>Finished / demo</t>
  </si>
  <si>
    <t>Motiv, value</t>
  </si>
  <si>
    <t>Organizat</t>
  </si>
  <si>
    <t>Clarity</t>
  </si>
  <si>
    <t>Time</t>
  </si>
  <si>
    <t>Grade</t>
  </si>
  <si>
    <t>DOCUMENT</t>
  </si>
  <si>
    <t>Justific</t>
  </si>
  <si>
    <t>Structure</t>
  </si>
  <si>
    <t>Correction</t>
  </si>
  <si>
    <t>References</t>
  </si>
  <si>
    <t>TOTAL REPORT</t>
  </si>
  <si>
    <t>ID</t>
  </si>
  <si>
    <t>Name</t>
  </si>
  <si>
    <t>Proposal</t>
  </si>
  <si>
    <t>Analysis &amp; Des.</t>
  </si>
  <si>
    <t>Marco A. Montes de Oca</t>
  </si>
  <si>
    <t>Implem.&amp; report</t>
  </si>
  <si>
    <t>Armando Moran S</t>
  </si>
  <si>
    <t>Descrip., Motiva.</t>
  </si>
  <si>
    <t>Agentness justif.</t>
  </si>
  <si>
    <t>You say that agents "could improve the system performance", but you do not give a reason.</t>
  </si>
  <si>
    <t>1st exam</t>
  </si>
  <si>
    <t>2d exam</t>
  </si>
  <si>
    <t>3rd exam</t>
  </si>
  <si>
    <t>Final exam</t>
  </si>
  <si>
    <t>GLOBAL</t>
  </si>
  <si>
    <t>Your abstract is not really an abstract; you should discard from the beginning until it reads "Here is proposed...". The title of section 2, "Theoretical development" is totally misleading. It seems like a contradiction that your agents are assigned both to a bomb each one, and to a board area at the same time. The schedule is not detailed.</t>
  </si>
  <si>
    <t>To have a goal as "to win" is not a reason for being appropriate for agents. In the schedule there is no analysis, design, report writing.</t>
  </si>
  <si>
    <t>Practically no justification is given of why it is a good idea to program the HelpDesk as an agent-based system</t>
  </si>
  <si>
    <t>Robocup Rescue could use "Multiagent Concepts", but this does not mean that is a good idea to use agents for it.</t>
  </si>
  <si>
    <t>Ariosto Gaona P</t>
  </si>
  <si>
    <t>Alexander Gordillo A</t>
  </si>
  <si>
    <t>Samer Alvarez G</t>
  </si>
  <si>
    <t>Mario Alberto Ochoa S</t>
  </si>
  <si>
    <t>Samuel Alonso Oporto D</t>
  </si>
  <si>
    <t>Francisco G Gonzalez P</t>
  </si>
  <si>
    <t>Cesar Augusto Marin P</t>
  </si>
  <si>
    <t>Ramiro Perez L</t>
  </si>
  <si>
    <t>Marco Otilio Pena D</t>
  </si>
  <si>
    <t>Rene de la Calleja M</t>
  </si>
  <si>
    <t>Ivan Lopez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</si>
</sst>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name val="Verdana"/>
    </font>
    <font>
      <sz val="12"/>
      <name val="Verdana"/>
    </font>
    <font>
      <sz val="14"/>
      <name val="Verdana"/>
    </font>
    <font>
      <b/>
      <sz val="12"/>
      <name val="Verdana"/>
      <family val="2"/>
    </font>
  </fonts>
  <fills count="6">
    <fill>
      <patternFill patternType="none"/>
    </fill>
    <fill>
      <patternFill patternType="gray125"/>
    </fill>
    <fill>
      <patternFill patternType="solid">
        <fgColor indexed="13"/>
        <bgColor indexed="64"/>
      </patternFill>
    </fill>
    <fill>
      <patternFill patternType="solid">
        <fgColor indexed="42"/>
        <bgColor indexed="64"/>
      </patternFill>
    </fill>
    <fill>
      <patternFill patternType="solid">
        <fgColor indexed="43"/>
        <bgColor indexed="64"/>
      </patternFill>
    </fill>
    <fill>
      <patternFill patternType="solid">
        <fgColor indexed="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1" fillId="0" borderId="0" xfId="0" applyFont="1"/>
    <xf numFmtId="0" fontId="0" fillId="0" borderId="1" xfId="0" applyBorder="1"/>
    <xf numFmtId="0" fontId="1" fillId="2" borderId="1" xfId="0" applyFont="1" applyFill="1" applyBorder="1" applyAlignment="1">
      <alignment textRotation="90"/>
    </xf>
    <xf numFmtId="0" fontId="1" fillId="2" borderId="1" xfId="0" applyFont="1" applyFill="1" applyBorder="1"/>
    <xf numFmtId="0" fontId="1" fillId="0" borderId="1" xfId="0" applyFont="1" applyBorder="1" applyAlignment="1"/>
    <xf numFmtId="0" fontId="1" fillId="3" borderId="1" xfId="0" applyFont="1" applyFill="1" applyBorder="1"/>
    <xf numFmtId="0" fontId="1" fillId="0" borderId="1" xfId="0" applyFont="1" applyBorder="1"/>
    <xf numFmtId="1" fontId="1" fillId="0" borderId="1" xfId="0" applyNumberFormat="1" applyFont="1" applyBorder="1"/>
    <xf numFmtId="0" fontId="1" fillId="0" borderId="1" xfId="0" applyFont="1" applyBorder="1" applyAlignment="1">
      <alignment wrapText="1"/>
    </xf>
    <xf numFmtId="0" fontId="1" fillId="4" borderId="1" xfId="0" applyFont="1" applyFill="1" applyBorder="1" applyAlignment="1">
      <alignment textRotation="90"/>
    </xf>
    <xf numFmtId="0" fontId="1" fillId="0" borderId="1" xfId="0" applyFont="1" applyFill="1" applyBorder="1" applyAlignment="1"/>
    <xf numFmtId="0" fontId="2" fillId="0" borderId="0" xfId="0" applyFont="1"/>
    <xf numFmtId="0" fontId="2" fillId="0" borderId="1" xfId="0" applyFont="1" applyBorder="1"/>
    <xf numFmtId="0" fontId="2" fillId="0" borderId="0" xfId="0" applyFont="1" applyAlignment="1">
      <alignment textRotation="90"/>
    </xf>
    <xf numFmtId="0" fontId="2" fillId="0" borderId="1" xfId="0" applyFont="1" applyBorder="1" applyAlignment="1">
      <alignment vertical="top" wrapText="1"/>
    </xf>
    <xf numFmtId="1" fontId="2" fillId="0" borderId="1" xfId="0" applyNumberFormat="1" applyFont="1" applyBorder="1"/>
    <xf numFmtId="0" fontId="3" fillId="0" borderId="1" xfId="0" applyFont="1" applyBorder="1" applyAlignment="1"/>
    <xf numFmtId="1" fontId="3" fillId="0" borderId="1" xfId="0" applyNumberFormat="1" applyFont="1" applyBorder="1"/>
    <xf numFmtId="0" fontId="1" fillId="0" borderId="1" xfId="0" applyFont="1" applyFill="1" applyBorder="1"/>
    <xf numFmtId="0" fontId="2" fillId="5" borderId="1" xfId="0" applyFont="1" applyFill="1" applyBorder="1"/>
    <xf numFmtId="0" fontId="2" fillId="4" borderId="2" xfId="0" applyFont="1" applyFill="1" applyBorder="1" applyAlignment="1">
      <alignment vertical="top" textRotation="90" wrapText="1"/>
    </xf>
    <xf numFmtId="0" fontId="2" fillId="4" borderId="1" xfId="0" applyFont="1" applyFill="1" applyBorder="1" applyAlignment="1">
      <alignment textRotation="90"/>
    </xf>
    <xf numFmtId="0" fontId="2" fillId="2" borderId="2" xfId="0" applyFont="1" applyFill="1" applyBorder="1" applyAlignment="1">
      <alignment vertical="top" textRotation="90" wrapText="1"/>
    </xf>
    <xf numFmtId="0" fontId="2" fillId="2" borderId="1" xfId="0" applyFont="1" applyFill="1" applyBorder="1" applyAlignment="1">
      <alignment textRotation="90"/>
    </xf>
    <xf numFmtId="0" fontId="1" fillId="3" borderId="1" xfId="0" applyFont="1" applyFill="1" applyBorder="1" applyAlignment="1">
      <alignment horizontal="center"/>
    </xf>
    <xf numFmtId="2"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tabSelected="1" workbookViewId="0">
      <selection activeCell="H6" sqref="H6"/>
    </sheetView>
  </sheetViews>
  <sheetFormatPr defaultColWidth="10.7265625" defaultRowHeight="16.2" x14ac:dyDescent="0.3"/>
  <cols>
    <col min="1" max="1" width="10.7265625" style="1"/>
    <col min="2" max="2" width="24.7265625" style="1" customWidth="1"/>
    <col min="3" max="3" width="7" style="1" customWidth="1"/>
    <col min="4" max="10" width="4.7265625" style="1" customWidth="1"/>
    <col min="11" max="11" width="11.1796875" style="1" customWidth="1"/>
    <col min="12" max="16384" width="10.7265625" style="1"/>
  </cols>
  <sheetData>
    <row r="1" spans="1:11" ht="107.4" x14ac:dyDescent="0.3">
      <c r="A1" s="1" t="s">
        <v>44</v>
      </c>
      <c r="B1" s="7" t="s">
        <v>45</v>
      </c>
      <c r="C1" s="7" t="s">
        <v>31</v>
      </c>
      <c r="D1" s="3" t="s">
        <v>46</v>
      </c>
      <c r="E1" s="3" t="s">
        <v>47</v>
      </c>
      <c r="F1" s="3" t="s">
        <v>49</v>
      </c>
      <c r="G1" s="10" t="s">
        <v>54</v>
      </c>
      <c r="H1" s="10" t="s">
        <v>55</v>
      </c>
      <c r="I1" s="10" t="s">
        <v>56</v>
      </c>
      <c r="J1" s="10" t="s">
        <v>57</v>
      </c>
      <c r="K1" s="4" t="s">
        <v>58</v>
      </c>
    </row>
    <row r="2" spans="1:11" x14ac:dyDescent="0.3">
      <c r="A2" s="19"/>
      <c r="B2" s="19"/>
      <c r="C2" s="19"/>
      <c r="D2" s="11">
        <v>8</v>
      </c>
      <c r="E2" s="11">
        <v>15</v>
      </c>
      <c r="F2" s="11">
        <v>20</v>
      </c>
      <c r="G2" s="11">
        <v>13</v>
      </c>
      <c r="H2" s="11">
        <v>13</v>
      </c>
      <c r="I2" s="11">
        <v>13</v>
      </c>
      <c r="J2" s="11">
        <v>18</v>
      </c>
      <c r="K2" s="17">
        <f>SUM(D2:J2)</f>
        <v>100</v>
      </c>
    </row>
    <row r="3" spans="1:11" x14ac:dyDescent="0.3">
      <c r="A3" s="6">
        <v>372843</v>
      </c>
      <c r="B3" s="6" t="s">
        <v>50</v>
      </c>
      <c r="C3" s="6">
        <v>5</v>
      </c>
      <c r="D3" s="8">
        <f>LOOKUP(C3,Proposal!A$2:A$10,Proposal!I$2:I$10)</f>
        <v>90</v>
      </c>
      <c r="E3" s="8"/>
      <c r="F3" s="8" t="e">
        <f>LOOKUP(C3,Project!I$15:I$23,Project!J$15:J$23)</f>
        <v>#DIV/0!</v>
      </c>
      <c r="G3" s="7">
        <v>91</v>
      </c>
      <c r="H3" s="7">
        <v>98</v>
      </c>
      <c r="I3" s="7"/>
      <c r="J3" s="7"/>
      <c r="K3" s="18" t="e">
        <f>(D3*D$2+E3*E$2+F3*F$2+G3*G$2+J3*J$2)/100</f>
        <v>#DIV/0!</v>
      </c>
    </row>
    <row r="4" spans="1:11" x14ac:dyDescent="0.3">
      <c r="A4" s="6">
        <v>529417</v>
      </c>
      <c r="B4" s="6" t="s">
        <v>1</v>
      </c>
      <c r="C4" s="6">
        <v>6</v>
      </c>
      <c r="D4" s="8">
        <f>LOOKUP(C4,Proposal!A$2:A$10,Proposal!I$2:I$10)</f>
        <v>90.714285714285708</v>
      </c>
      <c r="E4" s="8"/>
      <c r="F4" s="8" t="e">
        <f>LOOKUP(C4,Project!I$15:I$23,Project!J$15:J$23)</f>
        <v>#DIV/0!</v>
      </c>
      <c r="G4" s="7">
        <v>91</v>
      </c>
      <c r="H4" s="7">
        <v>80</v>
      </c>
      <c r="I4" s="7"/>
      <c r="J4" s="7"/>
      <c r="K4" s="18" t="e">
        <f t="shared" ref="K4:K19" si="0">(D4*D$2+E4*E$2+F4*F$2+G4*G$2+J4*J$2)/100</f>
        <v>#DIV/0!</v>
      </c>
    </row>
    <row r="5" spans="1:11" x14ac:dyDescent="0.3">
      <c r="A5" s="6">
        <v>529643</v>
      </c>
      <c r="B5" s="6" t="s">
        <v>68</v>
      </c>
      <c r="C5" s="6">
        <v>2</v>
      </c>
      <c r="D5" s="8">
        <f>LOOKUP(C5,Proposal!A$2:A$10,Proposal!I$2:I$10)</f>
        <v>95</v>
      </c>
      <c r="E5" s="8"/>
      <c r="F5" s="8" t="e">
        <f>LOOKUP(C5,Project!I$15:I$23,Project!J$15:J$23)</f>
        <v>#DIV/0!</v>
      </c>
      <c r="G5" s="7">
        <v>68</v>
      </c>
      <c r="H5" s="7">
        <v>85</v>
      </c>
      <c r="I5" s="7"/>
      <c r="J5" s="7"/>
      <c r="K5" s="18" t="e">
        <f t="shared" si="0"/>
        <v>#DIV/0!</v>
      </c>
    </row>
    <row r="6" spans="1:11" x14ac:dyDescent="0.3">
      <c r="A6" s="6">
        <v>583078</v>
      </c>
      <c r="B6" s="6" t="s">
        <v>10</v>
      </c>
      <c r="C6" s="6">
        <v>7</v>
      </c>
      <c r="D6" s="8">
        <f>LOOKUP(C6,Proposal!A$2:A$10,Proposal!I$2:I$10)</f>
        <v>86.428571428571431</v>
      </c>
      <c r="E6" s="8"/>
      <c r="F6" s="8" t="e">
        <f>LOOKUP(C6,Project!I$15:I$23,Project!J$15:J$23)</f>
        <v>#DIV/0!</v>
      </c>
      <c r="G6" s="7">
        <v>78</v>
      </c>
      <c r="H6" s="7">
        <v>79</v>
      </c>
      <c r="I6" s="7"/>
      <c r="J6" s="7"/>
      <c r="K6" s="18" t="e">
        <f t="shared" si="0"/>
        <v>#DIV/0!</v>
      </c>
    </row>
    <row r="7" spans="1:11" x14ac:dyDescent="0.3">
      <c r="A7" s="6">
        <v>771116</v>
      </c>
      <c r="B7" s="6" t="s">
        <v>69</v>
      </c>
      <c r="C7" s="6">
        <v>3</v>
      </c>
      <c r="D7" s="8">
        <f>LOOKUP(C7,Proposal!A$2:A$10,Proposal!I$2:I$10)</f>
        <v>92.857142857142861</v>
      </c>
      <c r="E7" s="8"/>
      <c r="F7" s="8" t="e">
        <f>LOOKUP(C7,Project!I$15:I$23,Project!J$15:J$23)</f>
        <v>#DIV/0!</v>
      </c>
      <c r="G7" s="7">
        <v>85</v>
      </c>
      <c r="H7" s="7">
        <v>72</v>
      </c>
      <c r="I7" s="7"/>
      <c r="J7" s="7"/>
      <c r="K7" s="18" t="e">
        <f t="shared" si="0"/>
        <v>#DIV/0!</v>
      </c>
    </row>
    <row r="8" spans="1:11" x14ac:dyDescent="0.3">
      <c r="A8" s="6">
        <v>784892</v>
      </c>
      <c r="B8" s="6" t="s">
        <v>70</v>
      </c>
      <c r="C8" s="6">
        <v>8</v>
      </c>
      <c r="D8" s="8">
        <f>LOOKUP(C8,Proposal!A$2:A$10,Proposal!I$2:I$10)</f>
        <v>70</v>
      </c>
      <c r="E8" s="8"/>
      <c r="F8" s="8" t="e">
        <f>LOOKUP(C8,Project!I$15:I$23,Project!J$15:J$23)</f>
        <v>#DIV/0!</v>
      </c>
      <c r="G8" s="7">
        <v>58</v>
      </c>
      <c r="H8" s="7">
        <v>65</v>
      </c>
      <c r="I8" s="7"/>
      <c r="J8" s="7"/>
      <c r="K8" s="18" t="e">
        <f t="shared" si="0"/>
        <v>#DIV/0!</v>
      </c>
    </row>
    <row r="9" spans="1:11" x14ac:dyDescent="0.3">
      <c r="A9" s="6">
        <v>785122</v>
      </c>
      <c r="B9" s="6" t="s">
        <v>71</v>
      </c>
      <c r="C9" s="6">
        <v>4</v>
      </c>
      <c r="D9" s="8">
        <f>LOOKUP(C9,Proposal!A$2:A$10,Proposal!I$2:I$10)</f>
        <v>97.142857142857139</v>
      </c>
      <c r="E9" s="8"/>
      <c r="F9" s="8" t="e">
        <f>LOOKUP(C9,Project!I$15:I$23,Project!J$15:J$23)</f>
        <v>#DIV/0!</v>
      </c>
      <c r="G9" s="7">
        <v>86</v>
      </c>
      <c r="H9" s="7">
        <v>72</v>
      </c>
      <c r="I9" s="7"/>
      <c r="J9" s="7"/>
      <c r="K9" s="18" t="e">
        <f t="shared" si="0"/>
        <v>#DIV/0!</v>
      </c>
    </row>
    <row r="10" spans="1:11" x14ac:dyDescent="0.3">
      <c r="A10" s="6">
        <v>785945</v>
      </c>
      <c r="B10" s="6" t="s">
        <v>11</v>
      </c>
      <c r="C10" s="6">
        <v>4</v>
      </c>
      <c r="D10" s="8">
        <f>LOOKUP(C10,Proposal!A$2:A$10,Proposal!I$2:I$10)</f>
        <v>97.142857142857139</v>
      </c>
      <c r="E10" s="8"/>
      <c r="F10" s="8" t="e">
        <f>LOOKUP(C10,Project!I$15:I$23,Project!J$15:J$23)</f>
        <v>#DIV/0!</v>
      </c>
      <c r="G10" s="7">
        <v>95</v>
      </c>
      <c r="H10" s="7">
        <v>76</v>
      </c>
      <c r="I10" s="7"/>
      <c r="J10" s="7"/>
      <c r="K10" s="18" t="e">
        <f t="shared" si="0"/>
        <v>#DIV/0!</v>
      </c>
    </row>
    <row r="11" spans="1:11" x14ac:dyDescent="0.3">
      <c r="A11" s="6">
        <v>786061</v>
      </c>
      <c r="B11" s="6" t="s">
        <v>72</v>
      </c>
      <c r="C11" s="6">
        <v>2</v>
      </c>
      <c r="D11" s="8">
        <f>LOOKUP(C11,Proposal!A$2:A$10,Proposal!I$2:I$10)</f>
        <v>95</v>
      </c>
      <c r="E11" s="8"/>
      <c r="F11" s="8" t="e">
        <f>LOOKUP(C11,Project!I$15:I$23,Project!J$15:J$23)</f>
        <v>#DIV/0!</v>
      </c>
      <c r="G11" s="7">
        <v>81</v>
      </c>
      <c r="H11" s="7">
        <v>78</v>
      </c>
      <c r="I11" s="7"/>
      <c r="J11" s="7"/>
      <c r="K11" s="18" t="e">
        <f t="shared" si="0"/>
        <v>#DIV/0!</v>
      </c>
    </row>
    <row r="12" spans="1:11" x14ac:dyDescent="0.3">
      <c r="A12" s="6">
        <v>786140</v>
      </c>
      <c r="B12" s="6" t="s">
        <v>63</v>
      </c>
      <c r="C12" s="6">
        <v>1</v>
      </c>
      <c r="D12" s="8">
        <f>LOOKUP(C12,Proposal!A$2:A$10,Proposal!I$2:I$10)</f>
        <v>87.142857142857139</v>
      </c>
      <c r="E12" s="8"/>
      <c r="F12" s="8" t="e">
        <f>LOOKUP(C12,Project!I$15:I$23,Project!J$15:J$23)</f>
        <v>#DIV/0!</v>
      </c>
      <c r="G12" s="7">
        <v>58</v>
      </c>
      <c r="H12" s="7">
        <v>64</v>
      </c>
      <c r="I12" s="7"/>
      <c r="J12" s="7"/>
      <c r="K12" s="18" t="e">
        <f t="shared" si="0"/>
        <v>#DIV/0!</v>
      </c>
    </row>
    <row r="13" spans="1:11" x14ac:dyDescent="0.3">
      <c r="A13" s="6">
        <v>786632</v>
      </c>
      <c r="B13" s="6" t="s">
        <v>64</v>
      </c>
      <c r="C13" s="6">
        <v>9</v>
      </c>
      <c r="D13" s="8">
        <f>LOOKUP(C13,Proposal!A$2:A$10,Proposal!I$2:I$10)</f>
        <v>54.857142857142861</v>
      </c>
      <c r="E13" s="8"/>
      <c r="F13" s="8" t="e">
        <f>LOOKUP(C13,Project!I$15:I$23,Project!J$15:J$23)</f>
        <v>#DIV/0!</v>
      </c>
      <c r="G13" s="7">
        <v>76</v>
      </c>
      <c r="H13" s="7">
        <v>69</v>
      </c>
      <c r="I13" s="7"/>
      <c r="J13" s="7"/>
      <c r="K13" s="18" t="e">
        <f t="shared" si="0"/>
        <v>#DIV/0!</v>
      </c>
    </row>
    <row r="14" spans="1:11" x14ac:dyDescent="0.3">
      <c r="A14" s="6">
        <v>786633</v>
      </c>
      <c r="B14" s="6" t="s">
        <v>65</v>
      </c>
      <c r="C14" s="6">
        <v>9</v>
      </c>
      <c r="D14" s="8">
        <f>LOOKUP(C14,Proposal!A$2:A$10,Proposal!I$2:I$10)</f>
        <v>54.857142857142861</v>
      </c>
      <c r="E14" s="8"/>
      <c r="F14" s="8" t="e">
        <f>LOOKUP(C14,Project!I$15:I$23,Project!J$15:J$23)</f>
        <v>#DIV/0!</v>
      </c>
      <c r="G14" s="7">
        <v>55</v>
      </c>
      <c r="H14" s="7">
        <v>59</v>
      </c>
      <c r="I14" s="7"/>
      <c r="J14" s="7"/>
      <c r="K14" s="18" t="e">
        <f t="shared" si="0"/>
        <v>#DIV/0!</v>
      </c>
    </row>
    <row r="15" spans="1:11" x14ac:dyDescent="0.3">
      <c r="A15" s="6">
        <v>788072</v>
      </c>
      <c r="B15" s="6" t="s">
        <v>48</v>
      </c>
      <c r="C15" s="6">
        <v>3</v>
      </c>
      <c r="D15" s="8">
        <f>LOOKUP(C15,Proposal!A$2:A$10,Proposal!I$2:I$10)</f>
        <v>92.857142857142861</v>
      </c>
      <c r="E15" s="8"/>
      <c r="F15" s="8" t="e">
        <f>LOOKUP(C15,Project!I$15:I$23,Project!J$15:J$23)</f>
        <v>#DIV/0!</v>
      </c>
      <c r="G15" s="7">
        <v>91</v>
      </c>
      <c r="H15" s="7">
        <v>92</v>
      </c>
      <c r="I15" s="7"/>
      <c r="J15" s="7"/>
      <c r="K15" s="18" t="e">
        <f t="shared" si="0"/>
        <v>#DIV/0!</v>
      </c>
    </row>
    <row r="16" spans="1:11" x14ac:dyDescent="0.3">
      <c r="A16" s="6">
        <v>788409</v>
      </c>
      <c r="B16" s="6" t="s">
        <v>66</v>
      </c>
      <c r="C16" s="6">
        <v>7</v>
      </c>
      <c r="D16" s="8">
        <f>LOOKUP(C16,Proposal!A$2:A$10,Proposal!I$2:I$10)</f>
        <v>86.428571428571431</v>
      </c>
      <c r="E16" s="8"/>
      <c r="F16" s="8" t="e">
        <f>LOOKUP(C16,Project!I$15:I$23,Project!J$15:J$23)</f>
        <v>#DIV/0!</v>
      </c>
      <c r="G16" s="7">
        <v>60</v>
      </c>
      <c r="H16" s="7">
        <v>72</v>
      </c>
      <c r="I16" s="7"/>
      <c r="J16" s="7"/>
      <c r="K16" s="18" t="e">
        <f t="shared" si="0"/>
        <v>#DIV/0!</v>
      </c>
    </row>
    <row r="17" spans="1:13" x14ac:dyDescent="0.3">
      <c r="A17" s="6">
        <v>790185</v>
      </c>
      <c r="B17" s="6" t="s">
        <v>73</v>
      </c>
      <c r="C17" s="6">
        <v>6</v>
      </c>
      <c r="D17" s="8">
        <f>LOOKUP(C17,Proposal!A$2:A$10,Proposal!I$2:I$10)</f>
        <v>90.714285714285708</v>
      </c>
      <c r="E17" s="8"/>
      <c r="F17" s="8" t="e">
        <f>LOOKUP(C17,Project!I$15:I$23,Project!J$15:J$23)</f>
        <v>#DIV/0!</v>
      </c>
      <c r="G17" s="7">
        <v>44</v>
      </c>
      <c r="H17" s="7">
        <v>50</v>
      </c>
      <c r="I17" s="7"/>
      <c r="J17" s="7"/>
      <c r="K17" s="18" t="e">
        <f t="shared" si="0"/>
        <v>#DIV/0!</v>
      </c>
    </row>
    <row r="18" spans="1:13" x14ac:dyDescent="0.3">
      <c r="A18" s="6">
        <v>933876</v>
      </c>
      <c r="B18" s="6" t="s">
        <v>0</v>
      </c>
      <c r="C18" s="6">
        <v>1</v>
      </c>
      <c r="D18" s="8">
        <f>LOOKUP(C18,Proposal!A$2:A$10,Proposal!I$2:I$10)</f>
        <v>87.142857142857139</v>
      </c>
      <c r="E18" s="8"/>
      <c r="F18" s="8" t="e">
        <f>LOOKUP(C18,Project!I$15:I$23,Project!J$15:J$23)</f>
        <v>#DIV/0!</v>
      </c>
      <c r="G18" s="7">
        <v>50</v>
      </c>
      <c r="H18" s="7">
        <v>57</v>
      </c>
      <c r="I18" s="7"/>
      <c r="J18" s="7"/>
      <c r="K18" s="18" t="e">
        <f t="shared" si="0"/>
        <v>#DIV/0!</v>
      </c>
    </row>
    <row r="19" spans="1:13" x14ac:dyDescent="0.3">
      <c r="A19" s="6">
        <v>977969</v>
      </c>
      <c r="B19" s="6" t="s">
        <v>67</v>
      </c>
      <c r="C19" s="6">
        <v>5</v>
      </c>
      <c r="D19" s="8">
        <f>LOOKUP(C19,Proposal!A$2:A$10,Proposal!I$2:I$10)</f>
        <v>90</v>
      </c>
      <c r="E19" s="8"/>
      <c r="F19" s="8" t="e">
        <f>LOOKUP(C19,Project!I$15:I$23,Project!J$15:J$23)</f>
        <v>#DIV/0!</v>
      </c>
      <c r="G19" s="7">
        <v>81</v>
      </c>
      <c r="H19" s="7">
        <v>70</v>
      </c>
      <c r="I19" s="7"/>
      <c r="J19" s="7"/>
      <c r="K19" s="18" t="e">
        <f t="shared" si="0"/>
        <v>#DIV/0!</v>
      </c>
    </row>
    <row r="20" spans="1:13" x14ac:dyDescent="0.3">
      <c r="L20" s="26"/>
      <c r="M20" s="26"/>
    </row>
  </sheetData>
  <phoneticPr fontId="0" type="noConversion"/>
  <pageMargins left="0.75" right="0.75" top="1" bottom="1" header="0.5" footer="0.5"/>
  <pageSetup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pane ySplit="2976" topLeftCell="A5" activePane="bottomLeft"/>
      <selection activeCell="F9" sqref="F9"/>
      <selection pane="bottomLeft" activeCell="I9" sqref="I9"/>
    </sheetView>
  </sheetViews>
  <sheetFormatPr defaultColWidth="11" defaultRowHeight="12.6" x14ac:dyDescent="0.2"/>
  <cols>
    <col min="1" max="1" width="8.54296875" customWidth="1"/>
    <col min="2" max="8" width="4.7265625" customWidth="1"/>
    <col min="9" max="9" width="11" customWidth="1"/>
    <col min="10" max="10" width="67.26953125" customWidth="1"/>
  </cols>
  <sheetData>
    <row r="1" spans="1:10" ht="133.19999999999999" x14ac:dyDescent="0.3">
      <c r="A1" s="7" t="s">
        <v>31</v>
      </c>
      <c r="B1" s="3" t="s">
        <v>51</v>
      </c>
      <c r="C1" s="3" t="s">
        <v>52</v>
      </c>
      <c r="D1" s="3" t="s">
        <v>13</v>
      </c>
      <c r="E1" s="3" t="s">
        <v>15</v>
      </c>
      <c r="F1" s="3" t="s">
        <v>14</v>
      </c>
      <c r="G1" s="3" t="s">
        <v>16</v>
      </c>
      <c r="H1" s="3" t="s">
        <v>17</v>
      </c>
      <c r="I1" s="4" t="s">
        <v>2</v>
      </c>
      <c r="J1" s="5" t="s">
        <v>18</v>
      </c>
    </row>
    <row r="2" spans="1:10" ht="33" customHeight="1" x14ac:dyDescent="0.3">
      <c r="A2" s="25">
        <v>1</v>
      </c>
      <c r="B2" s="7">
        <v>90</v>
      </c>
      <c r="C2" s="7">
        <v>70</v>
      </c>
      <c r="D2" s="7">
        <v>95</v>
      </c>
      <c r="E2" s="7">
        <v>85</v>
      </c>
      <c r="F2" s="7">
        <v>90</v>
      </c>
      <c r="G2" s="7">
        <v>100</v>
      </c>
      <c r="H2" s="7">
        <v>80</v>
      </c>
      <c r="I2" s="8">
        <f t="shared" ref="I2:I9" si="0">AVERAGE(B2:H2)</f>
        <v>87.142857142857139</v>
      </c>
      <c r="J2" s="9" t="s">
        <v>53</v>
      </c>
    </row>
    <row r="3" spans="1:10" ht="32.4" x14ac:dyDescent="0.3">
      <c r="A3" s="25">
        <v>2</v>
      </c>
      <c r="B3" s="7">
        <v>100</v>
      </c>
      <c r="C3" s="7">
        <v>100</v>
      </c>
      <c r="D3" s="7">
        <v>100</v>
      </c>
      <c r="E3" s="7">
        <v>75</v>
      </c>
      <c r="F3" s="7">
        <v>100</v>
      </c>
      <c r="G3" s="7">
        <v>100</v>
      </c>
      <c r="H3" s="7">
        <v>90</v>
      </c>
      <c r="I3" s="8">
        <f t="shared" si="0"/>
        <v>95</v>
      </c>
      <c r="J3" s="9" t="s">
        <v>9</v>
      </c>
    </row>
    <row r="4" spans="1:10" ht="72" customHeight="1" x14ac:dyDescent="0.3">
      <c r="A4" s="25">
        <v>3</v>
      </c>
      <c r="B4" s="7">
        <v>80</v>
      </c>
      <c r="C4" s="7">
        <v>95</v>
      </c>
      <c r="D4" s="7">
        <v>95</v>
      </c>
      <c r="E4" s="7">
        <v>100</v>
      </c>
      <c r="F4" s="7">
        <v>100</v>
      </c>
      <c r="G4" s="7">
        <v>80</v>
      </c>
      <c r="H4" s="7">
        <v>100</v>
      </c>
      <c r="I4" s="8">
        <f t="shared" si="0"/>
        <v>92.857142857142861</v>
      </c>
      <c r="J4" s="9" t="s">
        <v>8</v>
      </c>
    </row>
    <row r="5" spans="1:10" ht="32.4" x14ac:dyDescent="0.3">
      <c r="A5" s="25">
        <v>4</v>
      </c>
      <c r="B5" s="7">
        <v>100</v>
      </c>
      <c r="C5" s="7">
        <v>85</v>
      </c>
      <c r="D5" s="7">
        <v>100</v>
      </c>
      <c r="E5" s="7">
        <v>100</v>
      </c>
      <c r="F5" s="7">
        <v>100</v>
      </c>
      <c r="G5" s="7">
        <v>100</v>
      </c>
      <c r="H5" s="7">
        <v>95</v>
      </c>
      <c r="I5" s="8">
        <f t="shared" si="0"/>
        <v>97.142857142857139</v>
      </c>
      <c r="J5" s="9" t="s">
        <v>62</v>
      </c>
    </row>
    <row r="6" spans="1:10" ht="32.4" x14ac:dyDescent="0.3">
      <c r="A6" s="25">
        <v>5</v>
      </c>
      <c r="B6" s="7">
        <v>95</v>
      </c>
      <c r="C6" s="7">
        <v>65</v>
      </c>
      <c r="D6" s="7">
        <v>100</v>
      </c>
      <c r="E6" s="7">
        <v>100</v>
      </c>
      <c r="F6" s="7">
        <v>95</v>
      </c>
      <c r="G6" s="7">
        <v>85</v>
      </c>
      <c r="H6" s="7">
        <v>90</v>
      </c>
      <c r="I6" s="8">
        <f t="shared" si="0"/>
        <v>90</v>
      </c>
      <c r="J6" s="9" t="s">
        <v>61</v>
      </c>
    </row>
    <row r="7" spans="1:10" ht="32.4" x14ac:dyDescent="0.3">
      <c r="A7" s="25">
        <v>6</v>
      </c>
      <c r="B7" s="7">
        <v>100</v>
      </c>
      <c r="C7" s="7">
        <v>70</v>
      </c>
      <c r="D7" s="7">
        <v>100</v>
      </c>
      <c r="E7" s="7">
        <v>80</v>
      </c>
      <c r="F7" s="7">
        <v>100</v>
      </c>
      <c r="G7" s="7">
        <v>100</v>
      </c>
      <c r="H7" s="7">
        <v>85</v>
      </c>
      <c r="I7" s="8">
        <f t="shared" si="0"/>
        <v>90.714285714285708</v>
      </c>
      <c r="J7" s="9" t="s">
        <v>60</v>
      </c>
    </row>
    <row r="8" spans="1:10" ht="81" x14ac:dyDescent="0.3">
      <c r="A8" s="25">
        <v>7</v>
      </c>
      <c r="B8" s="7">
        <v>100</v>
      </c>
      <c r="C8" s="7">
        <v>80</v>
      </c>
      <c r="D8" s="7">
        <v>80</v>
      </c>
      <c r="E8" s="7">
        <v>70</v>
      </c>
      <c r="F8" s="7">
        <v>100</v>
      </c>
      <c r="G8" s="7">
        <v>85</v>
      </c>
      <c r="H8" s="7">
        <v>90</v>
      </c>
      <c r="I8" s="8">
        <f t="shared" si="0"/>
        <v>86.428571428571431</v>
      </c>
      <c r="J8" s="9" t="s">
        <v>7</v>
      </c>
    </row>
    <row r="9" spans="1:10" ht="81" x14ac:dyDescent="0.3">
      <c r="A9" s="25">
        <v>8</v>
      </c>
      <c r="B9" s="7">
        <v>85</v>
      </c>
      <c r="C9" s="7">
        <v>80</v>
      </c>
      <c r="D9" s="7">
        <v>50</v>
      </c>
      <c r="E9" s="7">
        <v>60</v>
      </c>
      <c r="F9" s="7">
        <v>85</v>
      </c>
      <c r="G9" s="7">
        <v>70</v>
      </c>
      <c r="H9" s="7">
        <v>60</v>
      </c>
      <c r="I9" s="8">
        <f t="shared" si="0"/>
        <v>70</v>
      </c>
      <c r="J9" s="9" t="s">
        <v>59</v>
      </c>
    </row>
    <row r="10" spans="1:10" ht="97.2" x14ac:dyDescent="0.3">
      <c r="A10" s="25">
        <v>9</v>
      </c>
      <c r="B10" s="7">
        <v>70</v>
      </c>
      <c r="C10" s="7">
        <v>50</v>
      </c>
      <c r="D10" s="7">
        <v>70</v>
      </c>
      <c r="E10" s="7">
        <v>70</v>
      </c>
      <c r="F10" s="7">
        <v>70</v>
      </c>
      <c r="G10" s="7">
        <v>70</v>
      </c>
      <c r="H10" s="7">
        <v>80</v>
      </c>
      <c r="I10" s="8">
        <f>AVERAGE(B10:H10)*0.8</f>
        <v>54.857142857142861</v>
      </c>
      <c r="J10" s="9" t="s">
        <v>19</v>
      </c>
    </row>
    <row r="11" spans="1:10" ht="16.2" x14ac:dyDescent="0.3">
      <c r="A11" s="1"/>
    </row>
    <row r="12" spans="1:10" ht="16.2" x14ac:dyDescent="0.3">
      <c r="A12" s="1"/>
    </row>
    <row r="13" spans="1:10" ht="16.2" x14ac:dyDescent="0.3">
      <c r="A13" s="1"/>
    </row>
    <row r="14" spans="1:10" ht="16.2" x14ac:dyDescent="0.3">
      <c r="A14" s="1"/>
    </row>
    <row r="15" spans="1:10" ht="16.2" x14ac:dyDescent="0.3">
      <c r="A15" s="1"/>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F12" sqref="F12"/>
    </sheetView>
  </sheetViews>
  <sheetFormatPr defaultColWidth="11" defaultRowHeight="12.6" x14ac:dyDescent="0.2"/>
  <sheetData>
    <row r="1" spans="1:8" ht="112.2" x14ac:dyDescent="0.3">
      <c r="A1" s="2" t="s">
        <v>31</v>
      </c>
      <c r="B1" s="3" t="s">
        <v>4</v>
      </c>
      <c r="C1" s="3" t="s">
        <v>20</v>
      </c>
      <c r="D1" s="3" t="s">
        <v>21</v>
      </c>
      <c r="E1" s="3" t="s">
        <v>22</v>
      </c>
      <c r="F1" s="3" t="s">
        <v>14</v>
      </c>
      <c r="G1" s="3" t="s">
        <v>23</v>
      </c>
      <c r="H1" s="4" t="s">
        <v>2</v>
      </c>
    </row>
    <row r="2" spans="1:8" ht="16.2" x14ac:dyDescent="0.3">
      <c r="A2" s="6">
        <v>1</v>
      </c>
      <c r="B2" s="7"/>
      <c r="C2" s="7"/>
      <c r="D2" s="7"/>
      <c r="E2" s="7"/>
      <c r="F2" s="7"/>
      <c r="G2" s="7"/>
      <c r="H2" s="8" t="e">
        <f t="shared" ref="H2:H10" si="0">AVERAGE(B2:G2)</f>
        <v>#DIV/0!</v>
      </c>
    </row>
    <row r="3" spans="1:8" ht="16.2" x14ac:dyDescent="0.3">
      <c r="A3" s="6">
        <v>2</v>
      </c>
      <c r="B3" s="7"/>
      <c r="C3" s="7"/>
      <c r="D3" s="7"/>
      <c r="E3" s="7"/>
      <c r="F3" s="7"/>
      <c r="G3" s="7"/>
      <c r="H3" s="8" t="e">
        <f t="shared" si="0"/>
        <v>#DIV/0!</v>
      </c>
    </row>
    <row r="4" spans="1:8" ht="16.2" x14ac:dyDescent="0.3">
      <c r="A4" s="6">
        <v>3</v>
      </c>
      <c r="B4" s="7"/>
      <c r="C4" s="7"/>
      <c r="D4" s="7"/>
      <c r="E4" s="7"/>
      <c r="F4" s="7"/>
      <c r="G4" s="7"/>
      <c r="H4" s="8" t="e">
        <f t="shared" si="0"/>
        <v>#DIV/0!</v>
      </c>
    </row>
    <row r="5" spans="1:8" ht="16.2" x14ac:dyDescent="0.3">
      <c r="A5" s="6">
        <v>4</v>
      </c>
      <c r="B5" s="7"/>
      <c r="C5" s="7"/>
      <c r="D5" s="7"/>
      <c r="E5" s="7"/>
      <c r="F5" s="7"/>
      <c r="G5" s="7"/>
      <c r="H5" s="8" t="e">
        <f t="shared" si="0"/>
        <v>#DIV/0!</v>
      </c>
    </row>
    <row r="6" spans="1:8" ht="16.2" x14ac:dyDescent="0.3">
      <c r="A6" s="6">
        <v>5</v>
      </c>
      <c r="B6" s="2"/>
      <c r="C6" s="2"/>
      <c r="D6" s="2"/>
      <c r="E6" s="2"/>
      <c r="F6" s="2"/>
      <c r="G6" s="2"/>
      <c r="H6" s="8" t="e">
        <f t="shared" si="0"/>
        <v>#DIV/0!</v>
      </c>
    </row>
    <row r="7" spans="1:8" ht="16.2" x14ac:dyDescent="0.3">
      <c r="A7" s="6">
        <v>6</v>
      </c>
      <c r="B7" s="2"/>
      <c r="C7" s="2"/>
      <c r="D7" s="2"/>
      <c r="E7" s="2"/>
      <c r="F7" s="2"/>
      <c r="G7" s="2"/>
      <c r="H7" s="8" t="e">
        <f t="shared" si="0"/>
        <v>#DIV/0!</v>
      </c>
    </row>
    <row r="8" spans="1:8" ht="16.2" x14ac:dyDescent="0.3">
      <c r="A8" s="6">
        <v>7</v>
      </c>
      <c r="B8" s="2"/>
      <c r="C8" s="2"/>
      <c r="D8" s="2"/>
      <c r="E8" s="2"/>
      <c r="F8" s="2"/>
      <c r="G8" s="2"/>
      <c r="H8" s="8" t="e">
        <f t="shared" si="0"/>
        <v>#DIV/0!</v>
      </c>
    </row>
    <row r="9" spans="1:8" ht="16.2" x14ac:dyDescent="0.3">
      <c r="A9" s="6">
        <v>8</v>
      </c>
      <c r="B9" s="2"/>
      <c r="C9" s="2"/>
      <c r="D9" s="2"/>
      <c r="E9" s="2"/>
      <c r="F9" s="2"/>
      <c r="G9" s="2"/>
      <c r="H9" s="8" t="e">
        <f t="shared" si="0"/>
        <v>#DIV/0!</v>
      </c>
    </row>
    <row r="10" spans="1:8" ht="16.2" x14ac:dyDescent="0.3">
      <c r="A10" s="6">
        <v>9</v>
      </c>
      <c r="B10" s="2"/>
      <c r="C10" s="2"/>
      <c r="D10" s="2"/>
      <c r="E10" s="2"/>
      <c r="F10" s="2"/>
      <c r="G10" s="2"/>
      <c r="H10" s="8" t="e">
        <f t="shared" si="0"/>
        <v>#DIV/0!</v>
      </c>
    </row>
  </sheetData>
  <phoneticPr fontId="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5"/>
  <sheetViews>
    <sheetView workbookViewId="0">
      <selection activeCell="F30" sqref="F30"/>
    </sheetView>
  </sheetViews>
  <sheetFormatPr defaultColWidth="10.7265625" defaultRowHeight="17.399999999999999" x14ac:dyDescent="0.3"/>
  <cols>
    <col min="1" max="16384" width="10.7265625" style="12"/>
  </cols>
  <sheetData>
    <row r="1" spans="1:10" x14ac:dyDescent="0.3">
      <c r="A1" s="12" t="s">
        <v>24</v>
      </c>
    </row>
    <row r="2" spans="1:10" ht="103.95" customHeight="1" x14ac:dyDescent="0.3">
      <c r="A2" s="15" t="s">
        <v>31</v>
      </c>
      <c r="B2" s="21" t="s">
        <v>25</v>
      </c>
      <c r="C2" s="21" t="s">
        <v>26</v>
      </c>
      <c r="D2" s="21" t="s">
        <v>12</v>
      </c>
      <c r="E2" s="21" t="s">
        <v>27</v>
      </c>
      <c r="F2" s="21" t="s">
        <v>28</v>
      </c>
      <c r="G2" s="21" t="s">
        <v>29</v>
      </c>
      <c r="H2" s="21" t="s">
        <v>13</v>
      </c>
      <c r="I2" s="23" t="s">
        <v>5</v>
      </c>
    </row>
    <row r="3" spans="1:10" x14ac:dyDescent="0.3">
      <c r="A3" s="20">
        <v>1</v>
      </c>
      <c r="B3" s="13"/>
      <c r="C3" s="13"/>
      <c r="D3" s="13"/>
      <c r="E3" s="13"/>
      <c r="F3" s="13"/>
      <c r="G3" s="13"/>
      <c r="H3" s="13"/>
      <c r="I3" s="16" t="e">
        <f t="shared" ref="I3:I11" si="0">AVERAGE(B3:H3)</f>
        <v>#DIV/0!</v>
      </c>
    </row>
    <row r="4" spans="1:10" x14ac:dyDescent="0.3">
      <c r="A4" s="20">
        <v>2</v>
      </c>
      <c r="B4" s="13"/>
      <c r="C4" s="13"/>
      <c r="D4" s="13"/>
      <c r="E4" s="13"/>
      <c r="F4" s="13"/>
      <c r="G4" s="13"/>
      <c r="H4" s="13"/>
      <c r="I4" s="16" t="e">
        <f t="shared" si="0"/>
        <v>#DIV/0!</v>
      </c>
    </row>
    <row r="5" spans="1:10" x14ac:dyDescent="0.3">
      <c r="A5" s="20">
        <v>3</v>
      </c>
      <c r="B5" s="13"/>
      <c r="C5" s="13"/>
      <c r="D5" s="13"/>
      <c r="E5" s="13"/>
      <c r="F5" s="13"/>
      <c r="G5" s="13"/>
      <c r="H5" s="13"/>
      <c r="I5" s="16" t="e">
        <f t="shared" si="0"/>
        <v>#DIV/0!</v>
      </c>
    </row>
    <row r="6" spans="1:10" x14ac:dyDescent="0.3">
      <c r="A6" s="20">
        <v>4</v>
      </c>
      <c r="B6" s="13"/>
      <c r="C6" s="13"/>
      <c r="D6" s="13"/>
      <c r="E6" s="13"/>
      <c r="F6" s="13"/>
      <c r="G6" s="13"/>
      <c r="H6" s="13"/>
      <c r="I6" s="16" t="e">
        <f t="shared" si="0"/>
        <v>#DIV/0!</v>
      </c>
    </row>
    <row r="7" spans="1:10" x14ac:dyDescent="0.3">
      <c r="A7" s="20">
        <v>5</v>
      </c>
      <c r="B7" s="13"/>
      <c r="C7" s="13"/>
      <c r="D7" s="13"/>
      <c r="E7" s="13"/>
      <c r="F7" s="13"/>
      <c r="G7" s="13"/>
      <c r="H7" s="13"/>
      <c r="I7" s="16" t="e">
        <f t="shared" si="0"/>
        <v>#DIV/0!</v>
      </c>
    </row>
    <row r="8" spans="1:10" x14ac:dyDescent="0.3">
      <c r="A8" s="20">
        <v>6</v>
      </c>
      <c r="B8" s="13"/>
      <c r="C8" s="13"/>
      <c r="D8" s="13"/>
      <c r="E8" s="13"/>
      <c r="F8" s="13"/>
      <c r="G8" s="13"/>
      <c r="H8" s="13"/>
      <c r="I8" s="16" t="e">
        <f t="shared" si="0"/>
        <v>#DIV/0!</v>
      </c>
    </row>
    <row r="9" spans="1:10" x14ac:dyDescent="0.3">
      <c r="A9" s="20">
        <v>7</v>
      </c>
      <c r="B9" s="13"/>
      <c r="C9" s="13"/>
      <c r="D9" s="13"/>
      <c r="E9" s="13"/>
      <c r="F9" s="13"/>
      <c r="G9" s="13"/>
      <c r="H9" s="13"/>
      <c r="I9" s="16" t="e">
        <f t="shared" si="0"/>
        <v>#DIV/0!</v>
      </c>
    </row>
    <row r="10" spans="1:10" x14ac:dyDescent="0.3">
      <c r="A10" s="20">
        <v>8</v>
      </c>
      <c r="B10" s="13"/>
      <c r="C10" s="13"/>
      <c r="D10" s="13"/>
      <c r="E10" s="13"/>
      <c r="F10" s="13"/>
      <c r="G10" s="13"/>
      <c r="H10" s="13"/>
      <c r="I10" s="16" t="e">
        <f t="shared" si="0"/>
        <v>#DIV/0!</v>
      </c>
    </row>
    <row r="11" spans="1:10" x14ac:dyDescent="0.3">
      <c r="A11" s="20">
        <v>9</v>
      </c>
      <c r="B11" s="13"/>
      <c r="C11" s="13"/>
      <c r="D11" s="13"/>
      <c r="E11" s="13"/>
      <c r="F11" s="13"/>
      <c r="G11" s="13"/>
      <c r="H11" s="13"/>
      <c r="I11" s="16" t="e">
        <f t="shared" si="0"/>
        <v>#DIV/0!</v>
      </c>
    </row>
    <row r="13" spans="1:10" x14ac:dyDescent="0.3">
      <c r="A13" s="12" t="s">
        <v>30</v>
      </c>
      <c r="I13" s="12" t="s">
        <v>2</v>
      </c>
    </row>
    <row r="14" spans="1:10" ht="118.8" x14ac:dyDescent="0.3">
      <c r="A14" s="15" t="s">
        <v>31</v>
      </c>
      <c r="B14" s="22" t="s">
        <v>32</v>
      </c>
      <c r="C14" s="22" t="s">
        <v>33</v>
      </c>
      <c r="D14" s="22" t="s">
        <v>34</v>
      </c>
      <c r="E14" s="22" t="s">
        <v>35</v>
      </c>
      <c r="F14" s="22" t="s">
        <v>36</v>
      </c>
      <c r="G14" s="24" t="s">
        <v>6</v>
      </c>
      <c r="I14" s="15" t="s">
        <v>31</v>
      </c>
      <c r="J14" s="24" t="s">
        <v>37</v>
      </c>
    </row>
    <row r="15" spans="1:10" x14ac:dyDescent="0.3">
      <c r="A15" s="20">
        <v>1</v>
      </c>
      <c r="B15" s="13"/>
      <c r="C15" s="13"/>
      <c r="D15" s="13"/>
      <c r="E15" s="13"/>
      <c r="F15" s="13"/>
      <c r="G15" s="13" t="e">
        <f t="shared" ref="G15:G23" si="1">AVERAGE(B15:F15)</f>
        <v>#DIV/0!</v>
      </c>
      <c r="I15" s="20">
        <v>1</v>
      </c>
      <c r="J15" s="16" t="e">
        <f>I3*0.7+G15*0.1+G27*0.2</f>
        <v>#DIV/0!</v>
      </c>
    </row>
    <row r="16" spans="1:10" x14ac:dyDescent="0.3">
      <c r="A16" s="20">
        <v>2</v>
      </c>
      <c r="B16" s="13"/>
      <c r="C16" s="13"/>
      <c r="D16" s="13"/>
      <c r="E16" s="13"/>
      <c r="F16" s="13"/>
      <c r="G16" s="13" t="e">
        <f t="shared" si="1"/>
        <v>#DIV/0!</v>
      </c>
      <c r="I16" s="20">
        <v>2</v>
      </c>
      <c r="J16" s="16" t="e">
        <f>I4*0.7+G16*0.1+G28*0.2</f>
        <v>#DIV/0!</v>
      </c>
    </row>
    <row r="17" spans="1:10" x14ac:dyDescent="0.3">
      <c r="A17" s="20">
        <v>3</v>
      </c>
      <c r="B17" s="13"/>
      <c r="C17" s="13"/>
      <c r="D17" s="13"/>
      <c r="E17" s="13"/>
      <c r="F17" s="13"/>
      <c r="G17" s="13" t="e">
        <f t="shared" si="1"/>
        <v>#DIV/0!</v>
      </c>
      <c r="I17" s="20">
        <v>3</v>
      </c>
      <c r="J17" s="16" t="e">
        <f>I5*0.7+G17*0.1+G29*0.2</f>
        <v>#DIV/0!</v>
      </c>
    </row>
    <row r="18" spans="1:10" x14ac:dyDescent="0.3">
      <c r="A18" s="20">
        <v>4</v>
      </c>
      <c r="B18" s="13"/>
      <c r="C18" s="13"/>
      <c r="D18" s="13"/>
      <c r="E18" s="13"/>
      <c r="F18" s="13"/>
      <c r="G18" s="13" t="e">
        <f t="shared" si="1"/>
        <v>#DIV/0!</v>
      </c>
      <c r="I18" s="20">
        <v>4</v>
      </c>
      <c r="J18" s="16" t="e">
        <f>I6*0.7+G18*0.1+G35*0.2</f>
        <v>#DIV/0!</v>
      </c>
    </row>
    <row r="19" spans="1:10" x14ac:dyDescent="0.3">
      <c r="A19" s="20">
        <v>5</v>
      </c>
      <c r="B19" s="13"/>
      <c r="C19" s="13"/>
      <c r="D19" s="13"/>
      <c r="E19" s="13"/>
      <c r="F19" s="13"/>
      <c r="G19" s="13" t="e">
        <f t="shared" si="1"/>
        <v>#DIV/0!</v>
      </c>
      <c r="I19" s="20">
        <v>5</v>
      </c>
      <c r="J19" s="16" t="e">
        <f>I7*0.7+G19*0.1+G36*0.2</f>
        <v>#DIV/0!</v>
      </c>
    </row>
    <row r="20" spans="1:10" x14ac:dyDescent="0.3">
      <c r="A20" s="20">
        <v>6</v>
      </c>
      <c r="B20" s="13"/>
      <c r="C20" s="13"/>
      <c r="D20" s="13"/>
      <c r="E20" s="13"/>
      <c r="F20" s="13"/>
      <c r="G20" s="13" t="e">
        <f t="shared" si="1"/>
        <v>#DIV/0!</v>
      </c>
      <c r="I20" s="20">
        <v>6</v>
      </c>
      <c r="J20" s="16" t="e">
        <f>I8*0.7+G20*0.1+G37*0.2</f>
        <v>#DIV/0!</v>
      </c>
    </row>
    <row r="21" spans="1:10" x14ac:dyDescent="0.3">
      <c r="A21" s="20">
        <v>7</v>
      </c>
      <c r="B21" s="13"/>
      <c r="C21" s="13"/>
      <c r="D21" s="13"/>
      <c r="E21" s="13"/>
      <c r="F21" s="13"/>
      <c r="G21" s="13" t="e">
        <f t="shared" si="1"/>
        <v>#DIV/0!</v>
      </c>
      <c r="I21" s="20">
        <v>7</v>
      </c>
      <c r="J21" s="16" t="e">
        <f>I9*0.7+G21*0.1+G31*0.2</f>
        <v>#DIV/0!</v>
      </c>
    </row>
    <row r="22" spans="1:10" x14ac:dyDescent="0.3">
      <c r="A22" s="20">
        <v>8</v>
      </c>
      <c r="B22" s="13"/>
      <c r="C22" s="13"/>
      <c r="D22" s="13"/>
      <c r="E22" s="13"/>
      <c r="F22" s="13"/>
      <c r="G22" s="13" t="e">
        <f t="shared" si="1"/>
        <v>#DIV/0!</v>
      </c>
      <c r="I22" s="20">
        <v>8</v>
      </c>
      <c r="J22" s="16" t="e">
        <f>I10*0.7+G22*0.1+G32*0.2</f>
        <v>#DIV/0!</v>
      </c>
    </row>
    <row r="23" spans="1:10" x14ac:dyDescent="0.3">
      <c r="A23" s="20">
        <v>9</v>
      </c>
      <c r="B23" s="13"/>
      <c r="C23" s="13"/>
      <c r="D23" s="13"/>
      <c r="E23" s="13"/>
      <c r="F23" s="13"/>
      <c r="G23" s="13" t="e">
        <f t="shared" si="1"/>
        <v>#DIV/0!</v>
      </c>
      <c r="I23" s="20">
        <v>9</v>
      </c>
      <c r="J23" s="16" t="e">
        <f>I11*0.7+G23*0.1+G35*0.2</f>
        <v>#DIV/0!</v>
      </c>
    </row>
    <row r="25" spans="1:10" x14ac:dyDescent="0.3">
      <c r="A25" s="12" t="s">
        <v>38</v>
      </c>
    </row>
    <row r="26" spans="1:10" ht="113.4" x14ac:dyDescent="0.3">
      <c r="A26" s="15" t="s">
        <v>3</v>
      </c>
      <c r="B26" s="22" t="s">
        <v>39</v>
      </c>
      <c r="C26" s="22" t="s">
        <v>40</v>
      </c>
      <c r="D26" s="22" t="s">
        <v>41</v>
      </c>
      <c r="E26" s="22" t="s">
        <v>14</v>
      </c>
      <c r="F26" s="22" t="s">
        <v>42</v>
      </c>
      <c r="G26" s="24" t="s">
        <v>43</v>
      </c>
      <c r="H26" s="14"/>
    </row>
    <row r="27" spans="1:10" x14ac:dyDescent="0.3">
      <c r="A27" s="20">
        <v>1</v>
      </c>
      <c r="B27" s="13"/>
      <c r="C27" s="13"/>
      <c r="D27" s="13"/>
      <c r="E27" s="13"/>
      <c r="F27" s="13"/>
      <c r="G27" s="13" t="e">
        <f t="shared" ref="G27:G35" si="2">AVERAGE(B27:F27)</f>
        <v>#DIV/0!</v>
      </c>
    </row>
    <row r="28" spans="1:10" x14ac:dyDescent="0.3">
      <c r="A28" s="20">
        <v>2</v>
      </c>
      <c r="B28" s="13"/>
      <c r="C28" s="13"/>
      <c r="D28" s="13"/>
      <c r="E28" s="13"/>
      <c r="F28" s="13"/>
      <c r="G28" s="13" t="e">
        <f t="shared" si="2"/>
        <v>#DIV/0!</v>
      </c>
    </row>
    <row r="29" spans="1:10" x14ac:dyDescent="0.3">
      <c r="A29" s="20">
        <v>3</v>
      </c>
      <c r="B29" s="13"/>
      <c r="C29" s="13"/>
      <c r="D29" s="13"/>
      <c r="E29" s="13"/>
      <c r="F29" s="13"/>
      <c r="G29" s="13" t="e">
        <f t="shared" si="2"/>
        <v>#DIV/0!</v>
      </c>
    </row>
    <row r="30" spans="1:10" x14ac:dyDescent="0.3">
      <c r="A30" s="20">
        <v>4</v>
      </c>
      <c r="B30" s="13"/>
      <c r="C30" s="13"/>
      <c r="D30" s="13"/>
      <c r="E30" s="13"/>
      <c r="F30" s="13"/>
      <c r="G30" s="13" t="e">
        <f t="shared" si="2"/>
        <v>#DIV/0!</v>
      </c>
    </row>
    <row r="31" spans="1:10" x14ac:dyDescent="0.3">
      <c r="A31" s="20">
        <v>5</v>
      </c>
      <c r="B31" s="13"/>
      <c r="C31" s="13"/>
      <c r="D31" s="13"/>
      <c r="E31" s="13"/>
      <c r="F31" s="13"/>
      <c r="G31" s="13" t="e">
        <f t="shared" si="2"/>
        <v>#DIV/0!</v>
      </c>
    </row>
    <row r="32" spans="1:10" x14ac:dyDescent="0.3">
      <c r="A32" s="20">
        <v>6</v>
      </c>
      <c r="B32" s="13"/>
      <c r="C32" s="13"/>
      <c r="D32" s="13"/>
      <c r="E32" s="13"/>
      <c r="F32" s="13"/>
      <c r="G32" s="13" t="e">
        <f t="shared" si="2"/>
        <v>#DIV/0!</v>
      </c>
    </row>
    <row r="33" spans="1:7" x14ac:dyDescent="0.3">
      <c r="A33" s="20">
        <v>7</v>
      </c>
      <c r="B33" s="13"/>
      <c r="C33" s="13"/>
      <c r="D33" s="13"/>
      <c r="E33" s="13"/>
      <c r="F33" s="13"/>
      <c r="G33" s="13" t="e">
        <f t="shared" si="2"/>
        <v>#DIV/0!</v>
      </c>
    </row>
    <row r="34" spans="1:7" x14ac:dyDescent="0.3">
      <c r="A34" s="20">
        <v>8</v>
      </c>
      <c r="B34" s="13"/>
      <c r="C34" s="13"/>
      <c r="D34" s="13"/>
      <c r="E34" s="13"/>
      <c r="F34" s="13"/>
      <c r="G34" s="13" t="e">
        <f t="shared" si="2"/>
        <v>#DIV/0!</v>
      </c>
    </row>
    <row r="35" spans="1:7" x14ac:dyDescent="0.3">
      <c r="A35" s="20">
        <v>9</v>
      </c>
      <c r="B35" s="13"/>
      <c r="C35" s="13"/>
      <c r="D35" s="13"/>
      <c r="E35" s="13"/>
      <c r="F35" s="13"/>
      <c r="G35" s="13" t="e">
        <f t="shared" si="2"/>
        <v>#DIV/0!</v>
      </c>
    </row>
  </sheetData>
  <phoneticPr fontId="0" type="noConversion"/>
  <pageMargins left="0.75" right="0.75" top="1" bottom="1" header="0.5" footer="0.5"/>
  <pageSetup paperSize="0" scale="84" orientation="portrait" horizontalDpi="4294967292" verticalDpi="429496729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Grades</vt:lpstr>
      <vt:lpstr>Proposal</vt:lpstr>
      <vt:lpstr>Analisis &amp; Design</vt:lpstr>
      <vt:lpstr>Project</vt:lpstr>
      <vt:lpstr>Project!Print_Area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Ramon Brena</dc:creator>
  <cp:lastModifiedBy>Aniket Gupta</cp:lastModifiedBy>
  <cp:lastPrinted>2004-01-15T20:01:42Z</cp:lastPrinted>
  <dcterms:created xsi:type="dcterms:W3CDTF">2003-02-20T16:59:26Z</dcterms:created>
  <dcterms:modified xsi:type="dcterms:W3CDTF">2024-02-03T22:17:50Z</dcterms:modified>
</cp:coreProperties>
</file>