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grades\original\"/>
    </mc:Choice>
  </mc:AlternateContent>
  <xr:revisionPtr revIDLastSave="0" documentId="8_{B6C63297-6D4C-4A5D-979F-F54513A746B5}" xr6:coauthVersionLast="47" xr6:coauthVersionMax="47" xr10:uidLastSave="{00000000-0000-0000-0000-000000000000}"/>
  <bookViews>
    <workbookView xWindow="3348" yWindow="3348" windowWidth="17280" windowHeight="8880"/>
  </bookViews>
  <sheets>
    <sheet name="Sheet1" sheetId="1" r:id="rId1"/>
    <sheet name="Sheet2" sheetId="2" r:id="rId2"/>
    <sheet name="Sheet3" sheetId="3" r:id="rId3"/>
  </sheets>
  <definedNames>
    <definedName name="_xlnm.Print_Area">Sheet1!$A$2:$K$42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1" l="1"/>
  <c r="H6" i="1" s="1"/>
  <c r="I6" i="1" s="1"/>
  <c r="F6" i="1"/>
  <c r="G6" i="1"/>
  <c r="D7" i="1"/>
  <c r="F7" i="1" s="1"/>
  <c r="G7" i="1"/>
  <c r="H7" i="1"/>
  <c r="I7" i="1"/>
  <c r="D8" i="1"/>
  <c r="F8" i="1" s="1"/>
  <c r="D9" i="1"/>
  <c r="F9" i="1" s="1"/>
  <c r="G9" i="1"/>
  <c r="H9" i="1"/>
  <c r="I9" i="1" s="1"/>
  <c r="D10" i="1"/>
  <c r="F10" i="1"/>
  <c r="G10" i="1"/>
  <c r="H10" i="1"/>
  <c r="I10" i="1" s="1"/>
  <c r="D11" i="1"/>
  <c r="G11" i="1" s="1"/>
  <c r="F11" i="1"/>
  <c r="D12" i="1"/>
  <c r="F12" i="1"/>
  <c r="G12" i="1"/>
  <c r="H12" i="1"/>
  <c r="I12" i="1"/>
  <c r="D13" i="1"/>
  <c r="F13" i="1"/>
  <c r="G13" i="1"/>
  <c r="H13" i="1"/>
  <c r="I13" i="1"/>
  <c r="D14" i="1"/>
  <c r="H14" i="1" s="1"/>
  <c r="I14" i="1" s="1"/>
  <c r="F14" i="1"/>
  <c r="G14" i="1"/>
  <c r="D15" i="1"/>
  <c r="F15" i="1" s="1"/>
  <c r="G15" i="1"/>
  <c r="H15" i="1"/>
  <c r="I15" i="1"/>
  <c r="D16" i="1"/>
  <c r="F16" i="1" s="1"/>
  <c r="D17" i="1"/>
  <c r="F17" i="1" s="1"/>
  <c r="G17" i="1"/>
  <c r="H17" i="1"/>
  <c r="I17" i="1" s="1"/>
  <c r="D18" i="1"/>
  <c r="F18" i="1"/>
  <c r="G18" i="1"/>
  <c r="H18" i="1"/>
  <c r="I18" i="1" s="1"/>
  <c r="D19" i="1"/>
  <c r="G19" i="1" s="1"/>
  <c r="F19" i="1"/>
  <c r="D20" i="1"/>
  <c r="F20" i="1"/>
  <c r="G20" i="1"/>
  <c r="H20" i="1"/>
  <c r="I20" i="1"/>
  <c r="D21" i="1"/>
  <c r="F21" i="1"/>
  <c r="G21" i="1"/>
  <c r="H21" i="1"/>
  <c r="I21" i="1"/>
  <c r="D22" i="1"/>
  <c r="H22" i="1" s="1"/>
  <c r="I22" i="1" s="1"/>
  <c r="F22" i="1"/>
  <c r="G22" i="1"/>
  <c r="D23" i="1"/>
  <c r="F23" i="1" s="1"/>
  <c r="G23" i="1"/>
  <c r="H23" i="1"/>
  <c r="I23" i="1"/>
  <c r="D24" i="1"/>
  <c r="F24" i="1" s="1"/>
  <c r="D25" i="1"/>
  <c r="F25" i="1" s="1"/>
  <c r="G25" i="1"/>
  <c r="H25" i="1"/>
  <c r="I25" i="1" s="1"/>
  <c r="D26" i="1"/>
  <c r="F26" i="1"/>
  <c r="G26" i="1"/>
  <c r="H26" i="1"/>
  <c r="I26" i="1" s="1"/>
  <c r="D27" i="1"/>
  <c r="G27" i="1" s="1"/>
  <c r="F27" i="1"/>
  <c r="D28" i="1"/>
  <c r="F28" i="1"/>
  <c r="G28" i="1"/>
  <c r="H28" i="1"/>
  <c r="I28" i="1"/>
  <c r="D29" i="1"/>
  <c r="F29" i="1"/>
  <c r="G29" i="1"/>
  <c r="H29" i="1"/>
  <c r="I29" i="1"/>
  <c r="D30" i="1"/>
  <c r="H30" i="1" s="1"/>
  <c r="I30" i="1" s="1"/>
  <c r="F30" i="1"/>
  <c r="G30" i="1"/>
  <c r="D31" i="1"/>
  <c r="F31" i="1" s="1"/>
  <c r="G31" i="1"/>
  <c r="H31" i="1"/>
  <c r="I31" i="1"/>
  <c r="D32" i="1"/>
  <c r="F32" i="1" s="1"/>
  <c r="D33" i="1"/>
  <c r="F33" i="1" s="1"/>
  <c r="G33" i="1"/>
  <c r="H33" i="1"/>
  <c r="I33" i="1" s="1"/>
  <c r="D34" i="1"/>
  <c r="F34" i="1"/>
  <c r="G34" i="1"/>
  <c r="H34" i="1"/>
  <c r="I34" i="1" s="1"/>
  <c r="D35" i="1"/>
  <c r="G35" i="1" s="1"/>
  <c r="F35" i="1"/>
  <c r="D36" i="1"/>
  <c r="F36" i="1"/>
  <c r="G36" i="1"/>
  <c r="H36" i="1"/>
  <c r="I36" i="1"/>
  <c r="D37" i="1"/>
  <c r="F37" i="1"/>
  <c r="G37" i="1"/>
  <c r="H37" i="1"/>
  <c r="I37" i="1"/>
  <c r="D38" i="1"/>
  <c r="H38" i="1" s="1"/>
  <c r="I38" i="1" s="1"/>
  <c r="F38" i="1"/>
  <c r="G38" i="1"/>
  <c r="D39" i="1"/>
  <c r="F39" i="1" s="1"/>
  <c r="G39" i="1"/>
  <c r="H39" i="1"/>
  <c r="I39" i="1"/>
  <c r="D40" i="1"/>
  <c r="F40" i="1" s="1"/>
  <c r="D41" i="1"/>
  <c r="F41" i="1"/>
  <c r="G41" i="1"/>
  <c r="H41" i="1"/>
  <c r="I41" i="1" s="1"/>
  <c r="H40" i="1" l="1"/>
  <c r="I40" i="1" s="1"/>
  <c r="H32" i="1"/>
  <c r="I32" i="1" s="1"/>
  <c r="H8" i="1"/>
  <c r="I8" i="1" s="1"/>
  <c r="G40" i="1"/>
  <c r="H35" i="1"/>
  <c r="I35" i="1" s="1"/>
  <c r="G32" i="1"/>
  <c r="H27" i="1"/>
  <c r="I27" i="1" s="1"/>
  <c r="G24" i="1"/>
  <c r="H19" i="1"/>
  <c r="I19" i="1" s="1"/>
  <c r="G16" i="1"/>
  <c r="H11" i="1"/>
  <c r="I11" i="1" s="1"/>
  <c r="G8" i="1"/>
  <c r="H24" i="1"/>
  <c r="I24" i="1" s="1"/>
  <c r="H16" i="1"/>
  <c r="I16" i="1" s="1"/>
</calcChain>
</file>

<file path=xl/sharedStrings.xml><?xml version="1.0" encoding="utf-8"?>
<sst xmlns="http://schemas.openxmlformats.org/spreadsheetml/2006/main" count="63" uniqueCount="34">
  <si>
    <t>ACC 337</t>
  </si>
  <si>
    <t>FINAL COURSE GRADES</t>
  </si>
  <si>
    <t>S. DODIN</t>
  </si>
  <si>
    <t>Xtra</t>
  </si>
  <si>
    <t>Total</t>
  </si>
  <si>
    <t>Avg</t>
  </si>
  <si>
    <t>Course</t>
  </si>
  <si>
    <t>ID</t>
  </si>
  <si>
    <t>Points</t>
  </si>
  <si>
    <t>Long</t>
  </si>
  <si>
    <t>Credit</t>
  </si>
  <si>
    <t>with</t>
  </si>
  <si>
    <t>Out of</t>
  </si>
  <si>
    <t>Letter</t>
  </si>
  <si>
    <t>No.</t>
  </si>
  <si>
    <t>Test 1</t>
  </si>
  <si>
    <t>Test 2</t>
  </si>
  <si>
    <t>MC</t>
  </si>
  <si>
    <t>Problem</t>
  </si>
  <si>
    <t>Test 3</t>
  </si>
  <si>
    <t>Xtra Pts</t>
  </si>
  <si>
    <t>Grade</t>
  </si>
  <si>
    <t>A</t>
  </si>
  <si>
    <t>0691</t>
  </si>
  <si>
    <t>B+</t>
  </si>
  <si>
    <t>B</t>
  </si>
  <si>
    <t>B-</t>
  </si>
  <si>
    <t>C+</t>
  </si>
  <si>
    <t>C</t>
  </si>
  <si>
    <t>0653</t>
  </si>
  <si>
    <t>C-</t>
  </si>
  <si>
    <t>D+</t>
  </si>
  <si>
    <t>D</t>
  </si>
  <si>
    <t>D-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</si>
</sst>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0"/>
      <name val="Arial"/>
    </font>
    <font>
      <sz val="10"/>
      <name val="Arial"/>
    </font>
    <font>
      <b/>
      <sz val="10"/>
      <name val="Arial"/>
    </font>
    <font>
      <b/>
      <u/>
      <sz val="10"/>
      <name val="Arial"/>
    </font>
    <font>
      <b/>
      <sz val="10"/>
      <color indexed="18"/>
      <name val="Arial"/>
    </font>
    <font>
      <b/>
      <u/>
      <sz val="10"/>
      <color indexed="18"/>
      <name val="Arial"/>
    </font>
    <font>
      <b/>
      <sz val="10"/>
      <color indexed="10"/>
      <name val="Arial"/>
    </font>
    <font>
      <b/>
      <u/>
      <sz val="10"/>
      <color indexed="10"/>
      <name val="Arial"/>
    </font>
    <font>
      <b/>
      <sz val="10"/>
      <color indexed="14"/>
      <name val="Arial"/>
    </font>
    <font>
      <b/>
      <u/>
      <sz val="10"/>
      <color indexed="14"/>
      <name val="Arial"/>
    </font>
    <font>
      <b/>
      <sz val="10"/>
      <color indexed="12"/>
      <name val="Arial"/>
    </font>
    <font>
      <b/>
      <u/>
      <sz val="10"/>
      <color indexed="12"/>
      <name val="Arial"/>
    </font>
    <font>
      <b/>
      <sz val="10"/>
      <color indexed="21"/>
      <name val="Arial"/>
    </font>
    <font>
      <b/>
      <u/>
      <sz val="10"/>
      <color indexed="21"/>
      <name val="Arial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0" xfId="0" applyNumberFormat="1" applyFont="1" applyFill="1" applyBorder="1" applyAlignment="1" applyProtection="1">
      <protection locked="0"/>
    </xf>
    <xf numFmtId="0" fontId="2" fillId="0" borderId="0" xfId="0" applyNumberFormat="1" applyFont="1" applyFill="1" applyBorder="1" applyAlignment="1" applyProtection="1">
      <protection locked="0"/>
    </xf>
    <xf numFmtId="9" fontId="1" fillId="0" borderId="0" xfId="0" applyNumberFormat="1" applyFont="1" applyFill="1" applyBorder="1" applyAlignment="1" applyProtection="1">
      <protection locked="0"/>
    </xf>
    <xf numFmtId="38" fontId="1" fillId="0" borderId="0" xfId="0" applyNumberFormat="1" applyFont="1" applyFill="1" applyBorder="1" applyAlignment="1" applyProtection="1">
      <protection locked="0"/>
    </xf>
    <xf numFmtId="0" fontId="1" fillId="0" borderId="0" xfId="0" applyNumberFormat="1" applyFont="1" applyFill="1" applyBorder="1" applyAlignment="1" applyProtection="1">
      <alignment horizontal="center"/>
      <protection locked="0"/>
    </xf>
    <xf numFmtId="0" fontId="2" fillId="0" borderId="0" xfId="0" applyNumberFormat="1" applyFont="1" applyFill="1" applyBorder="1" applyAlignment="1" applyProtection="1">
      <alignment horizontal="center"/>
      <protection locked="0"/>
    </xf>
    <xf numFmtId="0" fontId="3" fillId="0" borderId="0" xfId="0" applyNumberFormat="1" applyFont="1" applyFill="1" applyBorder="1" applyAlignment="1" applyProtection="1">
      <alignment horizontal="center"/>
      <protection locked="0"/>
    </xf>
    <xf numFmtId="0" fontId="4" fillId="0" borderId="0" xfId="0" applyNumberFormat="1" applyFont="1" applyFill="1" applyBorder="1" applyAlignment="1" applyProtection="1">
      <alignment horizontal="center"/>
      <protection locked="0"/>
    </xf>
    <xf numFmtId="0" fontId="6" fillId="0" borderId="0" xfId="0" applyNumberFormat="1" applyFont="1" applyFill="1" applyBorder="1" applyAlignment="1" applyProtection="1">
      <alignment horizontal="center"/>
      <protection locked="0"/>
    </xf>
    <xf numFmtId="0" fontId="8" fillId="0" borderId="0" xfId="0" applyNumberFormat="1" applyFont="1" applyFill="1" applyBorder="1" applyAlignment="1" applyProtection="1">
      <alignment horizontal="center"/>
      <protection locked="0"/>
    </xf>
    <xf numFmtId="0" fontId="4" fillId="0" borderId="0" xfId="0" applyNumberFormat="1" applyFont="1" applyFill="1" applyBorder="1" applyAlignment="1" applyProtection="1">
      <protection locked="0"/>
    </xf>
    <xf numFmtId="0" fontId="6" fillId="0" borderId="0" xfId="0" applyNumberFormat="1" applyFont="1" applyFill="1" applyBorder="1" applyAlignment="1" applyProtection="1">
      <protection locked="0"/>
    </xf>
    <xf numFmtId="0" fontId="8" fillId="0" borderId="0" xfId="0" applyNumberFormat="1" applyFont="1" applyFill="1" applyBorder="1" applyAlignment="1" applyProtection="1">
      <protection locked="0"/>
    </xf>
    <xf numFmtId="0" fontId="10" fillId="0" borderId="0" xfId="0" applyNumberFormat="1" applyFont="1" applyFill="1" applyBorder="1" applyAlignment="1" applyProtection="1">
      <alignment horizontal="center"/>
      <protection locked="0"/>
    </xf>
    <xf numFmtId="38" fontId="10" fillId="0" borderId="0" xfId="0" applyNumberFormat="1" applyFont="1" applyFill="1" applyBorder="1" applyAlignment="1" applyProtection="1">
      <alignment horizontal="center"/>
      <protection locked="0"/>
    </xf>
    <xf numFmtId="0" fontId="10" fillId="0" borderId="0" xfId="0" applyNumberFormat="1" applyFont="1" applyFill="1" applyBorder="1" applyAlignment="1" applyProtection="1">
      <protection locked="0"/>
    </xf>
    <xf numFmtId="0" fontId="12" fillId="0" borderId="0" xfId="0" applyNumberFormat="1" applyFont="1" applyFill="1" applyBorder="1" applyAlignment="1" applyProtection="1">
      <protection locked="0"/>
    </xf>
    <xf numFmtId="0" fontId="2" fillId="0" borderId="1" xfId="0" applyNumberFormat="1" applyFont="1" applyFill="1" applyBorder="1" applyAlignment="1" applyProtection="1">
      <alignment horizontal="center"/>
      <protection locked="0"/>
    </xf>
    <xf numFmtId="0" fontId="4" fillId="0" borderId="1" xfId="0" applyNumberFormat="1" applyFont="1" applyFill="1" applyBorder="1" applyAlignment="1" applyProtection="1">
      <alignment horizontal="center"/>
      <protection locked="0"/>
    </xf>
    <xf numFmtId="0" fontId="6" fillId="0" borderId="1" xfId="0" applyNumberFormat="1" applyFont="1" applyFill="1" applyBorder="1" applyAlignment="1" applyProtection="1">
      <alignment horizontal="center"/>
      <protection locked="0"/>
    </xf>
    <xf numFmtId="0" fontId="1" fillId="0" borderId="1" xfId="0" applyNumberFormat="1" applyFont="1" applyFill="1" applyBorder="1" applyAlignment="1" applyProtection="1">
      <protection locked="0"/>
    </xf>
    <xf numFmtId="0" fontId="8" fillId="0" borderId="1" xfId="0" applyNumberFormat="1" applyFont="1" applyFill="1" applyBorder="1" applyAlignment="1" applyProtection="1">
      <alignment horizontal="center"/>
      <protection locked="0"/>
    </xf>
    <xf numFmtId="0" fontId="10" fillId="0" borderId="1" xfId="0" applyNumberFormat="1" applyFont="1" applyFill="1" applyBorder="1" applyAlignment="1" applyProtection="1">
      <alignment horizontal="center"/>
      <protection locked="0"/>
    </xf>
    <xf numFmtId="0" fontId="3" fillId="0" borderId="2" xfId="0" applyNumberFormat="1" applyFont="1" applyFill="1" applyBorder="1" applyAlignment="1" applyProtection="1">
      <alignment horizontal="center"/>
      <protection locked="0"/>
    </xf>
    <xf numFmtId="0" fontId="5" fillId="0" borderId="3" xfId="0" applyNumberFormat="1" applyFont="1" applyFill="1" applyBorder="1" applyAlignment="1" applyProtection="1">
      <alignment horizontal="center"/>
      <protection locked="0"/>
    </xf>
    <xf numFmtId="0" fontId="7" fillId="0" borderId="3" xfId="0" applyNumberFormat="1" applyFont="1" applyFill="1" applyBorder="1" applyAlignment="1" applyProtection="1">
      <alignment horizontal="center"/>
      <protection locked="0"/>
    </xf>
    <xf numFmtId="0" fontId="3" fillId="0" borderId="3" xfId="0" applyNumberFormat="1" applyFont="1" applyFill="1" applyBorder="1" applyAlignment="1" applyProtection="1">
      <alignment horizontal="center"/>
      <protection locked="0"/>
    </xf>
    <xf numFmtId="0" fontId="9" fillId="0" borderId="3" xfId="0" applyNumberFormat="1" applyFont="1" applyFill="1" applyBorder="1" applyAlignment="1" applyProtection="1">
      <alignment horizontal="center"/>
      <protection locked="0"/>
    </xf>
    <xf numFmtId="38" fontId="11" fillId="0" borderId="3" xfId="0" applyNumberFormat="1" applyFont="1" applyFill="1" applyBorder="1" applyAlignment="1" applyProtection="1">
      <alignment horizontal="center"/>
      <protection locked="0"/>
    </xf>
    <xf numFmtId="0" fontId="12" fillId="0" borderId="4" xfId="0" applyNumberFormat="1" applyFont="1" applyFill="1" applyBorder="1" applyAlignment="1" applyProtection="1">
      <alignment horizontal="center"/>
      <protection locked="0"/>
    </xf>
    <xf numFmtId="38" fontId="13" fillId="0" borderId="5" xfId="0" applyNumberFormat="1" applyFont="1" applyFill="1" applyBorder="1" applyAlignment="1" applyProtection="1">
      <alignment horizontal="center"/>
      <protection locked="0"/>
    </xf>
    <xf numFmtId="0" fontId="2" fillId="0" borderId="6" xfId="0" applyNumberFormat="1" applyFont="1" applyFill="1" applyBorder="1" applyAlignment="1" applyProtection="1">
      <alignment horizontal="center"/>
      <protection locked="0"/>
    </xf>
    <xf numFmtId="0" fontId="2" fillId="0" borderId="2" xfId="0" applyNumberFormat="1" applyFont="1" applyFill="1" applyBorder="1" applyAlignment="1" applyProtection="1">
      <alignment horizontal="center"/>
      <protection locked="0"/>
    </xf>
    <xf numFmtId="0" fontId="4" fillId="0" borderId="3" xfId="0" applyNumberFormat="1" applyFont="1" applyFill="1" applyBorder="1" applyAlignment="1" applyProtection="1">
      <alignment horizontal="center"/>
      <protection locked="0"/>
    </xf>
    <xf numFmtId="0" fontId="6" fillId="0" borderId="3" xfId="0" applyNumberFormat="1" applyFont="1" applyFill="1" applyBorder="1" applyAlignment="1" applyProtection="1">
      <alignment horizontal="center"/>
      <protection locked="0"/>
    </xf>
    <xf numFmtId="0" fontId="1" fillId="0" borderId="3" xfId="0" applyNumberFormat="1" applyFont="1" applyFill="1" applyBorder="1" applyAlignment="1" applyProtection="1">
      <alignment horizontal="center"/>
      <protection locked="0"/>
    </xf>
    <xf numFmtId="0" fontId="8" fillId="0" borderId="3" xfId="0" applyNumberFormat="1" applyFont="1" applyFill="1" applyBorder="1" applyAlignment="1" applyProtection="1">
      <alignment horizontal="center"/>
      <protection locked="0"/>
    </xf>
    <xf numFmtId="38" fontId="10" fillId="0" borderId="3" xfId="0" applyNumberFormat="1" applyFont="1" applyFill="1" applyBorder="1" applyAlignment="1" applyProtection="1">
      <alignment horizontal="center"/>
      <protection locked="0"/>
    </xf>
    <xf numFmtId="0" fontId="12" fillId="0" borderId="7" xfId="0" applyNumberFormat="1" applyFont="1" applyFill="1" applyBorder="1" applyAlignment="1" applyProtection="1">
      <alignment horizontal="left"/>
      <protection locked="0"/>
    </xf>
    <xf numFmtId="0" fontId="12" fillId="0" borderId="5" xfId="0" applyNumberFormat="1" applyFont="1" applyFill="1" applyBorder="1" applyAlignment="1" applyProtection="1">
      <alignment horizontal="left"/>
      <protection locked="0"/>
    </xf>
    <xf numFmtId="0" fontId="12" fillId="0" borderId="7" xfId="0" applyNumberFormat="1" applyFont="1" applyFill="1" applyBorder="1" applyAlignment="1" applyProtection="1">
      <alignment horizontal="center"/>
      <protection locked="0"/>
    </xf>
    <xf numFmtId="0" fontId="2" fillId="0" borderId="3" xfId="0" applyNumberFormat="1" applyFont="1" applyFill="1" applyBorder="1" applyAlignment="1" applyProtection="1">
      <alignment horizontal="center"/>
      <protection locked="0"/>
    </xf>
    <xf numFmtId="0" fontId="2" fillId="0" borderId="3" xfId="0" applyNumberFormat="1" applyFont="1" applyFill="1" applyBorder="1" applyAlignment="1" applyProtection="1">
      <protection locked="0"/>
    </xf>
    <xf numFmtId="0" fontId="4" fillId="0" borderId="3" xfId="0" applyNumberFormat="1" applyFont="1" applyFill="1" applyBorder="1" applyAlignment="1" applyProtection="1">
      <protection locked="0"/>
    </xf>
    <xf numFmtId="0" fontId="6" fillId="0" borderId="3" xfId="0" applyNumberFormat="1" applyFont="1" applyFill="1" applyBorder="1" applyAlignment="1" applyProtection="1">
      <protection locked="0"/>
    </xf>
    <xf numFmtId="0" fontId="1" fillId="0" borderId="3" xfId="0" applyNumberFormat="1" applyFont="1" applyFill="1" applyBorder="1" applyAlignment="1" applyProtection="1">
      <protection locked="0"/>
    </xf>
    <xf numFmtId="0" fontId="8" fillId="0" borderId="3" xfId="0" applyNumberFormat="1" applyFont="1" applyFill="1" applyBorder="1" applyAlignment="1" applyProtection="1">
      <protection locked="0"/>
    </xf>
    <xf numFmtId="0" fontId="10" fillId="0" borderId="3" xfId="0" applyNumberFormat="1" applyFont="1" applyFill="1" applyBorder="1" applyAlignment="1" applyProtection="1">
      <protection locked="0"/>
    </xf>
    <xf numFmtId="0" fontId="12" fillId="0" borderId="3" xfId="0" applyNumberFormat="1" applyFont="1" applyFill="1" applyBorder="1" applyAlignment="1" applyProtection="1">
      <protection locked="0"/>
    </xf>
    <xf numFmtId="0" fontId="2" fillId="0" borderId="8" xfId="0" applyNumberFormat="1" applyFont="1" applyFill="1" applyBorder="1" applyAlignment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8"/>
  <sheetViews>
    <sheetView tabSelected="1" workbookViewId="0">
      <selection activeCell="L9" sqref="L9"/>
    </sheetView>
  </sheetViews>
  <sheetFormatPr defaultRowHeight="13.2" x14ac:dyDescent="0.25"/>
  <cols>
    <col min="1" max="1" width="5.88671875" style="2" customWidth="1"/>
    <col min="2" max="2" width="6.88671875" style="11" customWidth="1"/>
    <col min="3" max="3" width="6.5546875" style="12" customWidth="1"/>
    <col min="4" max="4" width="4.5546875" style="1" customWidth="1"/>
    <col min="5" max="5" width="8" style="1" customWidth="1"/>
    <col min="6" max="6" width="7" style="13" customWidth="1"/>
    <col min="7" max="7" width="6.5546875" style="1" customWidth="1"/>
    <col min="8" max="8" width="8" style="1" customWidth="1"/>
    <col min="9" max="9" width="6.6640625" style="16" customWidth="1"/>
    <col min="10" max="10" width="6.88671875" style="17" customWidth="1"/>
    <col min="11" max="11" width="11.5546875" customWidth="1"/>
    <col min="12" max="12" width="6" style="1" customWidth="1"/>
    <col min="13" max="256" width="11.5546875" customWidth="1"/>
  </cols>
  <sheetData>
    <row r="1" spans="1:13" s="1" customFormat="1" x14ac:dyDescent="0.25">
      <c r="A1" s="43" t="s">
        <v>0</v>
      </c>
      <c r="B1" s="44"/>
      <c r="C1" s="45"/>
      <c r="D1" s="46"/>
      <c r="E1" s="43" t="s">
        <v>1</v>
      </c>
      <c r="F1" s="47"/>
      <c r="G1" s="46"/>
      <c r="H1" s="46"/>
      <c r="I1" s="48" t="s">
        <v>2</v>
      </c>
      <c r="J1" s="49"/>
    </row>
    <row r="2" spans="1:13" x14ac:dyDescent="0.25">
      <c r="B2" s="1"/>
      <c r="C2" s="1"/>
      <c r="D2" s="7"/>
      <c r="E2" s="7"/>
      <c r="F2" s="1"/>
      <c r="I2" s="1"/>
      <c r="J2" s="1"/>
      <c r="L2" s="6"/>
    </row>
    <row r="3" spans="1:13" x14ac:dyDescent="0.25">
      <c r="A3" s="50"/>
      <c r="B3" s="19">
        <v>100</v>
      </c>
      <c r="C3" s="20">
        <v>100</v>
      </c>
      <c r="D3" s="21"/>
      <c r="E3" s="21"/>
      <c r="F3" s="22">
        <v>100</v>
      </c>
      <c r="G3" s="18" t="s">
        <v>3</v>
      </c>
      <c r="H3" s="18" t="s">
        <v>4</v>
      </c>
      <c r="I3" s="23" t="s">
        <v>5</v>
      </c>
      <c r="J3" s="30" t="s">
        <v>6</v>
      </c>
    </row>
    <row r="4" spans="1:13" x14ac:dyDescent="0.25">
      <c r="A4" s="32" t="s">
        <v>7</v>
      </c>
      <c r="B4" s="8" t="s">
        <v>8</v>
      </c>
      <c r="C4" s="9" t="s">
        <v>8</v>
      </c>
      <c r="E4" s="6" t="s">
        <v>9</v>
      </c>
      <c r="F4" s="10" t="s">
        <v>8</v>
      </c>
      <c r="G4" s="6" t="s">
        <v>10</v>
      </c>
      <c r="H4" s="6" t="s">
        <v>11</v>
      </c>
      <c r="I4" s="14" t="s">
        <v>12</v>
      </c>
      <c r="J4" s="41" t="s">
        <v>13</v>
      </c>
      <c r="L4" s="6"/>
    </row>
    <row r="5" spans="1:13" x14ac:dyDescent="0.25">
      <c r="A5" s="24" t="s">
        <v>14</v>
      </c>
      <c r="B5" s="25" t="s">
        <v>15</v>
      </c>
      <c r="C5" s="26" t="s">
        <v>16</v>
      </c>
      <c r="D5" s="27" t="s">
        <v>17</v>
      </c>
      <c r="E5" s="27" t="s">
        <v>18</v>
      </c>
      <c r="F5" s="28" t="s">
        <v>19</v>
      </c>
      <c r="G5" s="27" t="s">
        <v>8</v>
      </c>
      <c r="H5" s="27" t="s">
        <v>20</v>
      </c>
      <c r="I5" s="29">
        <v>100</v>
      </c>
      <c r="J5" s="31" t="s">
        <v>21</v>
      </c>
      <c r="L5" s="7"/>
    </row>
    <row r="6" spans="1:13" x14ac:dyDescent="0.25">
      <c r="A6" s="32">
        <v>2710</v>
      </c>
      <c r="B6" s="8">
        <v>89</v>
      </c>
      <c r="C6" s="9">
        <v>88</v>
      </c>
      <c r="D6" s="5">
        <f>+38*2</f>
        <v>76</v>
      </c>
      <c r="E6" s="5">
        <v>30</v>
      </c>
      <c r="F6" s="10">
        <f t="shared" ref="F6:F41" si="0">+D6+E6</f>
        <v>106</v>
      </c>
      <c r="G6" s="5">
        <f t="shared" ref="G6:G41" si="1">IF((D6+E6-100)&gt;0,(D6+E6-100),0)</f>
        <v>6</v>
      </c>
      <c r="H6" s="6">
        <f t="shared" ref="H6:H41" si="2">SUM(B6:E6)</f>
        <v>283</v>
      </c>
      <c r="I6" s="15">
        <f t="shared" ref="I6:I41" si="3">+H6/3</f>
        <v>94.333333333333329</v>
      </c>
      <c r="J6" s="39" t="s">
        <v>22</v>
      </c>
      <c r="L6" s="4"/>
      <c r="M6" s="4"/>
    </row>
    <row r="7" spans="1:13" x14ac:dyDescent="0.25">
      <c r="A7" s="32" t="s">
        <v>23</v>
      </c>
      <c r="B7" s="8">
        <v>83</v>
      </c>
      <c r="C7" s="9">
        <v>82</v>
      </c>
      <c r="D7" s="5">
        <f>+41*2</f>
        <v>82</v>
      </c>
      <c r="E7" s="5">
        <v>30</v>
      </c>
      <c r="F7" s="10">
        <f t="shared" si="0"/>
        <v>112</v>
      </c>
      <c r="G7" s="5">
        <f t="shared" si="1"/>
        <v>12</v>
      </c>
      <c r="H7" s="6">
        <f t="shared" si="2"/>
        <v>277</v>
      </c>
      <c r="I7" s="15">
        <f t="shared" si="3"/>
        <v>92.333333333333329</v>
      </c>
      <c r="J7" s="39" t="s">
        <v>22</v>
      </c>
      <c r="L7" s="4"/>
      <c r="M7" s="4"/>
    </row>
    <row r="8" spans="1:13" x14ac:dyDescent="0.25">
      <c r="A8" s="32">
        <v>1984</v>
      </c>
      <c r="B8" s="8">
        <v>82</v>
      </c>
      <c r="C8" s="9">
        <v>87</v>
      </c>
      <c r="D8" s="5">
        <f>+39*2</f>
        <v>78</v>
      </c>
      <c r="E8" s="5">
        <v>24</v>
      </c>
      <c r="F8" s="10">
        <f t="shared" si="0"/>
        <v>102</v>
      </c>
      <c r="G8" s="5">
        <f t="shared" si="1"/>
        <v>2</v>
      </c>
      <c r="H8" s="6">
        <f t="shared" si="2"/>
        <v>271</v>
      </c>
      <c r="I8" s="15">
        <f t="shared" si="3"/>
        <v>90.333333333333329</v>
      </c>
      <c r="J8" s="39" t="s">
        <v>22</v>
      </c>
      <c r="K8" s="3"/>
      <c r="L8" s="4"/>
      <c r="M8" s="4"/>
    </row>
    <row r="9" spans="1:13" x14ac:dyDescent="0.25">
      <c r="A9" s="32">
        <v>5382</v>
      </c>
      <c r="B9" s="8">
        <v>88</v>
      </c>
      <c r="C9" s="9">
        <v>88</v>
      </c>
      <c r="D9" s="5">
        <f>+29*2</f>
        <v>58</v>
      </c>
      <c r="E9" s="5">
        <v>30</v>
      </c>
      <c r="F9" s="10">
        <f t="shared" si="0"/>
        <v>88</v>
      </c>
      <c r="G9" s="5">
        <f t="shared" si="1"/>
        <v>0</v>
      </c>
      <c r="H9" s="6">
        <f t="shared" si="2"/>
        <v>264</v>
      </c>
      <c r="I9" s="15">
        <f t="shared" si="3"/>
        <v>88</v>
      </c>
      <c r="J9" s="39" t="s">
        <v>24</v>
      </c>
      <c r="K9" s="3"/>
      <c r="L9" s="4"/>
      <c r="M9" s="4"/>
    </row>
    <row r="10" spans="1:13" x14ac:dyDescent="0.25">
      <c r="A10" s="32">
        <v>8999</v>
      </c>
      <c r="B10" s="8">
        <v>74</v>
      </c>
      <c r="C10" s="9">
        <v>73</v>
      </c>
      <c r="D10" s="5">
        <f>+41*2</f>
        <v>82</v>
      </c>
      <c r="E10" s="5">
        <v>24</v>
      </c>
      <c r="F10" s="10">
        <f t="shared" si="0"/>
        <v>106</v>
      </c>
      <c r="G10" s="5">
        <f t="shared" si="1"/>
        <v>6</v>
      </c>
      <c r="H10" s="6">
        <f t="shared" si="2"/>
        <v>253</v>
      </c>
      <c r="I10" s="15">
        <f t="shared" si="3"/>
        <v>84.333333333333329</v>
      </c>
      <c r="J10" s="39" t="s">
        <v>25</v>
      </c>
      <c r="K10" s="3"/>
      <c r="L10" s="4"/>
      <c r="M10" s="4"/>
    </row>
    <row r="11" spans="1:13" x14ac:dyDescent="0.25">
      <c r="A11" s="32">
        <v>4609</v>
      </c>
      <c r="B11" s="8">
        <v>60</v>
      </c>
      <c r="C11" s="9">
        <v>85</v>
      </c>
      <c r="D11" s="5">
        <f>+43*2</f>
        <v>86</v>
      </c>
      <c r="E11" s="5">
        <v>18</v>
      </c>
      <c r="F11" s="10">
        <f t="shared" si="0"/>
        <v>104</v>
      </c>
      <c r="G11" s="5">
        <f t="shared" si="1"/>
        <v>4</v>
      </c>
      <c r="H11" s="6">
        <f t="shared" si="2"/>
        <v>249</v>
      </c>
      <c r="I11" s="15">
        <f t="shared" si="3"/>
        <v>83</v>
      </c>
      <c r="J11" s="39" t="s">
        <v>25</v>
      </c>
      <c r="K11" s="3"/>
      <c r="L11" s="4"/>
      <c r="M11" s="4"/>
    </row>
    <row r="12" spans="1:13" x14ac:dyDescent="0.25">
      <c r="A12" s="32">
        <v>7799</v>
      </c>
      <c r="B12" s="8">
        <v>76</v>
      </c>
      <c r="C12" s="9">
        <v>75</v>
      </c>
      <c r="D12" s="5">
        <f>+37*2</f>
        <v>74</v>
      </c>
      <c r="E12" s="5">
        <v>24</v>
      </c>
      <c r="F12" s="10">
        <f t="shared" si="0"/>
        <v>98</v>
      </c>
      <c r="G12" s="5">
        <f t="shared" si="1"/>
        <v>0</v>
      </c>
      <c r="H12" s="6">
        <f t="shared" si="2"/>
        <v>249</v>
      </c>
      <c r="I12" s="15">
        <f t="shared" si="3"/>
        <v>83</v>
      </c>
      <c r="J12" s="39" t="s">
        <v>25</v>
      </c>
      <c r="K12" s="3"/>
      <c r="L12" s="4"/>
      <c r="M12" s="4"/>
    </row>
    <row r="13" spans="1:13" x14ac:dyDescent="0.25">
      <c r="A13" s="32">
        <v>2981</v>
      </c>
      <c r="B13" s="8">
        <v>75</v>
      </c>
      <c r="C13" s="9">
        <v>89</v>
      </c>
      <c r="D13" s="5">
        <f>+28*2</f>
        <v>56</v>
      </c>
      <c r="E13" s="5">
        <v>24</v>
      </c>
      <c r="F13" s="10">
        <f t="shared" si="0"/>
        <v>80</v>
      </c>
      <c r="G13" s="5">
        <f t="shared" si="1"/>
        <v>0</v>
      </c>
      <c r="H13" s="6">
        <f t="shared" si="2"/>
        <v>244</v>
      </c>
      <c r="I13" s="15">
        <f t="shared" si="3"/>
        <v>81.333333333333329</v>
      </c>
      <c r="J13" s="39" t="s">
        <v>25</v>
      </c>
      <c r="K13" s="3"/>
      <c r="L13" s="4"/>
      <c r="M13" s="4"/>
    </row>
    <row r="14" spans="1:13" x14ac:dyDescent="0.25">
      <c r="A14" s="32">
        <v>5605</v>
      </c>
      <c r="B14" s="8">
        <v>54</v>
      </c>
      <c r="C14" s="9">
        <v>85</v>
      </c>
      <c r="D14" s="5">
        <f>+37*2</f>
        <v>74</v>
      </c>
      <c r="E14" s="5">
        <v>27</v>
      </c>
      <c r="F14" s="10">
        <f t="shared" si="0"/>
        <v>101</v>
      </c>
      <c r="G14" s="5">
        <f t="shared" si="1"/>
        <v>1</v>
      </c>
      <c r="H14" s="6">
        <f t="shared" si="2"/>
        <v>240</v>
      </c>
      <c r="I14" s="15">
        <f t="shared" si="3"/>
        <v>80</v>
      </c>
      <c r="J14" s="39" t="s">
        <v>25</v>
      </c>
      <c r="K14" s="3"/>
      <c r="L14" s="4"/>
      <c r="M14" s="4"/>
    </row>
    <row r="15" spans="1:13" x14ac:dyDescent="0.25">
      <c r="A15" s="32">
        <v>1071</v>
      </c>
      <c r="B15" s="8">
        <v>63</v>
      </c>
      <c r="C15" s="9">
        <v>83</v>
      </c>
      <c r="D15" s="5">
        <f>+34*2</f>
        <v>68</v>
      </c>
      <c r="E15" s="5">
        <v>24</v>
      </c>
      <c r="F15" s="10">
        <f t="shared" si="0"/>
        <v>92</v>
      </c>
      <c r="G15" s="5">
        <f t="shared" si="1"/>
        <v>0</v>
      </c>
      <c r="H15" s="6">
        <f t="shared" si="2"/>
        <v>238</v>
      </c>
      <c r="I15" s="15">
        <f t="shared" si="3"/>
        <v>79.333333333333329</v>
      </c>
      <c r="J15" s="39" t="s">
        <v>26</v>
      </c>
      <c r="K15" s="1"/>
      <c r="L15" s="4"/>
      <c r="M15" s="4"/>
    </row>
    <row r="16" spans="1:13" x14ac:dyDescent="0.25">
      <c r="A16" s="32">
        <v>8658</v>
      </c>
      <c r="B16" s="8">
        <v>65</v>
      </c>
      <c r="C16" s="9">
        <v>96</v>
      </c>
      <c r="D16" s="5">
        <f>+25*2</f>
        <v>50</v>
      </c>
      <c r="E16" s="5">
        <v>18</v>
      </c>
      <c r="F16" s="10">
        <f t="shared" si="0"/>
        <v>68</v>
      </c>
      <c r="G16" s="5">
        <f t="shared" si="1"/>
        <v>0</v>
      </c>
      <c r="H16" s="6">
        <f t="shared" si="2"/>
        <v>229</v>
      </c>
      <c r="I16" s="15">
        <f t="shared" si="3"/>
        <v>76.333333333333329</v>
      </c>
      <c r="J16" s="39" t="s">
        <v>26</v>
      </c>
      <c r="K16" s="3"/>
      <c r="L16" s="4"/>
      <c r="M16" s="4"/>
    </row>
    <row r="17" spans="1:13" x14ac:dyDescent="0.25">
      <c r="A17" s="32">
        <v>7633</v>
      </c>
      <c r="B17" s="8">
        <v>51</v>
      </c>
      <c r="C17" s="9">
        <v>79</v>
      </c>
      <c r="D17" s="5">
        <f>+33*2</f>
        <v>66</v>
      </c>
      <c r="E17" s="5">
        <v>24</v>
      </c>
      <c r="F17" s="10">
        <f t="shared" si="0"/>
        <v>90</v>
      </c>
      <c r="G17" s="5">
        <f t="shared" si="1"/>
        <v>0</v>
      </c>
      <c r="H17" s="6">
        <f t="shared" si="2"/>
        <v>220</v>
      </c>
      <c r="I17" s="15">
        <f t="shared" si="3"/>
        <v>73.333333333333329</v>
      </c>
      <c r="J17" s="39" t="s">
        <v>27</v>
      </c>
      <c r="L17" s="4"/>
      <c r="M17" s="4"/>
    </row>
    <row r="18" spans="1:13" x14ac:dyDescent="0.25">
      <c r="A18" s="32">
        <v>9007</v>
      </c>
      <c r="B18" s="8">
        <v>67</v>
      </c>
      <c r="C18" s="9">
        <v>71</v>
      </c>
      <c r="D18" s="5">
        <f>+28*2</f>
        <v>56</v>
      </c>
      <c r="E18" s="5">
        <v>24</v>
      </c>
      <c r="F18" s="10">
        <f t="shared" si="0"/>
        <v>80</v>
      </c>
      <c r="G18" s="5">
        <f t="shared" si="1"/>
        <v>0</v>
      </c>
      <c r="H18" s="6">
        <f t="shared" si="2"/>
        <v>218</v>
      </c>
      <c r="I18" s="15">
        <f t="shared" si="3"/>
        <v>72.666666666666671</v>
      </c>
      <c r="J18" s="39" t="s">
        <v>27</v>
      </c>
      <c r="L18" s="4"/>
      <c r="M18" s="4"/>
    </row>
    <row r="19" spans="1:13" x14ac:dyDescent="0.25">
      <c r="A19" s="32">
        <v>3975</v>
      </c>
      <c r="B19" s="8">
        <v>74</v>
      </c>
      <c r="C19" s="9">
        <v>74</v>
      </c>
      <c r="D19" s="5">
        <f>+20*2</f>
        <v>40</v>
      </c>
      <c r="E19" s="5">
        <v>30</v>
      </c>
      <c r="F19" s="10">
        <f t="shared" si="0"/>
        <v>70</v>
      </c>
      <c r="G19" s="5">
        <f t="shared" si="1"/>
        <v>0</v>
      </c>
      <c r="H19" s="6">
        <f t="shared" si="2"/>
        <v>218</v>
      </c>
      <c r="I19" s="15">
        <f t="shared" si="3"/>
        <v>72.666666666666671</v>
      </c>
      <c r="J19" s="39" t="s">
        <v>27</v>
      </c>
      <c r="L19" s="4"/>
      <c r="M19" s="4"/>
    </row>
    <row r="20" spans="1:13" x14ac:dyDescent="0.25">
      <c r="A20" s="32">
        <v>5137</v>
      </c>
      <c r="B20" s="8">
        <v>54</v>
      </c>
      <c r="C20" s="9">
        <v>78</v>
      </c>
      <c r="D20" s="5">
        <f>+31*2</f>
        <v>62</v>
      </c>
      <c r="E20" s="5">
        <v>22</v>
      </c>
      <c r="F20" s="10">
        <f t="shared" si="0"/>
        <v>84</v>
      </c>
      <c r="G20" s="5">
        <f t="shared" si="1"/>
        <v>0</v>
      </c>
      <c r="H20" s="6">
        <f t="shared" si="2"/>
        <v>216</v>
      </c>
      <c r="I20" s="15">
        <f t="shared" si="3"/>
        <v>72</v>
      </c>
      <c r="J20" s="39" t="s">
        <v>27</v>
      </c>
      <c r="L20" s="4"/>
      <c r="M20" s="4"/>
    </row>
    <row r="21" spans="1:13" x14ac:dyDescent="0.25">
      <c r="A21" s="32">
        <v>8588</v>
      </c>
      <c r="B21" s="8">
        <v>49</v>
      </c>
      <c r="C21" s="9">
        <v>75</v>
      </c>
      <c r="D21" s="5">
        <f>+33*2</f>
        <v>66</v>
      </c>
      <c r="E21" s="5">
        <v>24</v>
      </c>
      <c r="F21" s="10">
        <f t="shared" si="0"/>
        <v>90</v>
      </c>
      <c r="G21" s="5">
        <f t="shared" si="1"/>
        <v>0</v>
      </c>
      <c r="H21" s="6">
        <f t="shared" si="2"/>
        <v>214</v>
      </c>
      <c r="I21" s="15">
        <f t="shared" si="3"/>
        <v>71.333333333333329</v>
      </c>
      <c r="J21" s="39" t="s">
        <v>27</v>
      </c>
      <c r="L21" s="4"/>
      <c r="M21" s="4"/>
    </row>
    <row r="22" spans="1:13" x14ac:dyDescent="0.25">
      <c r="A22" s="32">
        <v>9036</v>
      </c>
      <c r="B22" s="8">
        <v>57</v>
      </c>
      <c r="C22" s="9">
        <v>70</v>
      </c>
      <c r="D22" s="5">
        <f>+29*2</f>
        <v>58</v>
      </c>
      <c r="E22" s="5">
        <v>27</v>
      </c>
      <c r="F22" s="10">
        <f t="shared" si="0"/>
        <v>85</v>
      </c>
      <c r="G22" s="5">
        <f t="shared" si="1"/>
        <v>0</v>
      </c>
      <c r="H22" s="6">
        <f t="shared" si="2"/>
        <v>212</v>
      </c>
      <c r="I22" s="15">
        <f t="shared" si="3"/>
        <v>70.666666666666671</v>
      </c>
      <c r="J22" s="39" t="s">
        <v>27</v>
      </c>
      <c r="L22" s="4"/>
      <c r="M22" s="4"/>
    </row>
    <row r="23" spans="1:13" x14ac:dyDescent="0.25">
      <c r="A23" s="32">
        <v>4379</v>
      </c>
      <c r="B23" s="8">
        <v>49</v>
      </c>
      <c r="C23" s="9">
        <v>48</v>
      </c>
      <c r="D23" s="5">
        <f>+44*2</f>
        <v>88</v>
      </c>
      <c r="E23" s="5">
        <v>24</v>
      </c>
      <c r="F23" s="10">
        <f t="shared" si="0"/>
        <v>112</v>
      </c>
      <c r="G23" s="5">
        <f t="shared" si="1"/>
        <v>12</v>
      </c>
      <c r="H23" s="6">
        <f t="shared" si="2"/>
        <v>209</v>
      </c>
      <c r="I23" s="15">
        <f t="shared" si="3"/>
        <v>69.666666666666671</v>
      </c>
      <c r="J23" s="39" t="s">
        <v>27</v>
      </c>
      <c r="K23" s="3"/>
      <c r="L23" s="4"/>
      <c r="M23" s="4"/>
    </row>
    <row r="24" spans="1:13" x14ac:dyDescent="0.25">
      <c r="A24" s="32">
        <v>2107</v>
      </c>
      <c r="B24" s="8">
        <v>38</v>
      </c>
      <c r="C24" s="9">
        <v>93</v>
      </c>
      <c r="D24" s="5">
        <f>+24*2</f>
        <v>48</v>
      </c>
      <c r="E24" s="5">
        <v>24</v>
      </c>
      <c r="F24" s="10">
        <f t="shared" si="0"/>
        <v>72</v>
      </c>
      <c r="G24" s="5">
        <f t="shared" si="1"/>
        <v>0</v>
      </c>
      <c r="H24" s="6">
        <f t="shared" si="2"/>
        <v>203</v>
      </c>
      <c r="I24" s="15">
        <f t="shared" si="3"/>
        <v>67.666666666666671</v>
      </c>
      <c r="J24" s="39" t="s">
        <v>28</v>
      </c>
      <c r="L24" s="4"/>
      <c r="M24" s="4"/>
    </row>
    <row r="25" spans="1:13" x14ac:dyDescent="0.25">
      <c r="A25" s="32">
        <v>1428</v>
      </c>
      <c r="B25" s="8">
        <v>52</v>
      </c>
      <c r="C25" s="9">
        <v>66</v>
      </c>
      <c r="D25" s="5">
        <f>+30*2</f>
        <v>60</v>
      </c>
      <c r="E25" s="5">
        <v>24</v>
      </c>
      <c r="F25" s="10">
        <f t="shared" si="0"/>
        <v>84</v>
      </c>
      <c r="G25" s="5">
        <f t="shared" si="1"/>
        <v>0</v>
      </c>
      <c r="H25" s="6">
        <f t="shared" si="2"/>
        <v>202</v>
      </c>
      <c r="I25" s="15">
        <f t="shared" si="3"/>
        <v>67.333333333333329</v>
      </c>
      <c r="J25" s="39" t="s">
        <v>28</v>
      </c>
      <c r="L25" s="4"/>
      <c r="M25" s="4"/>
    </row>
    <row r="26" spans="1:13" x14ac:dyDescent="0.25">
      <c r="A26" s="32">
        <v>8244</v>
      </c>
      <c r="B26" s="8">
        <v>68</v>
      </c>
      <c r="C26" s="9">
        <v>83</v>
      </c>
      <c r="D26" s="5">
        <f>+17*2</f>
        <v>34</v>
      </c>
      <c r="E26" s="5">
        <v>16</v>
      </c>
      <c r="F26" s="10">
        <f t="shared" si="0"/>
        <v>50</v>
      </c>
      <c r="G26" s="5">
        <f t="shared" si="1"/>
        <v>0</v>
      </c>
      <c r="H26" s="6">
        <f t="shared" si="2"/>
        <v>201</v>
      </c>
      <c r="I26" s="15">
        <f t="shared" si="3"/>
        <v>67</v>
      </c>
      <c r="J26" s="39" t="s">
        <v>28</v>
      </c>
      <c r="L26" s="4"/>
      <c r="M26" s="4"/>
    </row>
    <row r="27" spans="1:13" x14ac:dyDescent="0.25">
      <c r="A27" s="32">
        <v>8293</v>
      </c>
      <c r="B27" s="8">
        <v>55</v>
      </c>
      <c r="C27" s="9">
        <v>68</v>
      </c>
      <c r="D27" s="5">
        <f>+25*2</f>
        <v>50</v>
      </c>
      <c r="E27" s="5">
        <v>24</v>
      </c>
      <c r="F27" s="10">
        <f t="shared" si="0"/>
        <v>74</v>
      </c>
      <c r="G27" s="5">
        <f t="shared" si="1"/>
        <v>0</v>
      </c>
      <c r="H27" s="6">
        <f t="shared" si="2"/>
        <v>197</v>
      </c>
      <c r="I27" s="15">
        <f t="shared" si="3"/>
        <v>65.666666666666671</v>
      </c>
      <c r="J27" s="39" t="s">
        <v>28</v>
      </c>
      <c r="L27" s="4"/>
      <c r="M27" s="4"/>
    </row>
    <row r="28" spans="1:13" x14ac:dyDescent="0.25">
      <c r="A28" s="32">
        <v>4892</v>
      </c>
      <c r="B28" s="8">
        <v>50</v>
      </c>
      <c r="C28" s="9">
        <v>63</v>
      </c>
      <c r="D28" s="5">
        <f>+26*2</f>
        <v>52</v>
      </c>
      <c r="E28" s="5">
        <v>30</v>
      </c>
      <c r="F28" s="10">
        <f t="shared" si="0"/>
        <v>82</v>
      </c>
      <c r="G28" s="5">
        <f t="shared" si="1"/>
        <v>0</v>
      </c>
      <c r="H28" s="6">
        <f t="shared" si="2"/>
        <v>195</v>
      </c>
      <c r="I28" s="15">
        <f t="shared" si="3"/>
        <v>65</v>
      </c>
      <c r="J28" s="39" t="s">
        <v>28</v>
      </c>
      <c r="K28" s="1"/>
      <c r="L28" s="4"/>
      <c r="M28" s="4"/>
    </row>
    <row r="29" spans="1:13" x14ac:dyDescent="0.25">
      <c r="A29" s="32">
        <v>9883</v>
      </c>
      <c r="B29" s="8">
        <v>54</v>
      </c>
      <c r="C29" s="9">
        <v>76</v>
      </c>
      <c r="D29" s="5">
        <f>+19*2</f>
        <v>38</v>
      </c>
      <c r="E29" s="5">
        <v>26</v>
      </c>
      <c r="F29" s="10">
        <f t="shared" si="0"/>
        <v>64</v>
      </c>
      <c r="G29" s="5">
        <f t="shared" si="1"/>
        <v>0</v>
      </c>
      <c r="H29" s="6">
        <f t="shared" si="2"/>
        <v>194</v>
      </c>
      <c r="I29" s="15">
        <f t="shared" si="3"/>
        <v>64.666666666666671</v>
      </c>
      <c r="J29" s="39" t="s">
        <v>28</v>
      </c>
      <c r="K29" s="3"/>
      <c r="L29" s="4"/>
      <c r="M29" s="4"/>
    </row>
    <row r="30" spans="1:13" x14ac:dyDescent="0.25">
      <c r="A30" s="32">
        <v>5645</v>
      </c>
      <c r="B30" s="8">
        <v>59</v>
      </c>
      <c r="C30" s="9">
        <v>74</v>
      </c>
      <c r="D30" s="5">
        <f>+28*2</f>
        <v>56</v>
      </c>
      <c r="E30" s="5">
        <v>0</v>
      </c>
      <c r="F30" s="10">
        <f t="shared" si="0"/>
        <v>56</v>
      </c>
      <c r="G30" s="5">
        <f t="shared" si="1"/>
        <v>0</v>
      </c>
      <c r="H30" s="6">
        <f t="shared" si="2"/>
        <v>189</v>
      </c>
      <c r="I30" s="15">
        <f t="shared" si="3"/>
        <v>63</v>
      </c>
      <c r="J30" s="39" t="s">
        <v>28</v>
      </c>
      <c r="L30" s="4"/>
      <c r="M30" s="4"/>
    </row>
    <row r="31" spans="1:13" x14ac:dyDescent="0.25">
      <c r="A31" s="32">
        <v>7000</v>
      </c>
      <c r="B31" s="8">
        <v>49</v>
      </c>
      <c r="C31" s="9">
        <v>63</v>
      </c>
      <c r="D31" s="5">
        <f>+26*2</f>
        <v>52</v>
      </c>
      <c r="E31" s="5">
        <v>24</v>
      </c>
      <c r="F31" s="10">
        <f t="shared" si="0"/>
        <v>76</v>
      </c>
      <c r="G31" s="5">
        <f t="shared" si="1"/>
        <v>0</v>
      </c>
      <c r="H31" s="6">
        <f t="shared" si="2"/>
        <v>188</v>
      </c>
      <c r="I31" s="15">
        <f t="shared" si="3"/>
        <v>62.666666666666664</v>
      </c>
      <c r="J31" s="39" t="s">
        <v>28</v>
      </c>
      <c r="L31" s="4"/>
      <c r="M31" s="4"/>
    </row>
    <row r="32" spans="1:13" x14ac:dyDescent="0.25">
      <c r="A32" s="32" t="s">
        <v>29</v>
      </c>
      <c r="B32" s="8">
        <v>57</v>
      </c>
      <c r="C32" s="9">
        <v>52</v>
      </c>
      <c r="D32" s="5">
        <f>+38*2</f>
        <v>76</v>
      </c>
      <c r="E32" s="5">
        <v>0</v>
      </c>
      <c r="F32" s="10">
        <f t="shared" si="0"/>
        <v>76</v>
      </c>
      <c r="G32" s="5">
        <f t="shared" si="1"/>
        <v>0</v>
      </c>
      <c r="H32" s="6">
        <f t="shared" si="2"/>
        <v>185</v>
      </c>
      <c r="I32" s="15">
        <f t="shared" si="3"/>
        <v>61.666666666666664</v>
      </c>
      <c r="J32" s="39" t="s">
        <v>28</v>
      </c>
      <c r="L32" s="4"/>
      <c r="M32" s="4"/>
    </row>
    <row r="33" spans="1:13" x14ac:dyDescent="0.25">
      <c r="A33" s="32">
        <v>3551</v>
      </c>
      <c r="B33" s="8">
        <v>58</v>
      </c>
      <c r="C33" s="9">
        <v>57</v>
      </c>
      <c r="D33" s="5">
        <f>+18*2</f>
        <v>36</v>
      </c>
      <c r="E33" s="5">
        <v>30</v>
      </c>
      <c r="F33" s="10">
        <f t="shared" si="0"/>
        <v>66</v>
      </c>
      <c r="G33" s="5">
        <f t="shared" si="1"/>
        <v>0</v>
      </c>
      <c r="H33" s="6">
        <f t="shared" si="2"/>
        <v>181</v>
      </c>
      <c r="I33" s="15">
        <f t="shared" si="3"/>
        <v>60.333333333333336</v>
      </c>
      <c r="J33" s="39" t="s">
        <v>28</v>
      </c>
      <c r="K33" s="3"/>
      <c r="L33" s="4"/>
      <c r="M33" s="4"/>
    </row>
    <row r="34" spans="1:13" x14ac:dyDescent="0.25">
      <c r="A34" s="32">
        <v>1248</v>
      </c>
      <c r="B34" s="8">
        <v>39</v>
      </c>
      <c r="C34" s="9">
        <v>63</v>
      </c>
      <c r="D34" s="5">
        <f>+27*2</f>
        <v>54</v>
      </c>
      <c r="E34" s="5">
        <v>18</v>
      </c>
      <c r="F34" s="10">
        <f t="shared" si="0"/>
        <v>72</v>
      </c>
      <c r="G34" s="5">
        <f t="shared" si="1"/>
        <v>0</v>
      </c>
      <c r="H34" s="6">
        <f t="shared" si="2"/>
        <v>174</v>
      </c>
      <c r="I34" s="15">
        <f t="shared" si="3"/>
        <v>58</v>
      </c>
      <c r="J34" s="39" t="s">
        <v>30</v>
      </c>
      <c r="L34" s="4"/>
      <c r="M34" s="4"/>
    </row>
    <row r="35" spans="1:13" x14ac:dyDescent="0.25">
      <c r="A35" s="32">
        <v>1985</v>
      </c>
      <c r="B35" s="8">
        <v>42</v>
      </c>
      <c r="C35" s="9">
        <v>65</v>
      </c>
      <c r="D35" s="5">
        <f>+18*2</f>
        <v>36</v>
      </c>
      <c r="E35" s="5">
        <v>30</v>
      </c>
      <c r="F35" s="10">
        <f t="shared" si="0"/>
        <v>66</v>
      </c>
      <c r="G35" s="5">
        <f t="shared" si="1"/>
        <v>0</v>
      </c>
      <c r="H35" s="6">
        <f t="shared" si="2"/>
        <v>173</v>
      </c>
      <c r="I35" s="15">
        <f t="shared" si="3"/>
        <v>57.666666666666664</v>
      </c>
      <c r="J35" s="39" t="s">
        <v>30</v>
      </c>
      <c r="L35" s="4"/>
      <c r="M35" s="4"/>
    </row>
    <row r="36" spans="1:13" x14ac:dyDescent="0.25">
      <c r="A36" s="32">
        <v>2460</v>
      </c>
      <c r="B36" s="8">
        <v>48</v>
      </c>
      <c r="C36" s="9">
        <v>61</v>
      </c>
      <c r="D36" s="5">
        <f>+31*2</f>
        <v>62</v>
      </c>
      <c r="E36" s="5">
        <v>0</v>
      </c>
      <c r="F36" s="10">
        <f t="shared" si="0"/>
        <v>62</v>
      </c>
      <c r="G36" s="5">
        <f t="shared" si="1"/>
        <v>0</v>
      </c>
      <c r="H36" s="6">
        <f t="shared" si="2"/>
        <v>171</v>
      </c>
      <c r="I36" s="15">
        <f t="shared" si="3"/>
        <v>57</v>
      </c>
      <c r="J36" s="39" t="s">
        <v>30</v>
      </c>
      <c r="L36" s="4"/>
      <c r="M36" s="4"/>
    </row>
    <row r="37" spans="1:13" x14ac:dyDescent="0.25">
      <c r="A37" s="32">
        <v>4992</v>
      </c>
      <c r="B37" s="8">
        <v>40</v>
      </c>
      <c r="C37" s="9">
        <v>47</v>
      </c>
      <c r="D37" s="5">
        <f>+25*2</f>
        <v>50</v>
      </c>
      <c r="E37" s="5">
        <v>30</v>
      </c>
      <c r="F37" s="10">
        <f t="shared" si="0"/>
        <v>80</v>
      </c>
      <c r="G37" s="5">
        <f t="shared" si="1"/>
        <v>0</v>
      </c>
      <c r="H37" s="6">
        <f t="shared" si="2"/>
        <v>167</v>
      </c>
      <c r="I37" s="15">
        <f t="shared" si="3"/>
        <v>55.666666666666664</v>
      </c>
      <c r="J37" s="39" t="s">
        <v>30</v>
      </c>
      <c r="K37" s="3"/>
      <c r="L37" s="4"/>
      <c r="M37" s="4"/>
    </row>
    <row r="38" spans="1:13" x14ac:dyDescent="0.25">
      <c r="A38" s="32">
        <v>5674</v>
      </c>
      <c r="B38" s="8">
        <v>57</v>
      </c>
      <c r="C38" s="9">
        <v>41</v>
      </c>
      <c r="D38" s="5">
        <f>+25*2</f>
        <v>50</v>
      </c>
      <c r="E38" s="5">
        <v>0</v>
      </c>
      <c r="F38" s="10">
        <f t="shared" si="0"/>
        <v>50</v>
      </c>
      <c r="G38" s="5">
        <f t="shared" si="1"/>
        <v>0</v>
      </c>
      <c r="H38" s="6">
        <f t="shared" si="2"/>
        <v>148</v>
      </c>
      <c r="I38" s="15">
        <f t="shared" si="3"/>
        <v>49.333333333333336</v>
      </c>
      <c r="J38" s="39" t="s">
        <v>31</v>
      </c>
      <c r="L38" s="4"/>
      <c r="M38" s="4"/>
    </row>
    <row r="39" spans="1:13" x14ac:dyDescent="0.25">
      <c r="A39" s="32">
        <v>5876</v>
      </c>
      <c r="B39" s="8">
        <v>31</v>
      </c>
      <c r="C39" s="9">
        <v>50</v>
      </c>
      <c r="D39" s="5">
        <f>+21*2</f>
        <v>42</v>
      </c>
      <c r="E39" s="5">
        <v>18</v>
      </c>
      <c r="F39" s="10">
        <f t="shared" si="0"/>
        <v>60</v>
      </c>
      <c r="G39" s="5">
        <f t="shared" si="1"/>
        <v>0</v>
      </c>
      <c r="H39" s="6">
        <f t="shared" si="2"/>
        <v>141</v>
      </c>
      <c r="I39" s="15">
        <f t="shared" si="3"/>
        <v>47</v>
      </c>
      <c r="J39" s="39" t="s">
        <v>31</v>
      </c>
      <c r="K39" s="3"/>
      <c r="L39" s="4"/>
      <c r="M39" s="4"/>
    </row>
    <row r="40" spans="1:13" x14ac:dyDescent="0.25">
      <c r="A40" s="32">
        <v>2258</v>
      </c>
      <c r="B40" s="8">
        <v>42</v>
      </c>
      <c r="C40" s="9">
        <v>43</v>
      </c>
      <c r="D40" s="5">
        <f>+19*2</f>
        <v>38</v>
      </c>
      <c r="E40" s="5">
        <v>0</v>
      </c>
      <c r="F40" s="10">
        <f t="shared" si="0"/>
        <v>38</v>
      </c>
      <c r="G40" s="5">
        <f t="shared" si="1"/>
        <v>0</v>
      </c>
      <c r="H40" s="6">
        <f t="shared" si="2"/>
        <v>123</v>
      </c>
      <c r="I40" s="15">
        <f t="shared" si="3"/>
        <v>41</v>
      </c>
      <c r="J40" s="39" t="s">
        <v>32</v>
      </c>
      <c r="K40" s="3"/>
      <c r="L40" s="4"/>
      <c r="M40" s="4"/>
    </row>
    <row r="41" spans="1:13" x14ac:dyDescent="0.25">
      <c r="A41" s="33">
        <v>9093</v>
      </c>
      <c r="B41" s="34">
        <v>41</v>
      </c>
      <c r="C41" s="35">
        <v>26</v>
      </c>
      <c r="D41" s="36">
        <f>+17*2</f>
        <v>34</v>
      </c>
      <c r="E41" s="36">
        <v>0</v>
      </c>
      <c r="F41" s="37">
        <f t="shared" si="0"/>
        <v>34</v>
      </c>
      <c r="G41" s="36">
        <f t="shared" si="1"/>
        <v>0</v>
      </c>
      <c r="H41" s="42">
        <f t="shared" si="2"/>
        <v>101</v>
      </c>
      <c r="I41" s="38">
        <f t="shared" si="3"/>
        <v>33.666666666666664</v>
      </c>
      <c r="J41" s="40" t="s">
        <v>33</v>
      </c>
      <c r="K41" s="3"/>
      <c r="L41" s="4"/>
      <c r="M41" s="4"/>
    </row>
    <row r="42" spans="1:13" x14ac:dyDescent="0.25">
      <c r="H42" s="2"/>
      <c r="K42" s="3"/>
    </row>
    <row r="43" spans="1:13" x14ac:dyDescent="0.25">
      <c r="H43" s="2"/>
      <c r="I43" s="14"/>
    </row>
    <row r="44" spans="1:13" x14ac:dyDescent="0.25">
      <c r="H44" s="2"/>
      <c r="I44" s="14"/>
    </row>
    <row r="45" spans="1:13" x14ac:dyDescent="0.25">
      <c r="H45" s="2"/>
      <c r="I45" s="14"/>
    </row>
    <row r="46" spans="1:13" x14ac:dyDescent="0.25">
      <c r="H46" s="2"/>
    </row>
    <row r="47" spans="1:13" x14ac:dyDescent="0.25">
      <c r="H47" s="2"/>
    </row>
    <row r="48" spans="1:13" x14ac:dyDescent="0.25">
      <c r="H48" s="2"/>
    </row>
  </sheetData>
  <pageMargins left="1.25" right="1.25" top="1" bottom="1" header="0.5" footer="0.75"/>
  <pageSetup paperSize="0" scale="0" horizontalDpi="0" verticalDpi="0" copies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"/>
  <sheetViews>
    <sheetView workbookViewId="0">
      <selection activeCell="L9" sqref="L9"/>
    </sheetView>
  </sheetViews>
  <sheetFormatPr defaultRowHeight="13.2" x14ac:dyDescent="0.25"/>
  <cols>
    <col min="1" max="1" width="5.88671875" style="2" customWidth="1"/>
    <col min="2" max="2" width="6.88671875" style="11" customWidth="1"/>
    <col min="3" max="3" width="6.5546875" style="12" customWidth="1"/>
    <col min="4" max="4" width="4.5546875" style="1" customWidth="1"/>
    <col min="5" max="5" width="8" style="1" customWidth="1"/>
    <col min="6" max="6" width="7" style="13" customWidth="1"/>
    <col min="7" max="7" width="6.5546875" style="1" customWidth="1"/>
    <col min="8" max="8" width="8" style="1" customWidth="1"/>
    <col min="9" max="9" width="6.6640625" style="16" customWidth="1"/>
    <col min="10" max="10" width="6.88671875" style="17" customWidth="1"/>
    <col min="11" max="11" width="11.5546875" customWidth="1"/>
    <col min="12" max="12" width="6" style="1" customWidth="1"/>
    <col min="13" max="256" width="11.5546875" customWidth="1"/>
  </cols>
  <sheetData/>
  <pageMargins left="1.25" right="1.25" top="1" bottom="1" header="0.5" footer="0.75"/>
  <pageSetup paperSize="0" scale="0" horizontalDpi="0" verticalDpi="0" copies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"/>
  <sheetViews>
    <sheetView workbookViewId="0">
      <selection activeCell="L9" sqref="L9"/>
    </sheetView>
  </sheetViews>
  <sheetFormatPr defaultRowHeight="13.2" x14ac:dyDescent="0.25"/>
  <cols>
    <col min="1" max="1" width="5.88671875" style="2" customWidth="1"/>
    <col min="2" max="2" width="6.88671875" style="11" customWidth="1"/>
    <col min="3" max="3" width="6.5546875" style="12" customWidth="1"/>
    <col min="4" max="4" width="4.5546875" style="1" customWidth="1"/>
    <col min="5" max="5" width="8" style="1" customWidth="1"/>
    <col min="6" max="6" width="7" style="13" customWidth="1"/>
    <col min="7" max="7" width="6.5546875" style="1" customWidth="1"/>
    <col min="8" max="8" width="8" style="1" customWidth="1"/>
    <col min="9" max="9" width="6.6640625" style="16" customWidth="1"/>
    <col min="10" max="10" width="6.88671875" style="17" customWidth="1"/>
    <col min="11" max="11" width="11.5546875" customWidth="1"/>
    <col min="12" max="12" width="6" style="1" customWidth="1"/>
    <col min="13" max="256" width="11.5546875" customWidth="1"/>
  </cols>
  <sheetData/>
  <pageMargins left="1.25" right="1.25" top="1" bottom="1" header="0.5" footer="0.75"/>
  <pageSetup paperSize="0" scale="0" horizontalDpi="0" verticalDpi="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Aniket Gupta</cp:lastModifiedBy>
  <dcterms:created xsi:type="dcterms:W3CDTF">2024-02-03T22:18:05Z</dcterms:created>
  <dcterms:modified xsi:type="dcterms:W3CDTF">2024-02-03T22:18:06Z</dcterms:modified>
</cp:coreProperties>
</file>