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5535920-99DB-4351-9CEC-1404520F9E36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</sheets>
  <definedNames>
    <definedName name="_xlnm.Print_Area" localSheetId="0">A!$A$1:$AA$25</definedName>
    <definedName name="Print_Area_MI">A!$A$1:$AA$24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C9" i="1" s="1"/>
  <c r="AD11" i="1"/>
  <c r="Y11" i="1" s="1"/>
  <c r="AH11" i="1"/>
  <c r="AD13" i="1"/>
  <c r="C13" i="1"/>
  <c r="D13" i="1" s="1"/>
  <c r="AD17" i="1"/>
  <c r="AA17" i="1" s="1"/>
  <c r="AH17" i="1"/>
  <c r="AD19" i="1"/>
  <c r="Q19" i="1" s="1"/>
  <c r="AH19" i="1"/>
  <c r="AD15" i="1"/>
  <c r="AH15" i="1"/>
  <c r="C15" i="1"/>
  <c r="D15" i="1" s="1"/>
  <c r="AG20" i="1"/>
  <c r="AF20" i="1"/>
  <c r="AE20" i="1"/>
  <c r="F20" i="1"/>
  <c r="AD20" i="1" s="1"/>
  <c r="H20" i="1"/>
  <c r="J20" i="1"/>
  <c r="L20" i="1"/>
  <c r="N20" i="1"/>
  <c r="P20" i="1"/>
  <c r="R20" i="1"/>
  <c r="T20" i="1"/>
  <c r="V20" i="1"/>
  <c r="X20" i="1"/>
  <c r="Z20" i="1"/>
  <c r="AA19" i="1"/>
  <c r="AA15" i="1"/>
  <c r="AA13" i="1"/>
  <c r="Y9" i="1"/>
  <c r="Y13" i="1"/>
  <c r="Y15" i="1"/>
  <c r="W17" i="1"/>
  <c r="W15" i="1"/>
  <c r="W13" i="1"/>
  <c r="W9" i="1"/>
  <c r="U15" i="1"/>
  <c r="U13" i="1"/>
  <c r="U9" i="1"/>
  <c r="S19" i="1"/>
  <c r="S15" i="1"/>
  <c r="S13" i="1"/>
  <c r="S9" i="1"/>
  <c r="Q15" i="1"/>
  <c r="Q13" i="1"/>
  <c r="O17" i="1"/>
  <c r="O15" i="1"/>
  <c r="O13" i="1"/>
  <c r="O9" i="1"/>
  <c r="M15" i="1"/>
  <c r="M13" i="1"/>
  <c r="M9" i="1"/>
  <c r="K19" i="1"/>
  <c r="K17" i="1"/>
  <c r="K15" i="1"/>
  <c r="K13" i="1"/>
  <c r="K9" i="1"/>
  <c r="I19" i="1"/>
  <c r="I15" i="1"/>
  <c r="I13" i="1"/>
  <c r="I9" i="1"/>
  <c r="G17" i="1"/>
  <c r="G15" i="1"/>
  <c r="G13" i="1"/>
  <c r="G9" i="1"/>
  <c r="M20" i="1" l="1"/>
  <c r="K20" i="1"/>
  <c r="Y20" i="1"/>
  <c r="AA20" i="1"/>
  <c r="U20" i="1"/>
  <c r="S20" i="1"/>
  <c r="W20" i="1"/>
  <c r="Q20" i="1"/>
  <c r="O20" i="1"/>
  <c r="I20" i="1"/>
  <c r="D9" i="1"/>
  <c r="K11" i="1"/>
  <c r="O19" i="1"/>
  <c r="M17" i="1"/>
  <c r="Q9" i="1"/>
  <c r="U17" i="1"/>
  <c r="G20" i="1"/>
  <c r="G19" i="1"/>
  <c r="S11" i="1"/>
  <c r="W19" i="1"/>
  <c r="I11" i="1"/>
  <c r="M19" i="1"/>
  <c r="Q11" i="1"/>
  <c r="U19" i="1"/>
  <c r="Y19" i="1"/>
  <c r="AA9" i="1"/>
  <c r="C19" i="1"/>
  <c r="D19" i="1" s="1"/>
  <c r="C11" i="1"/>
  <c r="D11" i="1" s="1"/>
  <c r="G11" i="1"/>
  <c r="S17" i="1"/>
  <c r="Y17" i="1"/>
  <c r="AA11" i="1"/>
  <c r="W11" i="1"/>
  <c r="I17" i="1"/>
  <c r="Q17" i="1"/>
  <c r="C17" i="1"/>
  <c r="D17" i="1" s="1"/>
  <c r="O11" i="1"/>
  <c r="M11" i="1"/>
  <c r="U11" i="1"/>
  <c r="D20" i="1" l="1"/>
  <c r="C20" i="1"/>
</calcChain>
</file>

<file path=xl/sharedStrings.xml><?xml version="1.0" encoding="utf-8"?>
<sst xmlns="http://schemas.openxmlformats.org/spreadsheetml/2006/main" count="70" uniqueCount="41">
  <si>
    <t xml:space="preserve">                                     NORTHWESTERN UNIVERSITY - EVANSTON CAMPUS</t>
  </si>
  <si>
    <t>TABLE #34</t>
  </si>
  <si>
    <t>DISTRIBUTION OF UNDERGRADUATE GRADES BY SCHOOL</t>
  </si>
  <si>
    <t xml:space="preserve"> </t>
  </si>
  <si>
    <t>TOTAL</t>
  </si>
  <si>
    <t>TOTAL GRADES</t>
  </si>
  <si>
    <t>(**)</t>
  </si>
  <si>
    <t>Columns for calculations:</t>
  </si>
  <si>
    <t>GRADES</t>
  </si>
  <si>
    <t xml:space="preserve">LESS 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</si>
  <si>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</si>
  <si>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</si>
  <si>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</si>
  <si>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</si>
  <si>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</si>
  <si>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</si>
  <si>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</si>
  <si>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</si>
  <si>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</si>
  <si>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</si>
  <si>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P+N</t>
  </si>
  <si>
    <t>A-F</t>
  </si>
  <si>
    <t>X</t>
  </si>
  <si>
    <t>Y</t>
  </si>
  <si>
    <t>SCHOOL</t>
  </si>
  <si>
    <t>GIVEN</t>
  </si>
  <si>
    <t>N</t>
  </si>
  <si>
    <t>%</t>
  </si>
  <si>
    <t>Engineering</t>
  </si>
  <si>
    <t>Education</t>
  </si>
  <si>
    <t>Journalism</t>
  </si>
  <si>
    <t>Music</t>
  </si>
  <si>
    <t>Speech</t>
  </si>
  <si>
    <t>SOURCE:  Grade Distribution Reports, Registrar's Office.</t>
  </si>
  <si>
    <t>WCAS</t>
  </si>
  <si>
    <t>Fall 1999</t>
  </si>
  <si>
    <t>K</t>
  </si>
  <si>
    <t>X, Y AND K</t>
  </si>
  <si>
    <t>(*)   A-F expressed as a percent of total A-F grades, excluding P, N, X, Y, K.</t>
  </si>
  <si>
    <t>(**)  P+N expressed as a percent of total A-F and P+N grades, excluding X, Y, K.</t>
  </si>
  <si>
    <t>X+Y+K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</si>
</sst>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General_)"/>
  </numFmts>
  <fonts count="5">
    <font>
      <sz val="10"/>
      <name val="Arial MT"/>
    </font>
    <font>
      <b/>
      <sz val="12"/>
      <name val="TimesNewRomanPS"/>
      <family val="1"/>
    </font>
    <font>
      <sz val="12"/>
      <name val="TimesNewRomanPS"/>
      <family val="1"/>
    </font>
    <font>
      <sz val="12"/>
      <name val="Arial MT"/>
    </font>
    <font>
      <sz val="12"/>
      <name val="TimesNewRomanPS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173" fontId="0" fillId="0" borderId="0"/>
  </cellStyleXfs>
  <cellXfs count="55">
    <xf numFmtId="173" fontId="0" fillId="0" borderId="0" xfId="0"/>
    <xf numFmtId="173" fontId="1" fillId="0" borderId="0" xfId="0" applyFont="1" applyAlignment="1">
      <alignment horizontal="centerContinuous"/>
    </xf>
    <xf numFmtId="173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173" fontId="2" fillId="0" borderId="0" xfId="0" applyFont="1"/>
    <xf numFmtId="173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/>
    <xf numFmtId="37" fontId="2" fillId="0" borderId="1" xfId="0" applyNumberFormat="1" applyFont="1" applyBorder="1" applyProtection="1"/>
    <xf numFmtId="3" fontId="2" fillId="0" borderId="2" xfId="0" applyNumberFormat="1" applyFont="1" applyBorder="1" applyAlignment="1">
      <alignment horizontal="center"/>
    </xf>
    <xf numFmtId="9" fontId="2" fillId="0" borderId="2" xfId="0" applyNumberFormat="1" applyFont="1" applyBorder="1" applyProtection="1"/>
    <xf numFmtId="3" fontId="2" fillId="0" borderId="2" xfId="0" applyNumberFormat="1" applyFont="1" applyBorder="1" applyAlignment="1" applyProtection="1">
      <alignment horizontal="center"/>
    </xf>
    <xf numFmtId="173" fontId="2" fillId="0" borderId="0" xfId="0" quotePrefix="1" applyFont="1" applyAlignment="1">
      <alignment horizontal="left"/>
    </xf>
    <xf numFmtId="173" fontId="3" fillId="0" borderId="0" xfId="0" applyFont="1"/>
    <xf numFmtId="3" fontId="2" fillId="0" borderId="3" xfId="0" applyNumberFormat="1" applyFont="1" applyBorder="1" applyAlignment="1">
      <alignment horizontal="center"/>
    </xf>
    <xf numFmtId="173" fontId="4" fillId="0" borderId="0" xfId="0" applyFont="1" applyAlignment="1">
      <alignment horizontal="left"/>
    </xf>
    <xf numFmtId="173" fontId="4" fillId="0" borderId="0" xfId="0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 applyBorder="1" applyAlignment="1">
      <alignment horizontal="center"/>
    </xf>
    <xf numFmtId="9" fontId="4" fillId="0" borderId="0" xfId="0" applyNumberFormat="1" applyFont="1"/>
    <xf numFmtId="3" fontId="4" fillId="0" borderId="0" xfId="0" applyNumberFormat="1" applyFont="1" applyAlignment="1">
      <alignment horizontal="center"/>
    </xf>
    <xf numFmtId="173" fontId="4" fillId="2" borderId="0" xfId="0" applyFont="1" applyFill="1"/>
    <xf numFmtId="173" fontId="4" fillId="2" borderId="0" xfId="0" applyFont="1" applyFill="1" applyAlignment="1">
      <alignment horizontal="left"/>
    </xf>
    <xf numFmtId="173" fontId="4" fillId="2" borderId="0" xfId="0" quotePrefix="1" applyFont="1" applyFill="1" applyAlignment="1">
      <alignment horizontal="left"/>
    </xf>
    <xf numFmtId="173" fontId="0" fillId="0" borderId="2" xfId="0" applyBorder="1"/>
    <xf numFmtId="3" fontId="2" fillId="0" borderId="0" xfId="0" applyNumberFormat="1" applyFont="1" applyBorder="1" applyAlignment="1" applyProtection="1">
      <alignment horizontal="right"/>
    </xf>
    <xf numFmtId="173" fontId="4" fillId="3" borderId="0" xfId="0" applyFont="1" applyFill="1" applyAlignment="1">
      <alignment horizontal="left"/>
    </xf>
    <xf numFmtId="173" fontId="4" fillId="3" borderId="0" xfId="0" applyFont="1" applyFill="1"/>
    <xf numFmtId="173" fontId="4" fillId="3" borderId="1" xfId="0" applyFont="1" applyFill="1" applyBorder="1" applyAlignment="1">
      <alignment horizontal="center"/>
    </xf>
    <xf numFmtId="3" fontId="4" fillId="3" borderId="0" xfId="0" quotePrefix="1" applyNumberFormat="1" applyFont="1" applyFill="1" applyBorder="1" applyAlignment="1">
      <alignment horizontal="centerContinuous"/>
    </xf>
    <xf numFmtId="3" fontId="4" fillId="3" borderId="2" xfId="0" quotePrefix="1" applyNumberFormat="1" applyFont="1" applyFill="1" applyBorder="1" applyAlignment="1">
      <alignment horizontal="centerContinuous"/>
    </xf>
    <xf numFmtId="3" fontId="4" fillId="3" borderId="0" xfId="0" applyNumberFormat="1" applyFont="1" applyFill="1" applyBorder="1" applyAlignment="1">
      <alignment horizontal="center"/>
    </xf>
    <xf numFmtId="9" fontId="4" fillId="3" borderId="4" xfId="0" applyNumberFormat="1" applyFont="1" applyFill="1" applyBorder="1"/>
    <xf numFmtId="3" fontId="4" fillId="3" borderId="4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Continuous"/>
    </xf>
    <xf numFmtId="3" fontId="4" fillId="3" borderId="2" xfId="0" applyNumberFormat="1" applyFont="1" applyFill="1" applyBorder="1" applyAlignment="1">
      <alignment horizontal="centerContinuous"/>
    </xf>
    <xf numFmtId="3" fontId="4" fillId="3" borderId="5" xfId="0" applyNumberFormat="1" applyFont="1" applyFill="1" applyBorder="1" applyAlignment="1">
      <alignment horizontal="centerContinuous"/>
    </xf>
    <xf numFmtId="9" fontId="4" fillId="3" borderId="2" xfId="0" applyNumberFormat="1" applyFont="1" applyFill="1" applyBorder="1" applyAlignment="1">
      <alignment horizontal="centerContinuous"/>
    </xf>
    <xf numFmtId="173" fontId="4" fillId="3" borderId="6" xfId="0" applyFont="1" applyFill="1" applyBorder="1" applyAlignment="1">
      <alignment horizontal="left"/>
    </xf>
    <xf numFmtId="173" fontId="4" fillId="3" borderId="6" xfId="0" applyFont="1" applyFill="1" applyBorder="1"/>
    <xf numFmtId="173" fontId="4" fillId="3" borderId="7" xfId="0" applyFont="1" applyFill="1" applyBorder="1" applyAlignment="1">
      <alignment horizontal="center"/>
    </xf>
    <xf numFmtId="173" fontId="4" fillId="3" borderId="8" xfId="0" applyFont="1" applyFill="1" applyBorder="1" applyAlignment="1">
      <alignment horizontal="center"/>
    </xf>
    <xf numFmtId="173" fontId="4" fillId="3" borderId="9" xfId="0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9" fontId="4" fillId="3" borderId="9" xfId="0" applyNumberFormat="1" applyFont="1" applyFill="1" applyBorder="1" applyAlignment="1">
      <alignment horizontal="right"/>
    </xf>
    <xf numFmtId="173" fontId="4" fillId="4" borderId="10" xfId="0" applyFont="1" applyFill="1" applyBorder="1" applyAlignment="1">
      <alignment horizontal="left"/>
    </xf>
    <xf numFmtId="173" fontId="4" fillId="4" borderId="10" xfId="0" applyFont="1" applyFill="1" applyBorder="1"/>
    <xf numFmtId="37" fontId="4" fillId="4" borderId="10" xfId="0" applyNumberFormat="1" applyFont="1" applyFill="1" applyBorder="1" applyProtection="1"/>
    <xf numFmtId="37" fontId="4" fillId="4" borderId="11" xfId="0" applyNumberFormat="1" applyFont="1" applyFill="1" applyBorder="1" applyProtection="1"/>
    <xf numFmtId="37" fontId="4" fillId="4" borderId="12" xfId="0" applyNumberFormat="1" applyFont="1" applyFill="1" applyBorder="1" applyProtection="1"/>
    <xf numFmtId="9" fontId="4" fillId="5" borderId="10" xfId="0" applyNumberFormat="1" applyFont="1" applyFill="1" applyBorder="1" applyProtection="1"/>
    <xf numFmtId="173" fontId="4" fillId="4" borderId="11" xfId="0" applyFont="1" applyFill="1" applyBorder="1"/>
    <xf numFmtId="9" fontId="4" fillId="5" borderId="12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H25"/>
  <sheetViews>
    <sheetView showGridLines="0" tabSelected="1" zoomScale="6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8" sqref="C18"/>
    </sheetView>
  </sheetViews>
  <sheetFormatPr defaultColWidth="9.6640625" defaultRowHeight="15.6"/>
  <cols>
    <col min="1" max="1" width="9.6640625" style="5" customWidth="1"/>
    <col min="2" max="2" width="2.6640625" style="5" customWidth="1"/>
    <col min="3" max="3" width="20" style="5" customWidth="1"/>
    <col min="4" max="4" width="16.33203125" style="5" customWidth="1"/>
    <col min="5" max="5" width="1.6640625" style="7" customWidth="1"/>
    <col min="6" max="6" width="9" style="8" customWidth="1"/>
    <col min="7" max="7" width="6.5546875" style="9" customWidth="1"/>
    <col min="8" max="8" width="8.6640625" style="8" customWidth="1"/>
    <col min="9" max="9" width="6.5546875" style="9" customWidth="1"/>
    <col min="10" max="10" width="8.6640625" style="8" customWidth="1"/>
    <col min="11" max="11" width="6.5546875" style="9" customWidth="1"/>
    <col min="12" max="12" width="8.6640625" style="8" customWidth="1"/>
    <col min="13" max="13" width="6.5546875" style="9" customWidth="1"/>
    <col min="14" max="14" width="8.6640625" style="8" customWidth="1"/>
    <col min="15" max="15" width="5.6640625" style="9" customWidth="1"/>
    <col min="16" max="16" width="8.6640625" style="8" customWidth="1"/>
    <col min="17" max="17" width="5.6640625" style="9" customWidth="1"/>
    <col min="18" max="18" width="8.6640625" style="8" customWidth="1"/>
    <col min="19" max="19" width="5.6640625" style="9" customWidth="1"/>
    <col min="20" max="20" width="8.6640625" style="8" customWidth="1"/>
    <col min="21" max="21" width="5.6640625" style="9" customWidth="1"/>
    <col min="22" max="22" width="8.6640625" style="8" customWidth="1"/>
    <col min="23" max="23" width="5.6640625" style="9" customWidth="1"/>
    <col min="24" max="24" width="8.6640625" style="8" customWidth="1"/>
    <col min="25" max="25" width="5.6640625" style="9" customWidth="1"/>
    <col min="26" max="26" width="8.6640625" style="8" customWidth="1"/>
    <col min="27" max="27" width="6.5546875" style="9" customWidth="1"/>
    <col min="28" max="28" width="1.6640625" style="5" customWidth="1"/>
    <col min="29" max="29" width="9.6640625" style="5"/>
    <col min="30" max="30" width="11.6640625" style="5" customWidth="1"/>
    <col min="31" max="31" width="11.44140625" style="6" customWidth="1"/>
    <col min="32" max="32" width="9.6640625" style="6"/>
    <col min="33" max="16384" width="9.6640625" style="5"/>
  </cols>
  <sheetData>
    <row r="1" spans="1:34" ht="18.899999999999999" customHeight="1">
      <c r="A1" s="1" t="s">
        <v>0</v>
      </c>
      <c r="B1" s="2"/>
      <c r="C1" s="2"/>
      <c r="D1" s="2"/>
      <c r="E1" s="3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T1" s="3"/>
      <c r="U1" s="4"/>
      <c r="V1" s="3"/>
      <c r="W1" s="4"/>
      <c r="X1" s="3"/>
      <c r="Y1" s="4" t="s">
        <v>1</v>
      </c>
      <c r="Z1" s="3"/>
      <c r="AA1" s="4"/>
      <c r="AB1" s="2"/>
    </row>
    <row r="2" spans="1:34" ht="18.899999999999999" customHeight="1">
      <c r="A2" s="1" t="s">
        <v>2</v>
      </c>
      <c r="B2" s="2"/>
      <c r="C2" s="2"/>
      <c r="D2" s="2"/>
      <c r="E2" s="3"/>
      <c r="F2" s="3"/>
      <c r="G2" s="4"/>
      <c r="H2" s="3"/>
      <c r="I2" s="4"/>
      <c r="J2" s="3"/>
      <c r="K2" s="4"/>
      <c r="L2" s="3"/>
      <c r="M2" s="4"/>
      <c r="N2" s="3"/>
      <c r="O2" s="4"/>
      <c r="P2" s="3"/>
      <c r="Q2" s="4"/>
      <c r="R2" s="3"/>
      <c r="S2" s="4"/>
      <c r="T2" s="3"/>
      <c r="U2" s="4"/>
      <c r="V2" s="3"/>
      <c r="W2" s="4"/>
      <c r="X2" s="3"/>
      <c r="Y2" s="4"/>
      <c r="Z2" s="3"/>
      <c r="AA2" s="4"/>
      <c r="AB2" s="2"/>
    </row>
    <row r="3" spans="1:34">
      <c r="A3" s="1" t="s">
        <v>35</v>
      </c>
      <c r="B3" s="2"/>
      <c r="C3" s="2"/>
      <c r="D3" s="2"/>
      <c r="E3" s="3"/>
      <c r="F3" s="3"/>
      <c r="G3" s="4"/>
      <c r="H3" s="3"/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2"/>
    </row>
    <row r="4" spans="1:34" ht="15" customHeight="1"/>
    <row r="5" spans="1:34" ht="15" customHeight="1">
      <c r="C5" s="6" t="s">
        <v>3</v>
      </c>
      <c r="D5" s="6"/>
      <c r="E5" s="7" t="s">
        <v>3</v>
      </c>
      <c r="Z5" s="8" t="s">
        <v>3</v>
      </c>
    </row>
    <row r="6" spans="1:34" s="23" customFormat="1" ht="30" customHeight="1">
      <c r="A6" s="28"/>
      <c r="B6" s="29"/>
      <c r="C6" s="30" t="s">
        <v>4</v>
      </c>
      <c r="D6" s="31" t="s">
        <v>5</v>
      </c>
      <c r="E6" s="32"/>
      <c r="F6" s="33"/>
      <c r="G6" s="34"/>
      <c r="H6" s="35"/>
      <c r="I6" s="34"/>
      <c r="J6" s="35"/>
      <c r="K6" s="34"/>
      <c r="L6" s="35"/>
      <c r="M6" s="34"/>
      <c r="N6" s="35"/>
      <c r="O6" s="34"/>
      <c r="P6" s="35"/>
      <c r="Q6" s="34"/>
      <c r="R6" s="35"/>
      <c r="S6" s="34"/>
      <c r="T6" s="35"/>
      <c r="U6" s="34"/>
      <c r="V6" s="35"/>
      <c r="W6" s="34"/>
      <c r="X6" s="35"/>
      <c r="Y6" s="34"/>
      <c r="Z6" s="35"/>
      <c r="AA6" s="34" t="s">
        <v>6</v>
      </c>
      <c r="AB6" s="29"/>
      <c r="AD6" s="25" t="s">
        <v>7</v>
      </c>
      <c r="AE6" s="24"/>
      <c r="AF6" s="24"/>
    </row>
    <row r="7" spans="1:34" s="24" customFormat="1" ht="30" customHeight="1">
      <c r="A7" s="28"/>
      <c r="B7" s="28"/>
      <c r="C7" s="30" t="s">
        <v>8</v>
      </c>
      <c r="D7" s="36" t="s">
        <v>9</v>
      </c>
      <c r="E7" s="37"/>
      <c r="F7" s="38" t="s">
        <v>10</v>
      </c>
      <c r="G7" s="39"/>
      <c r="H7" s="36" t="s">
        <v>11</v>
      </c>
      <c r="I7" s="39"/>
      <c r="J7" s="36" t="s">
        <v>12</v>
      </c>
      <c r="K7" s="39"/>
      <c r="L7" s="36" t="s">
        <v>13</v>
      </c>
      <c r="M7" s="39"/>
      <c r="N7" s="36" t="s">
        <v>14</v>
      </c>
      <c r="O7" s="39"/>
      <c r="P7" s="36" t="s">
        <v>15</v>
      </c>
      <c r="Q7" s="39"/>
      <c r="R7" s="36" t="s">
        <v>16</v>
      </c>
      <c r="S7" s="39"/>
      <c r="T7" s="36" t="s">
        <v>17</v>
      </c>
      <c r="U7" s="39"/>
      <c r="V7" s="36" t="s">
        <v>18</v>
      </c>
      <c r="W7" s="39"/>
      <c r="X7" s="36" t="s">
        <v>19</v>
      </c>
      <c r="Y7" s="39"/>
      <c r="Z7" s="36" t="s">
        <v>20</v>
      </c>
      <c r="AA7" s="39"/>
      <c r="AB7" s="28"/>
      <c r="AD7" s="24" t="s">
        <v>21</v>
      </c>
      <c r="AE7" s="24" t="s">
        <v>22</v>
      </c>
      <c r="AF7" s="24" t="s">
        <v>23</v>
      </c>
      <c r="AG7" s="24" t="s">
        <v>36</v>
      </c>
      <c r="AH7" s="24" t="s">
        <v>40</v>
      </c>
    </row>
    <row r="8" spans="1:34" s="23" customFormat="1" ht="30" customHeight="1" thickBot="1">
      <c r="A8" s="40" t="s">
        <v>24</v>
      </c>
      <c r="B8" s="41"/>
      <c r="C8" s="42" t="s">
        <v>25</v>
      </c>
      <c r="D8" s="43" t="s">
        <v>37</v>
      </c>
      <c r="E8" s="44"/>
      <c r="F8" s="45" t="s">
        <v>26</v>
      </c>
      <c r="G8" s="46" t="s">
        <v>27</v>
      </c>
      <c r="H8" s="45" t="s">
        <v>26</v>
      </c>
      <c r="I8" s="46" t="s">
        <v>27</v>
      </c>
      <c r="J8" s="45" t="s">
        <v>26</v>
      </c>
      <c r="K8" s="46" t="s">
        <v>27</v>
      </c>
      <c r="L8" s="45" t="s">
        <v>26</v>
      </c>
      <c r="M8" s="46" t="s">
        <v>27</v>
      </c>
      <c r="N8" s="45" t="s">
        <v>26</v>
      </c>
      <c r="O8" s="46" t="s">
        <v>27</v>
      </c>
      <c r="P8" s="45" t="s">
        <v>26</v>
      </c>
      <c r="Q8" s="46" t="s">
        <v>27</v>
      </c>
      <c r="R8" s="45" t="s">
        <v>26</v>
      </c>
      <c r="S8" s="46" t="s">
        <v>27</v>
      </c>
      <c r="T8" s="45" t="s">
        <v>26</v>
      </c>
      <c r="U8" s="46" t="s">
        <v>27</v>
      </c>
      <c r="V8" s="45" t="s">
        <v>26</v>
      </c>
      <c r="W8" s="46" t="s">
        <v>27</v>
      </c>
      <c r="X8" s="45" t="s">
        <v>26</v>
      </c>
      <c r="Y8" s="46" t="s">
        <v>27</v>
      </c>
      <c r="Z8" s="45" t="s">
        <v>26</v>
      </c>
      <c r="AA8" s="46" t="s">
        <v>27</v>
      </c>
      <c r="AB8" s="41"/>
      <c r="AD8" s="23" t="s">
        <v>26</v>
      </c>
      <c r="AE8" s="24" t="s">
        <v>26</v>
      </c>
      <c r="AF8" s="24" t="s">
        <v>26</v>
      </c>
      <c r="AG8" s="23" t="s">
        <v>26</v>
      </c>
      <c r="AH8" s="23" t="s">
        <v>26</v>
      </c>
    </row>
    <row r="9" spans="1:34" ht="30" customHeight="1">
      <c r="A9" s="6" t="s">
        <v>28</v>
      </c>
      <c r="C9" s="10">
        <f>SUM(Z9,AD9,AH9)</f>
        <v>3439</v>
      </c>
      <c r="D9" s="27">
        <f>C9-(AE9+AF9+AG9)</f>
        <v>3430</v>
      </c>
      <c r="E9" s="26"/>
      <c r="F9" s="11">
        <v>1088</v>
      </c>
      <c r="G9" s="12">
        <f>IF(F9&gt;0,F9/$AD9,"      -")</f>
        <v>0.32265717674970346</v>
      </c>
      <c r="H9" s="13">
        <v>452</v>
      </c>
      <c r="I9" s="12">
        <f>IF(H9&gt;0,H9/$AD9,"      -")</f>
        <v>0.13404507710557534</v>
      </c>
      <c r="J9" s="13">
        <v>423</v>
      </c>
      <c r="K9" s="12">
        <f>IF(J9&gt;0,J9/$AD9,"      -")</f>
        <v>0.12544483985765126</v>
      </c>
      <c r="L9" s="13">
        <v>550</v>
      </c>
      <c r="M9" s="12">
        <f>IF(L9&gt;0,L9/$AD9,"      -")</f>
        <v>0.1631079478054567</v>
      </c>
      <c r="N9" s="13">
        <v>300</v>
      </c>
      <c r="O9" s="12">
        <f>IF(N9&gt;0,N9/$AD9,"      -")</f>
        <v>8.8967971530249115E-2</v>
      </c>
      <c r="P9" s="13">
        <v>170</v>
      </c>
      <c r="Q9" s="12">
        <f>IF(P9&gt;0,P9/$AD9,"      -")</f>
        <v>5.041518386714116E-2</v>
      </c>
      <c r="R9" s="13">
        <v>222</v>
      </c>
      <c r="S9" s="12">
        <f>IF(R9&gt;0,R9/$AD9,"      -")</f>
        <v>6.5836298932384338E-2</v>
      </c>
      <c r="T9" s="13">
        <v>83</v>
      </c>
      <c r="U9" s="12">
        <f>IF(T9&gt;0,T9/$AD9,"      -")</f>
        <v>2.4614472123368921E-2</v>
      </c>
      <c r="V9" s="13">
        <v>56</v>
      </c>
      <c r="W9" s="12">
        <f>IF(V9&gt;0,V9/$AD9,"      -")</f>
        <v>1.6607354685646499E-2</v>
      </c>
      <c r="X9" s="13">
        <v>28</v>
      </c>
      <c r="Y9" s="12">
        <f>IF(X9&gt;0,X9/$AD9,"      -")</f>
        <v>8.3036773428232496E-3</v>
      </c>
      <c r="Z9" s="13">
        <v>58</v>
      </c>
      <c r="AA9" s="12">
        <f>Z9/(AD9+Z9)</f>
        <v>1.6909620991253645E-2</v>
      </c>
      <c r="AD9" s="6">
        <f>SUM(F9,H9,J9,L9,N9,P9,R9,T9,V9,X9)</f>
        <v>3372</v>
      </c>
      <c r="AE9" s="6">
        <v>1</v>
      </c>
      <c r="AF9" s="6">
        <v>6</v>
      </c>
      <c r="AG9" s="6">
        <v>2</v>
      </c>
      <c r="AH9" s="6">
        <v>9</v>
      </c>
    </row>
    <row r="10" spans="1:34" ht="30" customHeight="1">
      <c r="C10" s="10"/>
      <c r="D10" s="27"/>
      <c r="E10" s="26"/>
      <c r="F10" s="11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G10" s="6"/>
      <c r="AH10" s="6"/>
    </row>
    <row r="11" spans="1:34" ht="30" customHeight="1">
      <c r="A11" s="6" t="s">
        <v>29</v>
      </c>
      <c r="C11" s="10">
        <f>SUM(Z11,AD11,AH11)</f>
        <v>504</v>
      </c>
      <c r="D11" s="27">
        <f>C11-(AE11+AF11+AG11)</f>
        <v>502</v>
      </c>
      <c r="E11" s="26"/>
      <c r="F11" s="11">
        <v>214</v>
      </c>
      <c r="G11" s="12">
        <f>IF(F11&gt;0,F11/$AD11,"      -")</f>
        <v>0.43232323232323233</v>
      </c>
      <c r="H11" s="13">
        <v>92</v>
      </c>
      <c r="I11" s="12">
        <f>IF(H11&gt;0,H11/$AD11,"      -")</f>
        <v>0.18585858585858586</v>
      </c>
      <c r="J11" s="13">
        <v>71</v>
      </c>
      <c r="K11" s="12">
        <f>IF(J11&gt;0,J11/$AD11,"      -")</f>
        <v>0.14343434343434344</v>
      </c>
      <c r="L11" s="13">
        <v>73</v>
      </c>
      <c r="M11" s="12">
        <f>IF(L11&gt;0,L11/$AD11,"      -")</f>
        <v>0.14747474747474748</v>
      </c>
      <c r="N11" s="13">
        <v>20</v>
      </c>
      <c r="O11" s="12">
        <f>IF(N11&gt;0,N11/$AD11,"      -")</f>
        <v>4.0404040404040407E-2</v>
      </c>
      <c r="P11" s="13">
        <v>9</v>
      </c>
      <c r="Q11" s="12">
        <f>IF(P11&gt;0,P11/$AD11,"      -")</f>
        <v>1.8181818181818181E-2</v>
      </c>
      <c r="R11" s="13">
        <v>6</v>
      </c>
      <c r="S11" s="12">
        <f>IF(R11&gt;0,R11/$AD11,"      -")</f>
        <v>1.2121212121212121E-2</v>
      </c>
      <c r="T11" s="13">
        <v>5</v>
      </c>
      <c r="U11" s="12">
        <f>IF(T11&gt;0,T11/$AD11,"      -")</f>
        <v>1.0101010101010102E-2</v>
      </c>
      <c r="V11" s="13">
        <v>3</v>
      </c>
      <c r="W11" s="12">
        <f>IF(V11&gt;0,V11/$AD11,"      -")</f>
        <v>6.0606060606060606E-3</v>
      </c>
      <c r="X11" s="13">
        <v>2</v>
      </c>
      <c r="Y11" s="12">
        <f>IF(X11&gt;0,X11/$AD11,"      -")</f>
        <v>4.0404040404040404E-3</v>
      </c>
      <c r="Z11" s="13">
        <v>7</v>
      </c>
      <c r="AA11" s="12">
        <f>Z11/(AD11+Z11)</f>
        <v>1.3944223107569721E-2</v>
      </c>
      <c r="AB11" s="5">
        <v>17</v>
      </c>
      <c r="AD11" s="6">
        <f>SUM(F11,H11,J11,L11,N11,P11,R11,T11,V11,X11)</f>
        <v>495</v>
      </c>
      <c r="AE11" s="6">
        <v>0</v>
      </c>
      <c r="AF11" s="6">
        <v>2</v>
      </c>
      <c r="AG11" s="6">
        <v>0</v>
      </c>
      <c r="AH11" s="6">
        <f>SUM(AE11:AG11)</f>
        <v>2</v>
      </c>
    </row>
    <row r="12" spans="1:34" ht="30" customHeight="1">
      <c r="C12" s="10"/>
      <c r="D12" s="27"/>
      <c r="E12" s="26"/>
      <c r="F12" s="11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G12" s="6"/>
      <c r="AH12" s="6"/>
    </row>
    <row r="13" spans="1:34" ht="30" customHeight="1">
      <c r="A13" s="14" t="s">
        <v>30</v>
      </c>
      <c r="C13" s="10">
        <f>SUM(Z13,AD13,AH13)</f>
        <v>569</v>
      </c>
      <c r="D13" s="27">
        <f>C13-(AE13+AF13+AG13)</f>
        <v>569</v>
      </c>
      <c r="E13" s="26"/>
      <c r="F13" s="11">
        <v>107</v>
      </c>
      <c r="G13" s="12">
        <f>IF(F13&gt;0,F13/$AD13,"      -")</f>
        <v>0.21881390593047034</v>
      </c>
      <c r="H13" s="13">
        <v>133</v>
      </c>
      <c r="I13" s="12">
        <f>IF(H13&gt;0,H13/$AD13,"      -")</f>
        <v>0.27198364008179959</v>
      </c>
      <c r="J13" s="13">
        <v>101</v>
      </c>
      <c r="K13" s="12">
        <f>IF(J13&gt;0,J13/$AD13,"      -")</f>
        <v>0.20654396728016361</v>
      </c>
      <c r="L13" s="13">
        <v>109</v>
      </c>
      <c r="M13" s="12">
        <f>IF(L13&gt;0,L13/$AD13,"      -")</f>
        <v>0.22290388548057261</v>
      </c>
      <c r="N13" s="13">
        <v>26</v>
      </c>
      <c r="O13" s="12">
        <f>IF(N13&gt;0,N13/$AD13,"      -")</f>
        <v>5.3169734151329244E-2</v>
      </c>
      <c r="P13" s="13">
        <v>9</v>
      </c>
      <c r="Q13" s="12">
        <f>IF(P13&gt;0,P13/$AD13,"      -")</f>
        <v>1.8404907975460124E-2</v>
      </c>
      <c r="R13" s="13">
        <v>1</v>
      </c>
      <c r="S13" s="12">
        <f>IF(R13&gt;0,R13/$AD13,"      -")</f>
        <v>2.0449897750511249E-3</v>
      </c>
      <c r="T13" s="13">
        <v>1</v>
      </c>
      <c r="U13" s="12">
        <f>IF(T13&gt;0,T13/$AD13,"      -")</f>
        <v>2.0449897750511249E-3</v>
      </c>
      <c r="V13" s="13">
        <v>0</v>
      </c>
      <c r="W13" s="12" t="str">
        <f>IF(V13&gt;0,V13/$AD13,"      -")</f>
        <v xml:space="preserve">      -</v>
      </c>
      <c r="X13" s="13">
        <v>2</v>
      </c>
      <c r="Y13" s="12">
        <f>IF(X13&gt;0,X13/$AD13,"      -")</f>
        <v>4.0899795501022499E-3</v>
      </c>
      <c r="Z13" s="13">
        <v>80</v>
      </c>
      <c r="AA13" s="12">
        <f>Z13/(AD13+Z13)</f>
        <v>0.14059753954305801</v>
      </c>
      <c r="AD13" s="6">
        <f>SUM(F13,H13,J13,L13,N13,P13,R13,T13,V13,X13)</f>
        <v>489</v>
      </c>
      <c r="AE13" s="6">
        <v>0</v>
      </c>
      <c r="AF13" s="6">
        <v>0</v>
      </c>
      <c r="AG13" s="6">
        <v>0</v>
      </c>
      <c r="AH13" s="6">
        <v>0</v>
      </c>
    </row>
    <row r="14" spans="1:34" ht="30" customHeight="1">
      <c r="A14" s="6" t="s">
        <v>3</v>
      </c>
      <c r="C14" s="10"/>
      <c r="D14" s="27"/>
      <c r="E14" s="26"/>
      <c r="F14" s="11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G14" s="6"/>
      <c r="AH14" s="6"/>
    </row>
    <row r="15" spans="1:34" ht="30" customHeight="1">
      <c r="A15" s="14" t="s">
        <v>34</v>
      </c>
      <c r="C15" s="10">
        <f>SUM(Z15,AD15,AH15)</f>
        <v>20867</v>
      </c>
      <c r="D15" s="27">
        <f>C15-(AE15+AF15+AG15)</f>
        <v>20817</v>
      </c>
      <c r="E15" s="26"/>
      <c r="F15" s="11">
        <v>5262</v>
      </c>
      <c r="G15" s="12">
        <f>IF(F15&gt;0,F15/$AD15,"      -")</f>
        <v>0.26720154369572946</v>
      </c>
      <c r="H15" s="13">
        <v>3720</v>
      </c>
      <c r="I15" s="12">
        <f>IF(H15&gt;0,H15/$AD15,"      -")</f>
        <v>0.18889960899812117</v>
      </c>
      <c r="J15" s="13">
        <v>3067</v>
      </c>
      <c r="K15" s="12">
        <f>IF(J15&gt;0,J15/$AD15,"      -")</f>
        <v>0.15574061849388107</v>
      </c>
      <c r="L15" s="13">
        <v>3424</v>
      </c>
      <c r="M15" s="12">
        <f>IF(L15&gt;0,L15/$AD15,"      -")</f>
        <v>0.17386888742192658</v>
      </c>
      <c r="N15" s="13">
        <v>1459</v>
      </c>
      <c r="O15" s="12">
        <f>IF(N15&gt;0,N15/$AD15,"      -")</f>
        <v>7.4087239120499665E-2</v>
      </c>
      <c r="P15" s="13">
        <v>936</v>
      </c>
      <c r="Q15" s="12">
        <f>IF(P15&gt;0,P15/$AD15,"      -")</f>
        <v>4.7529579038236937E-2</v>
      </c>
      <c r="R15" s="13">
        <v>1097</v>
      </c>
      <c r="S15" s="12">
        <f>IF(R15&gt;0,R15/$AD15,"      -")</f>
        <v>5.5705072868531963E-2</v>
      </c>
      <c r="T15" s="13">
        <v>375</v>
      </c>
      <c r="U15" s="12">
        <f>IF(T15&gt;0,T15/$AD15,"      -")</f>
        <v>1.9042299294165441E-2</v>
      </c>
      <c r="V15" s="13">
        <v>245</v>
      </c>
      <c r="W15" s="12">
        <f>IF(V15&gt;0,V15/$AD15,"      -")</f>
        <v>1.2440968872188088E-2</v>
      </c>
      <c r="X15" s="13">
        <v>108</v>
      </c>
      <c r="Y15" s="12">
        <f>IF(X15&gt;0,X15/$AD15,"      -")</f>
        <v>5.4841821967196464E-3</v>
      </c>
      <c r="Z15" s="13">
        <v>1124</v>
      </c>
      <c r="AA15" s="12">
        <f>Z15/(AD15+Z15)</f>
        <v>5.3994331555939856E-2</v>
      </c>
      <c r="AD15" s="6">
        <f>SUM(F15,H15,J15,L15,N15,P15,R15,T15,V15,X15)</f>
        <v>19693</v>
      </c>
      <c r="AE15" s="6">
        <v>14</v>
      </c>
      <c r="AF15" s="6">
        <v>20</v>
      </c>
      <c r="AG15" s="6">
        <v>16</v>
      </c>
      <c r="AH15" s="6">
        <f>SUM(AE15:AG15)</f>
        <v>50</v>
      </c>
    </row>
    <row r="16" spans="1:34" ht="30" customHeight="1">
      <c r="C16" s="10"/>
      <c r="D16" s="27"/>
      <c r="E16" s="26"/>
      <c r="F16" s="11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G16" s="6"/>
      <c r="AH16" s="6"/>
    </row>
    <row r="17" spans="1:34" ht="30.9" customHeight="1">
      <c r="A17" s="6" t="s">
        <v>31</v>
      </c>
      <c r="C17" s="10">
        <f>SUM(Z17,AD17,AH17)</f>
        <v>2822</v>
      </c>
      <c r="D17" s="27">
        <f>C17-(AE17+AF17+AG17)</f>
        <v>2818</v>
      </c>
      <c r="E17" s="26"/>
      <c r="F17" s="11">
        <v>2107</v>
      </c>
      <c r="G17" s="12">
        <f>IF(F17&gt;0,F17/$AD17,"      -")</f>
        <v>0.75196288365453245</v>
      </c>
      <c r="H17" s="13">
        <v>282</v>
      </c>
      <c r="I17" s="12">
        <f>IF(H17&gt;0,H17/$AD17,"      -")</f>
        <v>0.1006423982869379</v>
      </c>
      <c r="J17" s="13">
        <v>134</v>
      </c>
      <c r="K17" s="12">
        <f>IF(J17&gt;0,J17/$AD17,"      -")</f>
        <v>4.7822983583154892E-2</v>
      </c>
      <c r="L17" s="13">
        <v>150</v>
      </c>
      <c r="M17" s="12">
        <f>IF(L17&gt;0,L17/$AD17,"      -")</f>
        <v>5.353319057815846E-2</v>
      </c>
      <c r="N17" s="13">
        <v>50</v>
      </c>
      <c r="O17" s="12">
        <f>IF(N17&gt;0,N17/$AD17,"      -")</f>
        <v>1.7844396859386154E-2</v>
      </c>
      <c r="P17" s="13">
        <v>22</v>
      </c>
      <c r="Q17" s="12">
        <f>IF(P17&gt;0,P17/$AD17,"      -")</f>
        <v>7.8515346181299069E-3</v>
      </c>
      <c r="R17" s="13">
        <v>35</v>
      </c>
      <c r="S17" s="12">
        <f>IF(R17&gt;0,R17/$AD17,"      -")</f>
        <v>1.2491077801570306E-2</v>
      </c>
      <c r="T17" s="13">
        <v>10</v>
      </c>
      <c r="U17" s="12">
        <f>IF(T17&gt;0,T17/$AD17,"      -")</f>
        <v>3.5688793718772305E-3</v>
      </c>
      <c r="V17" s="13">
        <v>7</v>
      </c>
      <c r="W17" s="12">
        <f>IF(V17&gt;0,V17/$AD17,"      -")</f>
        <v>2.4982155603140615E-3</v>
      </c>
      <c r="X17" s="13">
        <v>5</v>
      </c>
      <c r="Y17" s="12">
        <f>IF(X17&gt;0,X17/$AD17,"      -")</f>
        <v>1.7844396859386152E-3</v>
      </c>
      <c r="Z17" s="13">
        <v>16</v>
      </c>
      <c r="AA17" s="12">
        <f>Z17/(AD17+Z17)</f>
        <v>5.6777856635911996E-3</v>
      </c>
      <c r="AD17" s="6">
        <f>SUM(F17,H17,J17,L17,N17,P17,R17,T17,V17,X17)</f>
        <v>2802</v>
      </c>
      <c r="AE17" s="6">
        <v>0</v>
      </c>
      <c r="AF17" s="6">
        <v>4</v>
      </c>
      <c r="AG17" s="6">
        <v>0</v>
      </c>
      <c r="AH17" s="6">
        <f>SUM(AE17:AG17)</f>
        <v>4</v>
      </c>
    </row>
    <row r="18" spans="1:34" ht="30" customHeight="1">
      <c r="C18" s="10"/>
      <c r="D18" s="27"/>
      <c r="E18" s="26"/>
      <c r="F18" s="11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2"/>
      <c r="AG18" s="6"/>
      <c r="AH18" s="6"/>
    </row>
    <row r="19" spans="1:34" ht="30" customHeight="1" thickBot="1">
      <c r="A19" s="6" t="s">
        <v>32</v>
      </c>
      <c r="C19" s="10">
        <f>SUM(Z19,AD19,AH19)</f>
        <v>2692</v>
      </c>
      <c r="D19" s="27">
        <f>C19-(AE19+AF19+AG19)</f>
        <v>2687</v>
      </c>
      <c r="E19" s="26"/>
      <c r="F19" s="11">
        <v>1111</v>
      </c>
      <c r="G19" s="12">
        <f>IF(F19&gt;0,F19/$AD19,"      -")</f>
        <v>0.41657292838395199</v>
      </c>
      <c r="H19" s="13">
        <v>714</v>
      </c>
      <c r="I19" s="12">
        <f>IF(H19&gt;0,H19/$AD19,"      -")</f>
        <v>0.26771653543307089</v>
      </c>
      <c r="J19" s="13">
        <v>382</v>
      </c>
      <c r="K19" s="12">
        <f>IF(J19&gt;0,J19/$AD19,"      -")</f>
        <v>0.14323209598800149</v>
      </c>
      <c r="L19" s="13">
        <v>292</v>
      </c>
      <c r="M19" s="12">
        <f>IF(L19&gt;0,L19/$AD19,"      -")</f>
        <v>0.10948631421072366</v>
      </c>
      <c r="N19" s="13">
        <v>74</v>
      </c>
      <c r="O19" s="12">
        <f>IF(N19&gt;0,N19/$AD19,"      -")</f>
        <v>2.7746531683539556E-2</v>
      </c>
      <c r="P19" s="13">
        <v>32</v>
      </c>
      <c r="Q19" s="12">
        <f>IF(P19&gt;0,P19/$AD19,"      -")</f>
        <v>1.1998500187476566E-2</v>
      </c>
      <c r="R19" s="13">
        <v>33</v>
      </c>
      <c r="S19" s="12">
        <f>IF(R19&gt;0,R19/$AD19,"      -")</f>
        <v>1.2373453318335208E-2</v>
      </c>
      <c r="T19" s="13">
        <v>18</v>
      </c>
      <c r="U19" s="12">
        <f>IF(T19&gt;0,T19/$AD19,"      -")</f>
        <v>6.7491563554555678E-3</v>
      </c>
      <c r="V19" s="13">
        <v>8</v>
      </c>
      <c r="W19" s="12">
        <f>IF(V19&gt;0,V19/$AD19,"      -")</f>
        <v>2.9996250468691415E-3</v>
      </c>
      <c r="X19" s="13">
        <v>3</v>
      </c>
      <c r="Y19" s="12">
        <f>IF(X19&gt;0,X19/$AD19,"      -")</f>
        <v>1.1248593925759281E-3</v>
      </c>
      <c r="Z19" s="13">
        <v>20</v>
      </c>
      <c r="AA19" s="12">
        <f>Z19/(AD19+Z19)</f>
        <v>7.4432452549311502E-3</v>
      </c>
      <c r="AD19" s="6">
        <f>SUM(F19,H19,J19,L19,N19,P19,R19,T19,V19,X19)</f>
        <v>2667</v>
      </c>
      <c r="AE19" s="6">
        <v>0</v>
      </c>
      <c r="AF19" s="6">
        <v>4</v>
      </c>
      <c r="AG19" s="6">
        <v>1</v>
      </c>
      <c r="AH19" s="6">
        <f>SUM(AE19:AG19)</f>
        <v>5</v>
      </c>
    </row>
    <row r="20" spans="1:34" s="23" customFormat="1" ht="30" customHeight="1" thickBot="1">
      <c r="A20" s="47" t="s">
        <v>4</v>
      </c>
      <c r="B20" s="53"/>
      <c r="C20" s="50">
        <f>SUM(C9:C19)</f>
        <v>30893</v>
      </c>
      <c r="D20" s="49">
        <f>SUM(D9:D19)</f>
        <v>30823</v>
      </c>
      <c r="E20" s="50"/>
      <c r="F20" s="51">
        <f>SUM(F9:F19)</f>
        <v>9889</v>
      </c>
      <c r="G20" s="52">
        <f>IF(F20&gt;0,F20/$AD20,"      -")</f>
        <v>0.33501592248797346</v>
      </c>
      <c r="H20" s="51">
        <f>SUM(H9:H19)</f>
        <v>5393</v>
      </c>
      <c r="I20" s="52">
        <f>IF(H20&gt;0,H20/$AD20,"      -")</f>
        <v>0.18270208008672675</v>
      </c>
      <c r="J20" s="51">
        <f>SUM(J9:J19)</f>
        <v>4178</v>
      </c>
      <c r="K20" s="52">
        <f>IF(J20&gt;0,J20/$AD20,"      -")</f>
        <v>0.14154075479368522</v>
      </c>
      <c r="L20" s="51">
        <f>SUM(L9:L19)</f>
        <v>4598</v>
      </c>
      <c r="M20" s="52">
        <f>IF(L20&gt;0,L20/$AD20,"      -")</f>
        <v>0.15576936106782302</v>
      </c>
      <c r="N20" s="51">
        <f>SUM(N9:N19)</f>
        <v>1929</v>
      </c>
      <c r="O20" s="52">
        <f>IF(N20&gt;0,N20/$AD20,"      -")</f>
        <v>6.534995595907582E-2</v>
      </c>
      <c r="P20" s="51">
        <f>SUM(P9:P19)</f>
        <v>1178</v>
      </c>
      <c r="Q20" s="52">
        <f>IF(P20&gt;0,P20/$AD20,"      -")</f>
        <v>3.9907852835557964E-2</v>
      </c>
      <c r="R20" s="51">
        <f>SUM(R9:R19)</f>
        <v>1394</v>
      </c>
      <c r="S20" s="52">
        <f>IF(R20&gt;0,R20/$AD20,"      -")</f>
        <v>4.7225421776543125E-2</v>
      </c>
      <c r="T20" s="51">
        <f>SUM(T9:T19)</f>
        <v>492</v>
      </c>
      <c r="U20" s="52">
        <f>IF(T20&gt;0,T20/$AD20,"      -")</f>
        <v>1.6667795921132867E-2</v>
      </c>
      <c r="V20" s="51">
        <f>SUM(V9:V19)</f>
        <v>319</v>
      </c>
      <c r="W20" s="52">
        <f>IF(V20&gt;0,V20/$AD20,"      -")</f>
        <v>1.080696524154753E-2</v>
      </c>
      <c r="X20" s="51">
        <f>SUM(X9:X19)</f>
        <v>148</v>
      </c>
      <c r="Y20" s="52">
        <f>IF(X20&gt;0,X20/$AD20,"      -")</f>
        <v>5.0138898299342772E-3</v>
      </c>
      <c r="Z20" s="51">
        <f>SUM(Z9:Z19)</f>
        <v>1305</v>
      </c>
      <c r="AA20" s="54">
        <f>Z20/(AD20+Z20)</f>
        <v>4.2338513447750054E-2</v>
      </c>
      <c r="AB20" s="48"/>
      <c r="AD20" s="24">
        <f>SUM(F20,H20,J20,L20,N20,P20,R20,T20,V20,X20)</f>
        <v>29518</v>
      </c>
      <c r="AE20" s="24">
        <f>SUM(AE9:AE19)</f>
        <v>15</v>
      </c>
      <c r="AF20" s="24">
        <f>SUM(AF9:AF19)</f>
        <v>36</v>
      </c>
      <c r="AG20" s="24">
        <f>SUM(AG9:AG19)</f>
        <v>19</v>
      </c>
      <c r="AH20" s="24">
        <v>70</v>
      </c>
    </row>
    <row r="21" spans="1:34" ht="14.1" customHeight="1">
      <c r="A21" s="15"/>
      <c r="F21" s="16"/>
    </row>
    <row r="22" spans="1:34" s="18" customFormat="1" ht="16.2" customHeight="1">
      <c r="A22" s="17" t="s">
        <v>33</v>
      </c>
      <c r="E22" s="19"/>
      <c r="F22" s="20"/>
      <c r="G22" s="21"/>
      <c r="H22" s="22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22"/>
      <c r="U22" s="21"/>
      <c r="V22" s="22"/>
      <c r="W22" s="21"/>
      <c r="X22" s="22"/>
      <c r="Y22" s="21"/>
      <c r="Z22" s="22"/>
      <c r="AA22" s="21"/>
      <c r="AE22" s="17"/>
      <c r="AF22" s="17"/>
    </row>
    <row r="23" spans="1:34" s="18" customFormat="1" ht="16.2" customHeight="1">
      <c r="A23" s="17" t="s">
        <v>38</v>
      </c>
      <c r="E23" s="19"/>
      <c r="F23" s="22"/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22"/>
      <c r="W23" s="21"/>
      <c r="X23" s="22"/>
      <c r="Y23" s="21"/>
      <c r="Z23" s="22"/>
      <c r="AA23" s="21"/>
      <c r="AE23" s="17"/>
      <c r="AF23" s="17"/>
    </row>
    <row r="24" spans="1:34" s="18" customFormat="1" ht="16.2" customHeight="1">
      <c r="A24" s="17" t="s">
        <v>39</v>
      </c>
      <c r="E24" s="19"/>
      <c r="F24" s="22"/>
      <c r="G24" s="21"/>
      <c r="H24" s="22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22"/>
      <c r="U24" s="21"/>
      <c r="V24" s="22"/>
      <c r="W24" s="21"/>
      <c r="X24" s="22"/>
      <c r="Y24" s="21"/>
      <c r="Z24" s="22"/>
      <c r="AA24" s="21"/>
      <c r="AE24" s="17"/>
      <c r="AF24" s="17"/>
    </row>
    <row r="25" spans="1:34" ht="30" customHeight="1"/>
  </sheetData>
  <phoneticPr fontId="0" type="noConversion"/>
  <printOptions gridLinesSet="0"/>
  <pageMargins left="1" right="1" top="1" bottom="0.55000000000000004" header="0.5" footer="0.5"/>
  <pageSetup scale="5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</vt:lpstr>
      <vt:lpstr>A!Print_Area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C. Hayward</dc:creator>
  <cp:lastModifiedBy>Aniket Gupta</cp:lastModifiedBy>
  <cp:lastPrinted>1999-11-22T15:29:53Z</cp:lastPrinted>
  <dcterms:created xsi:type="dcterms:W3CDTF">2024-02-03T22:19:26Z</dcterms:created>
  <dcterms:modified xsi:type="dcterms:W3CDTF">2024-02-03T22:19:26Z</dcterms:modified>
</cp:coreProperties>
</file>