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DAEC64D7-20B9-4EDE-BAEB-A180C1C64ECC}" xr6:coauthVersionLast="47" xr6:coauthVersionMax="47" xr10:uidLastSave="{00000000-0000-0000-0000-000000000000}"/>
  <workbookProtection lockStructure="1"/>
  <bookViews>
    <workbookView xWindow="3348" yWindow="3348" windowWidth="17280" windowHeight="8880" tabRatio="757"/>
  </bookViews>
  <sheets>
    <sheet name="Budget" sheetId="8" r:id="rId1"/>
    <sheet name="ES" sheetId="1" r:id="rId2"/>
    <sheet name="ESconsume" sheetId="5" r:id="rId3"/>
    <sheet name="MS" sheetId="2" r:id="rId4"/>
    <sheet name="MSconsume" sheetId="6" r:id="rId5"/>
    <sheet name="HS" sheetId="3" r:id="rId6"/>
    <sheet name="HSconsume" sheetId="7" r:id="rId7"/>
  </sheets>
  <externalReferences>
    <externalReference r:id="rId8"/>
  </externalReferences>
  <definedNames>
    <definedName name="_xlnm.Print_Area" localSheetId="6">HSconsume!$A$2:$H$34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E18" i="8" s="1"/>
  <c r="F17" i="8"/>
  <c r="F18" i="8" s="1"/>
  <c r="H17" i="8"/>
  <c r="H28" i="8" s="1"/>
  <c r="H19" i="8"/>
  <c r="F20" i="8"/>
  <c r="G20" i="8"/>
  <c r="G21" i="8"/>
  <c r="E27" i="8"/>
  <c r="F27" i="8"/>
  <c r="G27" i="8" s="1"/>
  <c r="I27" i="8"/>
  <c r="D28" i="8"/>
  <c r="G28" i="8" s="1"/>
  <c r="E28" i="8"/>
  <c r="F28" i="8"/>
  <c r="I28" i="8"/>
  <c r="C29" i="8"/>
  <c r="E29" i="8" s="1"/>
  <c r="I30" i="8"/>
  <c r="L30" i="8"/>
  <c r="E31" i="8"/>
  <c r="F31" i="8" s="1"/>
  <c r="G31" i="8" s="1"/>
  <c r="E36" i="8"/>
  <c r="F36" i="8"/>
  <c r="G36" i="8"/>
  <c r="H36" i="8"/>
  <c r="E40" i="8"/>
  <c r="I42" i="8"/>
  <c r="I46" i="8"/>
  <c r="I50" i="8"/>
  <c r="G6" i="1"/>
  <c r="G7" i="1"/>
  <c r="F11" i="1"/>
  <c r="F12" i="1"/>
  <c r="D13" i="1"/>
  <c r="F13" i="1"/>
  <c r="F14" i="1"/>
  <c r="D16" i="1"/>
  <c r="F16" i="1"/>
  <c r="D17" i="1"/>
  <c r="F17" i="1" s="1"/>
  <c r="D18" i="1"/>
  <c r="F18" i="1" s="1"/>
  <c r="D20" i="1"/>
  <c r="F20" i="1"/>
  <c r="D21" i="1"/>
  <c r="F21" i="1" s="1"/>
  <c r="E23" i="1"/>
  <c r="D31" i="1"/>
  <c r="E31" i="1"/>
  <c r="F31" i="1" s="1"/>
  <c r="E34" i="1"/>
  <c r="F34" i="1"/>
  <c r="H4" i="5"/>
  <c r="D23" i="5" s="1"/>
  <c r="G23" i="5" s="1"/>
  <c r="H5" i="5"/>
  <c r="H6" i="5"/>
  <c r="G12" i="5"/>
  <c r="H12" i="5"/>
  <c r="G13" i="5"/>
  <c r="H13" i="5" s="1"/>
  <c r="G14" i="5"/>
  <c r="G15" i="5"/>
  <c r="H15" i="5"/>
  <c r="G16" i="5"/>
  <c r="H16" i="5"/>
  <c r="G17" i="5"/>
  <c r="H17" i="5" s="1"/>
  <c r="G18" i="5"/>
  <c r="H18" i="5" s="1"/>
  <c r="H19" i="5"/>
  <c r="E22" i="5"/>
  <c r="H22" i="5" s="1"/>
  <c r="E24" i="5"/>
  <c r="H24" i="5" s="1"/>
  <c r="E26" i="5"/>
  <c r="H26" i="5" s="1"/>
  <c r="E28" i="5"/>
  <c r="H28" i="5" s="1"/>
  <c r="E30" i="5"/>
  <c r="H30" i="5" s="1"/>
  <c r="G31" i="5"/>
  <c r="H31" i="5"/>
  <c r="G32" i="5"/>
  <c r="H32" i="5"/>
  <c r="D35" i="5"/>
  <c r="F6" i="3"/>
  <c r="H7" i="7" s="1"/>
  <c r="F7" i="3"/>
  <c r="C17" i="3" s="1"/>
  <c r="E17" i="3" s="1"/>
  <c r="E11" i="3"/>
  <c r="E12" i="3"/>
  <c r="C13" i="3"/>
  <c r="E13" i="3"/>
  <c r="E14" i="3"/>
  <c r="D20" i="3"/>
  <c r="H6" i="7"/>
  <c r="D18" i="7" s="1"/>
  <c r="G18" i="7" s="1"/>
  <c r="G11" i="7"/>
  <c r="H11" i="7"/>
  <c r="H14" i="7" s="1"/>
  <c r="G12" i="7"/>
  <c r="H12" i="7"/>
  <c r="D13" i="7"/>
  <c r="G13" i="7" s="1"/>
  <c r="H13" i="7"/>
  <c r="G16" i="7"/>
  <c r="H16" i="7"/>
  <c r="G17" i="7"/>
  <c r="H17" i="7"/>
  <c r="G22" i="7"/>
  <c r="H22" i="7"/>
  <c r="F28" i="7"/>
  <c r="H6" i="2"/>
  <c r="D17" i="2" s="1"/>
  <c r="G17" i="2" s="1"/>
  <c r="H7" i="2"/>
  <c r="G11" i="2"/>
  <c r="G12" i="2"/>
  <c r="D13" i="2"/>
  <c r="G13" i="2" s="1"/>
  <c r="G14" i="2"/>
  <c r="D15" i="2"/>
  <c r="G15" i="2" s="1"/>
  <c r="D19" i="2"/>
  <c r="G19" i="2" s="1"/>
  <c r="G20" i="2"/>
  <c r="F22" i="2"/>
  <c r="D32" i="2"/>
  <c r="E32" i="2"/>
  <c r="F32" i="2" s="1"/>
  <c r="H4" i="6"/>
  <c r="H5" i="6"/>
  <c r="B6" i="6"/>
  <c r="C6" i="6"/>
  <c r="D6" i="6"/>
  <c r="E6" i="6"/>
  <c r="E24" i="6" s="1"/>
  <c r="H24" i="6" s="1"/>
  <c r="G12" i="6"/>
  <c r="H12" i="6" s="1"/>
  <c r="G13" i="6"/>
  <c r="H13" i="6" s="1"/>
  <c r="G14" i="6"/>
  <c r="H14" i="6"/>
  <c r="D16" i="6"/>
  <c r="G16" i="6" s="1"/>
  <c r="D17" i="6"/>
  <c r="G17" i="6" s="1"/>
  <c r="H17" i="6"/>
  <c r="G25" i="6"/>
  <c r="H25" i="6"/>
  <c r="G26" i="6"/>
  <c r="H26" i="6"/>
  <c r="F29" i="6"/>
  <c r="F29" i="8" l="1"/>
  <c r="E18" i="7"/>
  <c r="H18" i="7" s="1"/>
  <c r="H23" i="7" s="1"/>
  <c r="D19" i="7"/>
  <c r="G19" i="7" s="1"/>
  <c r="E20" i="7"/>
  <c r="H20" i="7" s="1"/>
  <c r="E19" i="7"/>
  <c r="H19" i="7" s="1"/>
  <c r="E21" i="7"/>
  <c r="H21" i="7" s="1"/>
  <c r="D21" i="7"/>
  <c r="G21" i="7" s="1"/>
  <c r="G20" i="5"/>
  <c r="G18" i="6"/>
  <c r="E20" i="6"/>
  <c r="H20" i="6" s="1"/>
  <c r="G14" i="7"/>
  <c r="H27" i="8"/>
  <c r="H18" i="8"/>
  <c r="H21" i="8" s="1"/>
  <c r="E22" i="6"/>
  <c r="H22" i="6" s="1"/>
  <c r="D24" i="6"/>
  <c r="G24" i="6" s="1"/>
  <c r="E16" i="6"/>
  <c r="H16" i="6" s="1"/>
  <c r="H18" i="6" s="1"/>
  <c r="H6" i="6"/>
  <c r="D22" i="6" s="1"/>
  <c r="G22" i="6" s="1"/>
  <c r="F36" i="2"/>
  <c r="G36" i="2" s="1"/>
  <c r="H51" i="8" s="1"/>
  <c r="D16" i="2"/>
  <c r="G16" i="2" s="1"/>
  <c r="D19" i="5"/>
  <c r="G19" i="5" s="1"/>
  <c r="D19" i="1"/>
  <c r="F19" i="1" s="1"/>
  <c r="D15" i="1"/>
  <c r="F15" i="1" s="1"/>
  <c r="F22" i="1" s="1"/>
  <c r="E20" i="8"/>
  <c r="H20" i="8" s="1"/>
  <c r="H24" i="7"/>
  <c r="C16" i="3"/>
  <c r="E16" i="3" s="1"/>
  <c r="H14" i="5"/>
  <c r="H20" i="5" s="1"/>
  <c r="C15" i="3"/>
  <c r="E15" i="3" s="1"/>
  <c r="E19" i="3" s="1"/>
  <c r="D30" i="5"/>
  <c r="G30" i="5" s="1"/>
  <c r="D28" i="5"/>
  <c r="G28" i="5" s="1"/>
  <c r="D26" i="5"/>
  <c r="G26" i="5" s="1"/>
  <c r="D24" i="5"/>
  <c r="G24" i="5" s="1"/>
  <c r="D22" i="5"/>
  <c r="G22" i="5" s="1"/>
  <c r="F21" i="8"/>
  <c r="E23" i="6"/>
  <c r="H23" i="6" s="1"/>
  <c r="D23" i="6"/>
  <c r="G23" i="6" s="1"/>
  <c r="D21" i="6"/>
  <c r="G21" i="6" s="1"/>
  <c r="D18" i="2"/>
  <c r="G18" i="2" s="1"/>
  <c r="G21" i="2" s="1"/>
  <c r="E21" i="8"/>
  <c r="C18" i="3"/>
  <c r="E18" i="3" s="1"/>
  <c r="D20" i="7"/>
  <c r="G20" i="7" s="1"/>
  <c r="G23" i="7" s="1"/>
  <c r="E29" i="5"/>
  <c r="H29" i="5" s="1"/>
  <c r="E27" i="5"/>
  <c r="H27" i="5" s="1"/>
  <c r="E25" i="5"/>
  <c r="H25" i="5" s="1"/>
  <c r="E23" i="5"/>
  <c r="H23" i="5" s="1"/>
  <c r="H33" i="5" s="1"/>
  <c r="D30" i="3"/>
  <c r="E30" i="3" s="1"/>
  <c r="D29" i="5"/>
  <c r="G29" i="5" s="1"/>
  <c r="D27" i="5"/>
  <c r="G27" i="5" s="1"/>
  <c r="D25" i="5"/>
  <c r="G25" i="5" s="1"/>
  <c r="H28" i="6" l="1"/>
  <c r="H47" i="8"/>
  <c r="H34" i="5"/>
  <c r="G22" i="2"/>
  <c r="G23" i="2" s="1"/>
  <c r="E20" i="3"/>
  <c r="E21" i="3" s="1"/>
  <c r="F25" i="1"/>
  <c r="G24" i="7"/>
  <c r="E51" i="8"/>
  <c r="F51" i="8"/>
  <c r="F30" i="8"/>
  <c r="F32" i="8" s="1"/>
  <c r="G30" i="8"/>
  <c r="H30" i="8"/>
  <c r="E42" i="8"/>
  <c r="F42" i="8"/>
  <c r="E30" i="8"/>
  <c r="G33" i="5"/>
  <c r="D20" i="6"/>
  <c r="G20" i="6" s="1"/>
  <c r="H27" i="7"/>
  <c r="H30" i="7" s="1"/>
  <c r="H28" i="7"/>
  <c r="G28" i="6"/>
  <c r="E50" i="8"/>
  <c r="E52" i="8" s="1"/>
  <c r="F50" i="8"/>
  <c r="F52" i="8" s="1"/>
  <c r="G50" i="8"/>
  <c r="H50" i="8"/>
  <c r="H52" i="8" s="1"/>
  <c r="G42" i="8"/>
  <c r="F23" i="1"/>
  <c r="H42" i="8"/>
  <c r="F33" i="8"/>
  <c r="G29" i="8"/>
  <c r="G27" i="6"/>
  <c r="E21" i="6"/>
  <c r="H21" i="6" s="1"/>
  <c r="H27" i="6" s="1"/>
  <c r="G51" i="8"/>
  <c r="G34" i="5"/>
  <c r="H45" i="8" l="1"/>
  <c r="E45" i="8"/>
  <c r="F41" i="8"/>
  <c r="F39" i="8"/>
  <c r="F43" i="8" s="1"/>
  <c r="G36" i="5"/>
  <c r="G35" i="5"/>
  <c r="H29" i="6"/>
  <c r="H30" i="6"/>
  <c r="G29" i="6"/>
  <c r="G30" i="6" s="1"/>
  <c r="H35" i="5"/>
  <c r="H36" i="5"/>
  <c r="G66" i="8"/>
  <c r="H29" i="8"/>
  <c r="G32" i="8"/>
  <c r="G33" i="8"/>
  <c r="F47" i="8"/>
  <c r="G47" i="8"/>
  <c r="F66" i="8"/>
  <c r="G52" i="8"/>
  <c r="E32" i="8"/>
  <c r="E33" i="8" s="1"/>
  <c r="E66" i="8"/>
  <c r="G28" i="7"/>
  <c r="G27" i="7"/>
  <c r="G30" i="7" s="1"/>
  <c r="E41" i="8" l="1"/>
  <c r="E39" i="8"/>
  <c r="E43" i="8" s="1"/>
  <c r="E46" i="8"/>
  <c r="F46" i="8"/>
  <c r="G41" i="8"/>
  <c r="G39" i="8"/>
  <c r="G43" i="8" s="1"/>
  <c r="H46" i="8"/>
  <c r="G46" i="8"/>
  <c r="I66" i="8"/>
  <c r="H66" i="8"/>
  <c r="H32" i="8"/>
  <c r="H33" i="8"/>
  <c r="H48" i="8" l="1"/>
  <c r="H49" i="8"/>
  <c r="H53" i="8" s="1"/>
  <c r="F48" i="8"/>
  <c r="F49" i="8"/>
  <c r="F53" i="8" s="1"/>
  <c r="F55" i="8" s="1"/>
  <c r="G48" i="8"/>
  <c r="G49" i="8"/>
  <c r="G53" i="8" s="1"/>
  <c r="G55" i="8" s="1"/>
  <c r="H41" i="8"/>
  <c r="H39" i="8"/>
  <c r="E48" i="8"/>
  <c r="E49" i="8"/>
  <c r="E53" i="8" s="1"/>
  <c r="E55" i="8" s="1"/>
  <c r="G56" i="8" l="1"/>
  <c r="G57" i="8" s="1"/>
  <c r="G67" i="8" s="1"/>
  <c r="E56" i="8"/>
  <c r="E57" i="8" s="1"/>
  <c r="F56" i="8"/>
  <c r="F57" i="8" s="1"/>
  <c r="F67" i="8" s="1"/>
  <c r="H43" i="8"/>
  <c r="H55" i="8" s="1"/>
  <c r="H58" i="8" l="1"/>
  <c r="I67" i="8" s="1"/>
  <c r="E67" i="8"/>
  <c r="H56" i="8"/>
  <c r="H57" i="8"/>
  <c r="H67" i="8" s="1"/>
</calcChain>
</file>

<file path=xl/sharedStrings.xml><?xml version="1.0" encoding="utf-8"?>
<sst xmlns="http://schemas.openxmlformats.org/spreadsheetml/2006/main" count="323" uniqueCount="234">
  <si>
    <t>Items</t>
  </si>
  <si>
    <t>Counselor Kits</t>
  </si>
  <si>
    <t>Kindergarten Teacher Kit</t>
  </si>
  <si>
    <t>1st Grade Teacher Kit</t>
  </si>
  <si>
    <t>2nd Grade Teacher Kit</t>
  </si>
  <si>
    <t>3rd Grade Teacher Kit</t>
  </si>
  <si>
    <t>4th Grade Teacher Kit</t>
  </si>
  <si>
    <t>Combo: 5th Grade Kit + 5th Grade Drug Kit</t>
  </si>
  <si>
    <t>KITS TOTAL</t>
  </si>
  <si>
    <t>Total</t>
  </si>
  <si>
    <t>Shipping</t>
  </si>
  <si>
    <t>Grand Total</t>
  </si>
  <si>
    <t>Family Kits **</t>
  </si>
  <si>
    <t>Family Kit **</t>
  </si>
  <si>
    <t>2002 Price</t>
  </si>
  <si>
    <t>Counselor's Kit Consumables</t>
  </si>
  <si>
    <t>GRAND TOTAL</t>
  </si>
  <si>
    <t>CONSUMABLES AND KIT TOTAL</t>
  </si>
  <si>
    <t>Family Kits**</t>
  </si>
  <si>
    <t>Training ($800/day/trainer [1 day training], plus travel expenses [approximate])</t>
  </si>
  <si>
    <t>Item</t>
  </si>
  <si>
    <t xml:space="preserve"> POSITIVE ACTION BUDGET</t>
  </si>
  <si>
    <t>POSITIVE ACTION BUDGET</t>
  </si>
  <si>
    <t>Evaluation ***</t>
  </si>
  <si>
    <t>Sec. Sch. Climate Prin. Kit Consum.</t>
  </si>
  <si>
    <t>7th Gr. Consum. Bundle w/ Activity Booklets</t>
  </si>
  <si>
    <t>8th Gr. Consum. Bundle w/ Activity Booklets</t>
  </si>
  <si>
    <t>M. S.Drug Supplement Bundle w/ Activity Bklets</t>
  </si>
  <si>
    <t>Combo: 6th Teach. Kit + M. S. Drug Kit</t>
  </si>
  <si>
    <t>Kindergarten Consum. Bundle w/ Activity Shts</t>
  </si>
  <si>
    <t>1st Grade Consum. Bundle w/ Activity Shts</t>
  </si>
  <si>
    <t>2nd Grade Consum. Bundle w/ Activity Shts</t>
  </si>
  <si>
    <t>3rd Grade Consum. Bundle w/ Activity Shts</t>
  </si>
  <si>
    <t>4th Grade Consum. Bundle w/ Activity Bklets</t>
  </si>
  <si>
    <t>5th Grade Consum. Bundle w/ Activity Bklets</t>
  </si>
  <si>
    <t>5th Gr. Drug Supp.Cons Bundle w/ Activity Bklets</t>
  </si>
  <si>
    <t>6th Gr. Consum. Bundle w/ Activity Bklets</t>
  </si>
  <si>
    <t>M. S. Drug Supp. Bundle w/ Activity Bklets</t>
  </si>
  <si>
    <t>Elem. Sch. Climate Prin. Kit Consum.</t>
  </si>
  <si>
    <t>Combo: 6th Gr. Kit + M. S. Drug Kit</t>
  </si>
  <si>
    <t>Average class size =</t>
  </si>
  <si>
    <t>Approximate student enrollment =</t>
  </si>
  <si>
    <t>Items:</t>
  </si>
  <si>
    <t>Number of grade levels =</t>
  </si>
  <si>
    <t>Elementary Principal Kit**</t>
  </si>
  <si>
    <t>Family Kits ***</t>
  </si>
  <si>
    <t xml:space="preserve"> Approximate student enrollment =</t>
  </si>
  <si>
    <r>
      <t xml:space="preserve">Initial </t>
    </r>
    <r>
      <rPr>
        <b/>
        <u/>
        <sz val="12"/>
        <rFont val="Arial"/>
        <family val="2"/>
      </rPr>
      <t>High School</t>
    </r>
    <r>
      <rPr>
        <b/>
        <sz val="12"/>
        <rFont val="Arial"/>
        <family val="2"/>
      </rPr>
      <t xml:space="preserve"> Implementation*</t>
    </r>
  </si>
  <si>
    <r>
      <t xml:space="preserve">Initial </t>
    </r>
    <r>
      <rPr>
        <b/>
        <u/>
        <sz val="12"/>
        <rFont val="Arial"/>
        <family val="2"/>
      </rPr>
      <t>Elementary School</t>
    </r>
    <r>
      <rPr>
        <b/>
        <sz val="12"/>
        <rFont val="Arial"/>
        <family val="2"/>
      </rPr>
      <t xml:space="preserve"> Implementation*</t>
    </r>
  </si>
  <si>
    <r>
      <t xml:space="preserve">Initial </t>
    </r>
    <r>
      <rPr>
        <b/>
        <u/>
        <sz val="12"/>
        <rFont val="Arial"/>
        <family val="2"/>
      </rPr>
      <t>Middle School</t>
    </r>
    <r>
      <rPr>
        <b/>
        <sz val="12"/>
        <rFont val="Arial"/>
        <family val="2"/>
      </rPr>
      <t xml:space="preserve"> Implementation *</t>
    </r>
  </si>
  <si>
    <r>
      <t>Middle School</t>
    </r>
    <r>
      <rPr>
        <b/>
        <sz val="12"/>
        <rFont val="Arial"/>
        <family val="2"/>
      </rPr>
      <t xml:space="preserve"> Continuing Years for Consumables and New Classrooms*</t>
    </r>
  </si>
  <si>
    <r>
      <t>Elementary School</t>
    </r>
    <r>
      <rPr>
        <b/>
        <sz val="12"/>
        <rFont val="Arial"/>
        <family val="2"/>
      </rPr>
      <t xml:space="preserve"> Continuing Years for Consumables and New Classrooms *</t>
    </r>
  </si>
  <si>
    <r>
      <t>High School</t>
    </r>
    <r>
      <rPr>
        <b/>
        <sz val="12"/>
        <rFont val="Arial"/>
        <family val="2"/>
      </rPr>
      <t xml:space="preserve"> Continuing Years for Consumables and New Classrooms *</t>
    </r>
  </si>
  <si>
    <t>* Number of classrooms determined by dividing number of students by average number of students per classroom. One kit per grade level added for Special Ed.</t>
  </si>
  <si>
    <t>6th</t>
  </si>
  <si>
    <t>7th</t>
  </si>
  <si>
    <t>8th</t>
  </si>
  <si>
    <t>9th</t>
  </si>
  <si>
    <t>If this grade is in your school</t>
  </si>
  <si>
    <t>Enter the number 1 under it:</t>
  </si>
  <si>
    <t>Enter the number 1 under it in this row:</t>
  </si>
  <si>
    <t>Secondary Principal Kit**</t>
  </si>
  <si>
    <t>Family Kit ***</t>
  </si>
  <si>
    <r>
      <t xml:space="preserve">  Simply change the </t>
    </r>
    <r>
      <rPr>
        <b/>
        <sz val="10"/>
        <color indexed="48"/>
        <rFont val="Arial"/>
        <family val="2"/>
      </rPr>
      <t>blue</t>
    </r>
    <r>
      <rPr>
        <sz val="10"/>
        <rFont val="Arial"/>
      </rPr>
      <t xml:space="preserve"> numbers to be correct for your school, and all the other numbers will automatically change.</t>
    </r>
  </si>
  <si>
    <t>6th grade?</t>
  </si>
  <si>
    <t>Enter 1 here if your school has grade 6, 0 otherwise --&gt;</t>
  </si>
  <si>
    <t>How many Control schools? --&gt;</t>
  </si>
  <si>
    <t>How many PA Program Schools? --&gt;</t>
  </si>
  <si>
    <t>Evaluation**</t>
  </si>
  <si>
    <t>Year</t>
  </si>
  <si>
    <t>TOTAL</t>
  </si>
  <si>
    <t>PA Consumable materials</t>
  </si>
  <si>
    <t>Unit costs</t>
  </si>
  <si>
    <r>
      <t xml:space="preserve">Change the </t>
    </r>
    <r>
      <rPr>
        <b/>
        <sz val="10"/>
        <color indexed="12"/>
        <rFont val="Arial"/>
        <family val="2"/>
      </rPr>
      <t>blue</t>
    </r>
    <r>
      <rPr>
        <sz val="10"/>
        <rFont val="Arial"/>
        <family val="2"/>
      </rPr>
      <t xml:space="preserve"> numbers to fit your situation, and </t>
    </r>
    <r>
      <rPr>
        <sz val="10"/>
        <color indexed="10"/>
        <rFont val="Arial"/>
        <family val="2"/>
      </rPr>
      <t>red</t>
    </r>
    <r>
      <rPr>
        <sz val="10"/>
        <rFont val="Arial"/>
        <family val="2"/>
      </rPr>
      <t xml:space="preserve"> numbers only as necessary, and see the resulting budget. </t>
    </r>
  </si>
  <si>
    <r>
      <t xml:space="preserve">The two pages for each level of school are set up to allow you to create your own budgets. </t>
    </r>
    <r>
      <rPr>
        <b/>
        <i/>
        <sz val="10"/>
        <rFont val="Arial"/>
        <family val="2"/>
      </rPr>
      <t>Italics indicate items you can change.</t>
    </r>
  </si>
  <si>
    <t>Use this sheet to calculate budget for a multiple-school project in a District or State</t>
  </si>
  <si>
    <r>
      <t xml:space="preserve">Welcome to the </t>
    </r>
    <r>
      <rPr>
        <b/>
        <i/>
        <u/>
        <sz val="14"/>
        <rFont val="Arial"/>
        <family val="2"/>
      </rPr>
      <t>Positive Action</t>
    </r>
    <r>
      <rPr>
        <b/>
        <u/>
        <sz val="14"/>
        <rFont val="Arial"/>
        <family val="2"/>
      </rPr>
      <t xml:space="preserve"> Character Education budget worksheet.</t>
    </r>
  </si>
  <si>
    <t>PA Materials</t>
  </si>
  <si>
    <t>Fringe Benefits</t>
  </si>
  <si>
    <t>Subtotal Supplies</t>
  </si>
  <si>
    <t xml:space="preserve">** Add </t>
  </si>
  <si>
    <t xml:space="preserve"> in yr 1 for randomization</t>
  </si>
  <si>
    <t>Subtotal Materials</t>
  </si>
  <si>
    <t>TOTAL DIRECT COSTS</t>
  </si>
  <si>
    <t>Indirect Costs</t>
  </si>
  <si>
    <t>MS</t>
  </si>
  <si>
    <t>HS</t>
  </si>
  <si>
    <t>For PA materials and consumables use ES, MS or HS sheets to calculate.</t>
  </si>
  <si>
    <t>ES</t>
  </si>
  <si>
    <t>Total N of schools in Evaluation --&gt;</t>
  </si>
  <si>
    <t>Data collection staff</t>
  </si>
  <si>
    <t>Per hour</t>
  </si>
  <si>
    <t>N hours</t>
  </si>
  <si>
    <t>Number of classrooms =</t>
  </si>
  <si>
    <t>N classes</t>
  </si>
  <si>
    <t>per school</t>
  </si>
  <si>
    <t>Data collection staff (hourly)</t>
  </si>
  <si>
    <t>Independent Evaluation costs</t>
  </si>
  <si>
    <t>Per class</t>
  </si>
  <si>
    <t>Costs per classroom/school</t>
  </si>
  <si>
    <t>In-school PA coordinators</t>
  </si>
  <si>
    <t>= amount per PA school</t>
  </si>
  <si>
    <t>* = per school x twice per year</t>
  </si>
  <si>
    <t>per school in year 4 for final analysis and reports</t>
  </si>
  <si>
    <t>+ve only in rare circumstances</t>
  </si>
  <si>
    <t>Yr 4</t>
  </si>
  <si>
    <t>Year 4</t>
  </si>
  <si>
    <t>Years:</t>
  </si>
  <si>
    <t>2&amp;3</t>
  </si>
  <si>
    <t>Quantities years 2&amp;3 and 4</t>
  </si>
  <si>
    <t>Years 2&amp;3</t>
  </si>
  <si>
    <t>N of PA schools --&gt;</t>
  </si>
  <si>
    <t xml:space="preserve">Nuber of classrooms </t>
  </si>
  <si>
    <t>The budgets are set up for both program and control schools. Remember, districts or states that propose a controlled evaluation will get more points.</t>
  </si>
  <si>
    <t>Subtotal Personnel</t>
  </si>
  <si>
    <t>Trips to Washington DC</t>
  </si>
  <si>
    <t>One trip for 2 people each year</t>
  </si>
  <si>
    <t>Personnel</t>
  </si>
  <si>
    <t>Travel</t>
  </si>
  <si>
    <t>FTE</t>
  </si>
  <si>
    <t>Evaluation Coordinator</t>
  </si>
  <si>
    <t>Implementation Coordinator</t>
  </si>
  <si>
    <t>Use your districts/states fringe benefit rate</t>
  </si>
  <si>
    <t>Supplies/Other</t>
  </si>
  <si>
    <t>Supplies</t>
  </si>
  <si>
    <t>Phone/fax etc</t>
  </si>
  <si>
    <t>Equipment</t>
  </si>
  <si>
    <t>Other</t>
  </si>
  <si>
    <t>Subtotal non-materials</t>
  </si>
  <si>
    <t>TOTAL PA Subcontract</t>
  </si>
  <si>
    <t>PA Subcontract</t>
  </si>
  <si>
    <t>Total Supplies/Other</t>
  </si>
  <si>
    <t>Make sure all bolded lines above are added in</t>
  </si>
  <si>
    <t>If necessary, adjust B29 or # of schools to make years 1 &amp; 2 approximately equal</t>
  </si>
  <si>
    <t>Full time for 3 months and 25% for remainder of each year</t>
  </si>
  <si>
    <t>PA Training/Conference</t>
  </si>
  <si>
    <t>9th Teacher's Kit</t>
  </si>
  <si>
    <t>6th Teacher's Kit</t>
  </si>
  <si>
    <t>8th Teacher's Kit</t>
  </si>
  <si>
    <t>9th Gr. Consum. Bundle w/ Activity Booklets</t>
  </si>
  <si>
    <t>Computers specifically for this project</t>
  </si>
  <si>
    <t>10% mainland, 15% for Hawaii/Alaska/Puerto Rico</t>
  </si>
  <si>
    <t>Incentives</t>
  </si>
  <si>
    <t>per student for incentives for teachers, parents and students to complete surveys</t>
  </si>
  <si>
    <t>Federal government limit is 3%</t>
  </si>
  <si>
    <t>Expected annual raise for Personnel --&gt;</t>
  </si>
  <si>
    <t>#PA Program Schools not in Evaluation --&gt;</t>
  </si>
  <si>
    <t>= % of program materials for yr 1 charged in yr 1 and balance in yr 2.</t>
  </si>
  <si>
    <t>= % of program materials for Control schools in yr 4 charged to yr 4, balance to yr 3</t>
  </si>
  <si>
    <t>Years 1-3 should be under $500,000 for LEAs or $750,000 for SEA (yr 4 should not be too much above these).</t>
  </si>
  <si>
    <t>Year 4 should not be too much higher than the above muners; if it is too high, reduce number of family kits on ES, MS or HS sheets</t>
  </si>
  <si>
    <t>Note: Strategically, it might be better to request less than the maximun allowed given that the average grant size will bewill be subntially less.</t>
  </si>
  <si>
    <t>Notes</t>
  </si>
  <si>
    <t>Normally equal to #PA schools unless you have an uneven design</t>
  </si>
  <si>
    <t xml:space="preserve"> Use numbers for your average school</t>
  </si>
  <si>
    <r>
      <t>Check/change items in italics</t>
    </r>
    <r>
      <rPr>
        <b/>
        <sz val="11"/>
        <rFont val="Arial"/>
        <family val="2"/>
      </rPr>
      <t xml:space="preserve">: Check/change the numbers in </t>
    </r>
    <r>
      <rPr>
        <b/>
        <sz val="11"/>
        <color indexed="48"/>
        <rFont val="Arial"/>
        <family val="2"/>
      </rPr>
      <t>blue</t>
    </r>
    <r>
      <rPr>
        <b/>
        <sz val="11"/>
        <rFont val="Arial"/>
        <family val="2"/>
      </rPr>
      <t xml:space="preserve">, then check the numbers in </t>
    </r>
    <r>
      <rPr>
        <b/>
        <sz val="11"/>
        <color indexed="57"/>
        <rFont val="Arial"/>
        <family val="2"/>
      </rPr>
      <t>green</t>
    </r>
    <r>
      <rPr>
        <b/>
        <sz val="11"/>
        <rFont val="Arial"/>
        <family val="2"/>
      </rPr>
      <t>.</t>
    </r>
  </si>
  <si>
    <r>
      <t xml:space="preserve">* Number of classrooms per grade determined by dividing number of students by average students per classroom and then dividing by number of grade levels --- </t>
    </r>
    <r>
      <rPr>
        <b/>
        <i/>
        <sz val="10"/>
        <rFont val="Arial"/>
        <family val="2"/>
      </rPr>
      <t>change as necessary</t>
    </r>
    <r>
      <rPr>
        <sz val="10"/>
        <rFont val="Arial"/>
        <family val="2"/>
      </rPr>
      <t>.  One kit per grade level added for Special Education.</t>
    </r>
  </si>
  <si>
    <t xml:space="preserve">*** Numbers based on providing to 1/4 of students each year. </t>
  </si>
  <si>
    <t>*** Numbers based on providing to 1/4 of students per year</t>
  </si>
  <si>
    <r>
      <t>Check/change items in italics</t>
    </r>
    <r>
      <rPr>
        <b/>
        <sz val="12"/>
        <rFont val="Arial"/>
        <family val="2"/>
      </rPr>
      <t xml:space="preserve">: Check/change the numbers in </t>
    </r>
    <r>
      <rPr>
        <b/>
        <sz val="12"/>
        <color indexed="57"/>
        <rFont val="Arial"/>
        <family val="2"/>
      </rPr>
      <t>green</t>
    </r>
    <r>
      <rPr>
        <b/>
        <sz val="12"/>
        <rFont val="Arial"/>
        <family val="2"/>
      </rPr>
      <t>.</t>
    </r>
  </si>
  <si>
    <t>6th Gr. Consum. Bundle w/ Activity Booklets</t>
  </si>
  <si>
    <r>
      <t xml:space="preserve">*Class number determined by dividing 660 students by 20 students per classroom and then dividing by # grade levels. One set of consumable materials per grade level has been added for Special Education. </t>
    </r>
    <r>
      <rPr>
        <b/>
        <i/>
        <sz val="10"/>
        <rFont val="Arial"/>
        <family val="2"/>
      </rPr>
      <t>Adjust if necessary.</t>
    </r>
  </si>
  <si>
    <t>New Kits: Request only if absolutely necessary</t>
  </si>
  <si>
    <t>Consumables</t>
  </si>
  <si>
    <t>Subtotal Consummables</t>
  </si>
  <si>
    <t>As a percentage of personnel costs. These cost must be specifically for this project</t>
  </si>
  <si>
    <t>in yrs 1-3 (planning in yr 1).</t>
  </si>
  <si>
    <t>of that in yr 4 (school ends in June)</t>
  </si>
  <si>
    <r>
      <t xml:space="preserve">** Based on 1/4 of student body in years 2 &amp; 3. </t>
    </r>
    <r>
      <rPr>
        <b/>
        <i/>
        <sz val="10"/>
        <rFont val="Arial"/>
        <family val="2"/>
      </rPr>
      <t>Adjust for year 4 to make budget come into line.</t>
    </r>
  </si>
  <si>
    <t>Quantities for yrs 2&amp; 3 and 4</t>
  </si>
  <si>
    <t>Years 2 &amp; 3</t>
  </si>
  <si>
    <t>Unit Price</t>
  </si>
  <si>
    <t>Unit price</t>
  </si>
  <si>
    <t>Costs</t>
  </si>
  <si>
    <t>N</t>
  </si>
  <si>
    <r>
      <t xml:space="preserve"> </t>
    </r>
    <r>
      <rPr>
        <b/>
        <i/>
        <sz val="14"/>
        <rFont val="Arial"/>
        <family val="2"/>
      </rPr>
      <t>POSITIVE ACTION</t>
    </r>
    <r>
      <rPr>
        <b/>
        <sz val="14"/>
        <rFont val="Arial"/>
        <family val="2"/>
      </rPr>
      <t xml:space="preserve"> BUDGET </t>
    </r>
    <r>
      <rPr>
        <b/>
        <u/>
        <sz val="14"/>
        <rFont val="Arial"/>
        <family val="2"/>
      </rPr>
      <t>per Elementary School</t>
    </r>
  </si>
  <si>
    <t xml:space="preserve"> POSITIVE ACTION BUDGET per Middle School</t>
  </si>
  <si>
    <t>Total for all 4 years</t>
  </si>
  <si>
    <r>
      <t xml:space="preserve">* Number of classrooms per grade determined by dividing number of students by average students per classroom and then dividing by number of grade levels. One kit per grade level added for Special Education. </t>
    </r>
    <r>
      <rPr>
        <b/>
        <i/>
        <sz val="10"/>
        <rFont val="Arial"/>
        <family val="2"/>
      </rPr>
      <t>Change numbers if necessary.</t>
    </r>
  </si>
  <si>
    <r>
      <t xml:space="preserve">We have prepared this spreadsheet to help you create a budget with Positive Action for the 2004 US DoED </t>
    </r>
    <r>
      <rPr>
        <b/>
        <sz val="10"/>
        <rFont val="Arial"/>
        <family val="2"/>
      </rPr>
      <t>Partnerships in Character Education</t>
    </r>
    <r>
      <rPr>
        <sz val="10"/>
        <rFont val="Arial"/>
      </rPr>
      <t xml:space="preserve"> grants</t>
    </r>
  </si>
  <si>
    <t>For each type of school, there is an estimate page for the first year implementation, and another page for consummables in subsequent years.</t>
  </si>
  <si>
    <t>The bottom half of this page to calculate budgets for groups of schools in your district or state.</t>
  </si>
  <si>
    <t>Please disregard the HS and HSconsume sheets -- The PA High School program is not available for this competition.</t>
  </si>
  <si>
    <t>Another position if warrented for state grants - e.g..5 yrs 1-3  to align PA with state initiatives</t>
  </si>
  <si>
    <t>These 2 numbers use in calcs</t>
  </si>
  <si>
    <t>Total should be &lt;$2M for LEAs or &lt;$3M for SEAs</t>
  </si>
  <si>
    <r>
      <t xml:space="preserve">*Class numbers determined by dividing number of students by students per classroom and then by number of grade levels. One set of consumables per grade level added for Special Education. </t>
    </r>
    <r>
      <rPr>
        <b/>
        <i/>
        <sz val="10"/>
        <rFont val="Arial"/>
        <family val="2"/>
      </rPr>
      <t>Change as necessary.</t>
    </r>
  </si>
  <si>
    <t>Radio broadcasting system (nec for 7th and 8th grades)</t>
  </si>
  <si>
    <t>Kindergarten Teacher Kit**</t>
  </si>
  <si>
    <t>1st Grade Teacher Kit**</t>
  </si>
  <si>
    <t>2nd Grade Teacher Kit**</t>
  </si>
  <si>
    <t>3rd Grade Teacher Kit**</t>
  </si>
  <si>
    <t>4th Grade Teacher Kit**</t>
  </si>
  <si>
    <t>Combo: 5th Gr. Kit + 5th Gr. Drug Kit**</t>
  </si>
  <si>
    <t>** Pricing assumes Combo K-grade 5(w/ drug) packs. Separately, K is $460, grds 1-4 are $360, and grade 5 combo pack is $500</t>
  </si>
  <si>
    <r>
      <t>Check/change items in italics</t>
    </r>
    <r>
      <rPr>
        <sz val="10"/>
        <rFont val="Arial"/>
        <family val="2"/>
      </rPr>
      <t xml:space="preserve">: Check/change the numbers in </t>
    </r>
    <r>
      <rPr>
        <b/>
        <sz val="10"/>
        <color indexed="48"/>
        <rFont val="Arial"/>
        <family val="2"/>
      </rPr>
      <t>blue</t>
    </r>
    <r>
      <rPr>
        <sz val="10"/>
        <rFont val="Arial"/>
        <family val="2"/>
      </rPr>
      <t xml:space="preserve">, then check the numbers in </t>
    </r>
    <r>
      <rPr>
        <b/>
        <sz val="10"/>
        <color indexed="57"/>
        <rFont val="Arial"/>
        <family val="2"/>
      </rPr>
      <t>green</t>
    </r>
    <r>
      <rPr>
        <sz val="10"/>
        <rFont val="Arial"/>
        <family val="2"/>
      </rPr>
      <t>.</t>
    </r>
  </si>
  <si>
    <t>Enter 1 here if your schools includinclude grade 9 --&gt;</t>
  </si>
  <si>
    <t>Grade 9 kit**</t>
  </si>
  <si>
    <t>Grade 10 kit**</t>
  </si>
  <si>
    <t>Grade 11 kit**</t>
  </si>
  <si>
    <t>Grade 12 kit**</t>
  </si>
  <si>
    <t>** Pricing assumes Combo pack for all grades. Separately grades 9-11 are $360 and grade 12 is $460.</t>
  </si>
  <si>
    <t>Community Kit</t>
  </si>
  <si>
    <t>Community Kit consumables</t>
  </si>
  <si>
    <t>Year 3</t>
  </si>
  <si>
    <t>Grades 9-11 kits</t>
  </si>
  <si>
    <t>Grade 12 kit</t>
  </si>
  <si>
    <t>Grade 9 consummables</t>
  </si>
  <si>
    <t>Grade 10 consummables</t>
  </si>
  <si>
    <t>Grade 11 consummable</t>
  </si>
  <si>
    <t>Grade 12 consummables</t>
  </si>
  <si>
    <r>
      <t xml:space="preserve">One set of consumables has been added for Special Education. New grade-level kits are needed only for new classes -- </t>
    </r>
    <r>
      <rPr>
        <b/>
        <i/>
        <sz val="10"/>
        <rFont val="Arial"/>
        <family val="2"/>
      </rPr>
      <t>add if necessary</t>
    </r>
    <r>
      <rPr>
        <sz val="10"/>
        <rFont val="Arial"/>
        <family val="2"/>
      </rPr>
      <t xml:space="preserve">. </t>
    </r>
  </si>
  <si>
    <t>** Numbers based on 1/4 of students each year. Year 4 depends on budget flexibility.</t>
  </si>
  <si>
    <t>Evaluation costs based on following 2 cohorts (elementary) or one cohort (MS or HS) of students for 3 years.</t>
  </si>
  <si>
    <t>ENTER 1 under the level of your schools  --&gt;</t>
  </si>
  <si>
    <t>Evaluation costs (w/o incentives)</t>
  </si>
  <si>
    <t>Evaluation as % of total budget</t>
  </si>
  <si>
    <t>Total/average</t>
  </si>
  <si>
    <t>Evaluation costs should approach 30%, consistent with the points for evaluation in the proposal announcement</t>
  </si>
  <si>
    <t>Incentive costs are not included in these calculations because they are a direct benefit to the students.</t>
  </si>
  <si>
    <t>Total N schools</t>
  </si>
  <si>
    <r>
      <t xml:space="preserve">  Change </t>
    </r>
    <r>
      <rPr>
        <b/>
        <sz val="10"/>
        <color indexed="10"/>
        <rFont val="Arial"/>
        <family val="2"/>
      </rPr>
      <t>red</t>
    </r>
    <r>
      <rPr>
        <sz val="10"/>
        <rFont val="Arial"/>
      </rPr>
      <t xml:space="preserve"> numbers only if absolutely necessary. Then check each line of </t>
    </r>
    <r>
      <rPr>
        <b/>
        <sz val="10"/>
        <color indexed="57"/>
        <rFont val="Arial"/>
        <family val="2"/>
      </rPr>
      <t>green</t>
    </r>
    <r>
      <rPr>
        <sz val="10"/>
        <rFont val="Arial"/>
      </rPr>
      <t xml:space="preserve"> numbers, and adjust according to your school's needs.</t>
    </r>
  </si>
  <si>
    <t xml:space="preserve">Default N schools per condition = </t>
  </si>
  <si>
    <t xml:space="preserve">for hours per classroom = </t>
  </si>
  <si>
    <t>Change D48 to make yrs 1 &amp; 2 close, and I45 to make yrs 3 &amp; 4 close.</t>
  </si>
  <si>
    <t>M.S. Drug Kit</t>
  </si>
  <si>
    <t>Secondary Principal Kit</t>
  </si>
  <si>
    <t>Items **</t>
  </si>
  <si>
    <t>** Prices based on multi-grade combo kits.</t>
  </si>
  <si>
    <t>7th Teacher's Kit</t>
  </si>
  <si>
    <t>N of cohorts (grade levels) surveyed each yr</t>
  </si>
  <si>
    <t>Need 5 schools for adequate statistical power. Use more smaller schools if possible.</t>
  </si>
  <si>
    <t>Federal Register says .03 (3%) is maximum</t>
  </si>
  <si>
    <t>Use 3 for elementary schools or 2 if they are large, 1 for middle schools or 2 if they are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</si>
</sst>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164" formatCode="&quot;$&quot;#,##0.00"/>
    <numFmt numFmtId="165" formatCode="&quot;$&quot;#,##0"/>
    <numFmt numFmtId="166" formatCode="#,##0.000"/>
  </numFmts>
  <fonts count="45" x14ac:knownFonts="1">
    <font>
      <sz val="10"/>
      <name val="Arial"/>
    </font>
    <font>
      <b/>
      <sz val="10"/>
      <name val="Arial"/>
      <family val="2"/>
    </font>
    <font>
      <sz val="10"/>
      <name val="Arial"/>
      <family val="2"/>
    </font>
    <font>
      <u/>
      <sz val="10"/>
      <color indexed="12"/>
      <name val="Arial"/>
    </font>
    <font>
      <b/>
      <sz val="14"/>
      <name val="Arial"/>
      <family val="2"/>
    </font>
    <font>
      <b/>
      <sz val="20"/>
      <name val="Arial"/>
      <family val="2"/>
    </font>
    <font>
      <b/>
      <i/>
      <sz val="10"/>
      <name val="Arial"/>
      <family val="2"/>
    </font>
    <font>
      <b/>
      <sz val="12"/>
      <name val="Arial"/>
      <family val="2"/>
    </font>
    <font>
      <b/>
      <u/>
      <sz val="12"/>
      <name val="Arial"/>
      <family val="2"/>
    </font>
    <font>
      <b/>
      <sz val="10"/>
      <color indexed="12"/>
      <name val="Arial"/>
      <family val="2"/>
    </font>
    <font>
      <i/>
      <sz val="10"/>
      <name val="Arial"/>
      <family val="2"/>
    </font>
    <font>
      <sz val="8"/>
      <name val="Arial"/>
      <family val="2"/>
    </font>
    <font>
      <sz val="9"/>
      <name val="Arial"/>
      <family val="2"/>
    </font>
    <font>
      <b/>
      <sz val="9"/>
      <name val="Arial"/>
      <family val="2"/>
    </font>
    <font>
      <b/>
      <u/>
      <sz val="11"/>
      <name val="Arial"/>
      <family val="2"/>
    </font>
    <font>
      <b/>
      <sz val="8"/>
      <name val="Arial"/>
      <family val="2"/>
    </font>
    <font>
      <b/>
      <sz val="10"/>
      <color indexed="57"/>
      <name val="Arial"/>
      <family val="2"/>
    </font>
    <font>
      <b/>
      <sz val="10"/>
      <color indexed="48"/>
      <name val="Arial"/>
      <family val="2"/>
    </font>
    <font>
      <sz val="9"/>
      <color indexed="10"/>
      <name val="Arial"/>
      <family val="2"/>
    </font>
    <font>
      <sz val="10"/>
      <color indexed="10"/>
      <name val="Arial"/>
      <family val="2"/>
    </font>
    <font>
      <i/>
      <sz val="8"/>
      <name val="Arial"/>
      <family val="2"/>
    </font>
    <font>
      <b/>
      <i/>
      <sz val="8"/>
      <name val="Arial"/>
      <family val="2"/>
    </font>
    <font>
      <b/>
      <u/>
      <sz val="14"/>
      <name val="Arial"/>
      <family val="2"/>
    </font>
    <font>
      <b/>
      <i/>
      <sz val="14"/>
      <name val="Arial"/>
      <family val="2"/>
    </font>
    <font>
      <b/>
      <i/>
      <u/>
      <sz val="14"/>
      <name val="Arial"/>
      <family val="2"/>
    </font>
    <font>
      <b/>
      <u/>
      <sz val="9"/>
      <name val="Arial"/>
      <family val="2"/>
    </font>
    <font>
      <b/>
      <sz val="9"/>
      <color indexed="10"/>
      <name val="Arial"/>
      <family val="2"/>
    </font>
    <font>
      <b/>
      <sz val="9"/>
      <color indexed="12"/>
      <name val="Arial"/>
      <family val="2"/>
    </font>
    <font>
      <b/>
      <sz val="10"/>
      <color indexed="10"/>
      <name val="Arial"/>
      <family val="2"/>
    </font>
    <font>
      <u/>
      <sz val="9"/>
      <name val="Arial"/>
      <family val="2"/>
    </font>
    <font>
      <sz val="10"/>
      <color indexed="12"/>
      <name val="Arial"/>
      <family val="2"/>
    </font>
    <font>
      <b/>
      <sz val="10"/>
      <color indexed="9"/>
      <name val="Arial"/>
      <family val="2"/>
    </font>
    <font>
      <sz val="10"/>
      <color indexed="9"/>
      <name val="Arial"/>
      <family val="2"/>
    </font>
    <font>
      <b/>
      <i/>
      <sz val="12"/>
      <name val="Arial"/>
      <family val="2"/>
    </font>
    <font>
      <b/>
      <sz val="12"/>
      <color indexed="57"/>
      <name val="Arial"/>
      <family val="2"/>
    </font>
    <font>
      <b/>
      <i/>
      <sz val="11"/>
      <name val="Arial"/>
      <family val="2"/>
    </font>
    <font>
      <b/>
      <sz val="11"/>
      <name val="Arial"/>
      <family val="2"/>
    </font>
    <font>
      <b/>
      <sz val="11"/>
      <color indexed="48"/>
      <name val="Arial"/>
      <family val="2"/>
    </font>
    <font>
      <b/>
      <sz val="11"/>
      <color indexed="57"/>
      <name val="Arial"/>
      <family val="2"/>
    </font>
    <font>
      <b/>
      <sz val="12"/>
      <color indexed="12"/>
      <name val="Arial"/>
      <family val="2"/>
    </font>
    <font>
      <b/>
      <sz val="12"/>
      <color indexed="10"/>
      <name val="Arial"/>
      <family val="2"/>
    </font>
    <font>
      <u/>
      <sz val="10"/>
      <name val="Arial"/>
      <family val="2"/>
    </font>
    <font>
      <sz val="9"/>
      <color indexed="22"/>
      <name val="Arial"/>
      <family val="2"/>
    </font>
    <font>
      <sz val="8"/>
      <color indexed="22"/>
      <name val="Arial"/>
      <family val="2"/>
    </font>
    <font>
      <u/>
      <sz val="8"/>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15">
    <xf numFmtId="0" fontId="0" fillId="0" borderId="0" xfId="0"/>
    <xf numFmtId="0" fontId="1" fillId="0" borderId="0" xfId="0" applyFont="1" applyAlignment="1">
      <alignment horizontal="center"/>
    </xf>
    <xf numFmtId="0" fontId="2" fillId="0" borderId="0" xfId="0" applyFont="1"/>
    <xf numFmtId="0" fontId="1" fillId="0" borderId="0" xfId="0" applyFont="1" applyBorder="1" applyAlignment="1">
      <alignment horizontal="center"/>
    </xf>
    <xf numFmtId="0" fontId="1" fillId="0" borderId="0" xfId="0" applyFont="1"/>
    <xf numFmtId="0" fontId="1" fillId="0" borderId="0" xfId="0" applyFont="1" applyBorder="1" applyAlignment="1">
      <alignment wrapText="1"/>
    </xf>
    <xf numFmtId="0" fontId="2" fillId="0" borderId="0" xfId="0" applyFont="1" applyBorder="1" applyAlignment="1">
      <alignment wrapText="1"/>
    </xf>
    <xf numFmtId="0" fontId="2" fillId="0" borderId="0" xfId="0" applyFont="1" applyBorder="1"/>
    <xf numFmtId="8" fontId="0" fillId="0" borderId="1" xfId="0" applyNumberFormat="1" applyBorder="1"/>
    <xf numFmtId="164" fontId="2" fillId="0" borderId="1" xfId="0" applyNumberFormat="1" applyFont="1" applyBorder="1"/>
    <xf numFmtId="8" fontId="2" fillId="0" borderId="1" xfId="0" applyNumberFormat="1" applyFont="1" applyBorder="1"/>
    <xf numFmtId="164" fontId="1" fillId="0" borderId="1" xfId="0" applyNumberFormat="1" applyFont="1" applyBorder="1"/>
    <xf numFmtId="0" fontId="2" fillId="0" borderId="1" xfId="0" applyFont="1" applyBorder="1"/>
    <xf numFmtId="8" fontId="2" fillId="0" borderId="0" xfId="0" applyNumberFormat="1" applyFont="1" applyBorder="1"/>
    <xf numFmtId="8" fontId="2" fillId="0" borderId="0" xfId="1" applyNumberFormat="1" applyFont="1" applyBorder="1" applyAlignment="1" applyProtection="1"/>
    <xf numFmtId="164" fontId="2" fillId="0" borderId="0" xfId="0" applyNumberFormat="1" applyFont="1" applyBorder="1"/>
    <xf numFmtId="0" fontId="2" fillId="0" borderId="0" xfId="0" applyFont="1" applyFill="1" applyBorder="1" applyAlignment="1">
      <alignment wrapText="1"/>
    </xf>
    <xf numFmtId="10" fontId="2" fillId="0" borderId="0" xfId="0" applyNumberFormat="1" applyFont="1" applyBorder="1"/>
    <xf numFmtId="0" fontId="2" fillId="0" borderId="0" xfId="0" applyFont="1" applyAlignment="1">
      <alignment wrapText="1"/>
    </xf>
    <xf numFmtId="4" fontId="2" fillId="0" borderId="1" xfId="0" applyNumberFormat="1" applyFont="1" applyBorder="1"/>
    <xf numFmtId="8" fontId="1" fillId="0" borderId="1" xfId="0" applyNumberFormat="1" applyFont="1" applyBorder="1"/>
    <xf numFmtId="0" fontId="1" fillId="0" borderId="0" xfId="0" applyFont="1" applyBorder="1" applyAlignment="1">
      <alignment horizontal="right"/>
    </xf>
    <xf numFmtId="0" fontId="1" fillId="0" borderId="0" xfId="0" applyFont="1" applyBorder="1"/>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Border="1"/>
    <xf numFmtId="0" fontId="1" fillId="0" borderId="0" xfId="0" applyFont="1" applyBorder="1" applyAlignment="1">
      <alignment horizontal="center" wrapText="1"/>
    </xf>
    <xf numFmtId="0" fontId="1" fillId="0" borderId="0" xfId="0" applyFont="1" applyAlignment="1">
      <alignment horizontal="center" wrapText="1"/>
    </xf>
    <xf numFmtId="0" fontId="6" fillId="0" borderId="0" xfId="0" applyFont="1"/>
    <xf numFmtId="0" fontId="1" fillId="0" borderId="0" xfId="0" applyFont="1" applyAlignment="1">
      <alignment horizontal="right"/>
    </xf>
    <xf numFmtId="0" fontId="0" fillId="0" borderId="0" xfId="0" applyBorder="1" applyAlignment="1"/>
    <xf numFmtId="0" fontId="0" fillId="0" borderId="0" xfId="0" applyAlignment="1">
      <alignment horizontal="center"/>
    </xf>
    <xf numFmtId="0" fontId="0" fillId="0" borderId="0" xfId="0" applyAlignment="1">
      <alignment horizontal="right"/>
    </xf>
    <xf numFmtId="0" fontId="2" fillId="0" borderId="0" xfId="0" applyFont="1" applyBorder="1" applyAlignment="1">
      <alignment horizontal="center"/>
    </xf>
    <xf numFmtId="0" fontId="10" fillId="0" borderId="0" xfId="0" applyFont="1" applyAlignment="1">
      <alignment horizontal="right" wrapText="1"/>
    </xf>
    <xf numFmtId="0" fontId="11" fillId="0" borderId="0" xfId="0" applyFont="1"/>
    <xf numFmtId="0" fontId="13" fillId="0" borderId="0" xfId="0" applyFont="1"/>
    <xf numFmtId="165" fontId="12" fillId="0" borderId="0" xfId="0" applyNumberFormat="1" applyFont="1" applyAlignment="1">
      <alignment horizontal="left"/>
    </xf>
    <xf numFmtId="165" fontId="13" fillId="0" borderId="0" xfId="0" applyNumberFormat="1" applyFont="1" applyAlignment="1">
      <alignment horizontal="left"/>
    </xf>
    <xf numFmtId="0" fontId="14" fillId="0" borderId="0" xfId="0" applyFont="1" applyAlignment="1">
      <alignment horizontal="center"/>
    </xf>
    <xf numFmtId="0" fontId="13" fillId="0" borderId="0" xfId="0" applyNumberFormat="1" applyFont="1" applyAlignment="1">
      <alignment horizontal="center"/>
    </xf>
    <xf numFmtId="0" fontId="12" fillId="0" borderId="0" xfId="0" applyFont="1" applyAlignment="1">
      <alignment horizontal="right"/>
    </xf>
    <xf numFmtId="0" fontId="13" fillId="0" borderId="0" xfId="0" applyFont="1" applyAlignment="1">
      <alignment horizontal="right"/>
    </xf>
    <xf numFmtId="0" fontId="9" fillId="0" borderId="0" xfId="0" applyNumberFormat="1" applyFont="1" applyAlignment="1">
      <alignment horizontal="center"/>
    </xf>
    <xf numFmtId="165" fontId="11" fillId="0" borderId="0" xfId="0" applyNumberFormat="1" applyFont="1"/>
    <xf numFmtId="10" fontId="1" fillId="0" borderId="0" xfId="0" applyNumberFormat="1" applyFont="1" applyAlignment="1">
      <alignment horizontal="center" wrapText="1"/>
    </xf>
    <xf numFmtId="165" fontId="18" fillId="0" borderId="0" xfId="0" applyNumberFormat="1" applyFont="1" applyAlignment="1">
      <alignment horizontal="right"/>
    </xf>
    <xf numFmtId="165" fontId="12" fillId="0" borderId="0" xfId="0" applyNumberFormat="1" applyFont="1" applyAlignment="1">
      <alignment horizontal="right"/>
    </xf>
    <xf numFmtId="0" fontId="6" fillId="0" borderId="0" xfId="0" applyFont="1" applyBorder="1" applyAlignment="1">
      <alignment horizontal="right"/>
    </xf>
    <xf numFmtId="0" fontId="6" fillId="0" borderId="0" xfId="0" applyFont="1" applyAlignment="1">
      <alignment horizontal="right"/>
    </xf>
    <xf numFmtId="0" fontId="10" fillId="0" borderId="0" xfId="0" applyFont="1" applyBorder="1" applyAlignment="1">
      <alignment horizontal="center"/>
    </xf>
    <xf numFmtId="0" fontId="0" fillId="0" borderId="3" xfId="0" applyBorder="1" applyAlignment="1"/>
    <xf numFmtId="0" fontId="14" fillId="0" borderId="0" xfId="0" applyFont="1" applyAlignment="1">
      <alignment horizontal="left"/>
    </xf>
    <xf numFmtId="0" fontId="22" fillId="0" borderId="0" xfId="0" applyFont="1"/>
    <xf numFmtId="164" fontId="2" fillId="0" borderId="0" xfId="0" applyNumberFormat="1" applyFont="1" applyBorder="1" applyAlignment="1">
      <alignment horizontal="right"/>
    </xf>
    <xf numFmtId="0" fontId="0" fillId="0" borderId="0" xfId="0" applyAlignment="1"/>
    <xf numFmtId="0" fontId="0" fillId="0" borderId="2" xfId="0" applyBorder="1" applyAlignment="1"/>
    <xf numFmtId="0" fontId="2" fillId="0" borderId="4" xfId="0" applyFont="1" applyBorder="1" applyAlignment="1">
      <alignment wrapText="1"/>
    </xf>
    <xf numFmtId="0" fontId="2" fillId="0" borderId="5" xfId="0" applyFont="1" applyBorder="1" applyAlignment="1"/>
    <xf numFmtId="0" fontId="1" fillId="0" borderId="6" xfId="0" applyFont="1" applyBorder="1" applyAlignment="1">
      <alignment horizontal="right"/>
    </xf>
    <xf numFmtId="0" fontId="4" fillId="0" borderId="0" xfId="0" applyFont="1" applyAlignment="1">
      <alignment horizontal="center"/>
    </xf>
    <xf numFmtId="0" fontId="25" fillId="0" borderId="0" xfId="0" applyFont="1" applyAlignment="1">
      <alignment horizontal="right"/>
    </xf>
    <xf numFmtId="0" fontId="26" fillId="0" borderId="0" xfId="0" applyNumberFormat="1" applyFont="1" applyAlignment="1">
      <alignment horizontal="right"/>
    </xf>
    <xf numFmtId="165" fontId="26" fillId="0" borderId="0" xfId="0" applyNumberFormat="1" applyFont="1" applyAlignment="1">
      <alignment horizontal="right"/>
    </xf>
    <xf numFmtId="0" fontId="2" fillId="0" borderId="0" xfId="0" applyFont="1" applyAlignment="1">
      <alignment horizontal="center"/>
    </xf>
    <xf numFmtId="0" fontId="7" fillId="0" borderId="0" xfId="0" applyFont="1" applyBorder="1" applyAlignment="1">
      <alignment horizontal="center"/>
    </xf>
    <xf numFmtId="0" fontId="2" fillId="0" borderId="0" xfId="0" applyFont="1" applyBorder="1" applyAlignment="1">
      <alignment horizontal="left" wrapText="1"/>
    </xf>
    <xf numFmtId="0" fontId="2" fillId="0" borderId="7" xfId="0" applyFont="1" applyBorder="1" applyAlignment="1">
      <alignment horizontal="right"/>
    </xf>
    <xf numFmtId="0" fontId="2" fillId="0" borderId="8" xfId="0" applyFont="1" applyBorder="1" applyAlignment="1">
      <alignment horizontal="right"/>
    </xf>
    <xf numFmtId="0" fontId="1" fillId="0" borderId="0" xfId="0" applyFont="1" applyAlignment="1">
      <alignment horizontal="left"/>
    </xf>
    <xf numFmtId="0" fontId="2" fillId="0" borderId="0" xfId="0" applyFont="1" applyBorder="1" applyAlignment="1">
      <alignment horizontal="right" wrapText="1"/>
    </xf>
    <xf numFmtId="8" fontId="2" fillId="0" borderId="0" xfId="1" applyNumberFormat="1" applyFont="1" applyFill="1" applyBorder="1" applyAlignment="1" applyProtection="1"/>
    <xf numFmtId="8" fontId="2" fillId="0" borderId="0" xfId="0" applyNumberFormat="1" applyFont="1"/>
    <xf numFmtId="6" fontId="2" fillId="0" borderId="0" xfId="0" applyNumberFormat="1" applyFont="1" applyBorder="1"/>
    <xf numFmtId="0" fontId="11" fillId="0" borderId="0" xfId="0" quotePrefix="1" applyFont="1"/>
    <xf numFmtId="0" fontId="6" fillId="0" borderId="0" xfId="0" applyFont="1" applyBorder="1" applyAlignment="1">
      <alignment wrapText="1"/>
    </xf>
    <xf numFmtId="0" fontId="1" fillId="0" borderId="2" xfId="0" quotePrefix="1" applyFont="1" applyBorder="1" applyAlignment="1">
      <alignment horizontal="center"/>
    </xf>
    <xf numFmtId="0" fontId="1" fillId="0" borderId="0" xfId="0" quotePrefix="1" applyFont="1" applyBorder="1" applyAlignment="1">
      <alignment horizontal="center"/>
    </xf>
    <xf numFmtId="0" fontId="2" fillId="0" borderId="0" xfId="0" applyNumberFormat="1" applyFont="1" applyAlignment="1">
      <alignment horizontal="center" wrapText="1"/>
    </xf>
    <xf numFmtId="0" fontId="28" fillId="0" borderId="0" xfId="0" applyFont="1" applyAlignment="1" applyProtection="1">
      <alignment horizontal="center" wrapText="1"/>
      <protection locked="0"/>
    </xf>
    <xf numFmtId="10" fontId="9" fillId="0" borderId="0" xfId="0" applyNumberFormat="1" applyFont="1" applyAlignment="1" applyProtection="1">
      <alignment horizontal="center" wrapText="1"/>
      <protection locked="0"/>
    </xf>
    <xf numFmtId="165" fontId="27" fillId="0" borderId="0" xfId="0" applyNumberFormat="1" applyFont="1" applyAlignment="1" applyProtection="1">
      <alignment horizontal="right"/>
      <protection locked="0"/>
    </xf>
    <xf numFmtId="0" fontId="27" fillId="0" borderId="0" xfId="0" applyNumberFormat="1" applyFont="1" applyAlignment="1" applyProtection="1">
      <alignment horizontal="right"/>
      <protection locked="0"/>
    </xf>
    <xf numFmtId="0" fontId="27" fillId="0" borderId="0" xfId="0" applyFont="1" applyProtection="1">
      <protection locked="0"/>
    </xf>
    <xf numFmtId="0" fontId="16" fillId="0" borderId="1" xfId="0" applyFont="1" applyBorder="1" applyProtection="1">
      <protection locked="0"/>
    </xf>
    <xf numFmtId="0" fontId="29" fillId="0" borderId="0" xfId="0" applyFont="1" applyAlignment="1">
      <alignment horizontal="right"/>
    </xf>
    <xf numFmtId="0" fontId="13" fillId="0" borderId="0" xfId="0" applyFont="1" applyAlignment="1">
      <alignment horizontal="left"/>
    </xf>
    <xf numFmtId="165" fontId="29" fillId="0" borderId="0" xfId="0" applyNumberFormat="1" applyFont="1" applyAlignment="1">
      <alignment horizontal="left"/>
    </xf>
    <xf numFmtId="0" fontId="30" fillId="0" borderId="0" xfId="0" applyFont="1" applyAlignment="1" applyProtection="1">
      <alignment horizontal="center"/>
      <protection locked="0"/>
    </xf>
    <xf numFmtId="0" fontId="31" fillId="0" borderId="0" xfId="0" applyFont="1" applyAlignment="1" applyProtection="1">
      <alignment horizontal="center"/>
    </xf>
    <xf numFmtId="0" fontId="32" fillId="0" borderId="0" xfId="0" applyFont="1" applyAlignment="1" applyProtection="1">
      <alignment horizontal="center"/>
    </xf>
    <xf numFmtId="0" fontId="32" fillId="0" borderId="0" xfId="0" applyFont="1" applyAlignment="1" applyProtection="1">
      <alignment horizontal="center" wrapText="1"/>
    </xf>
    <xf numFmtId="0" fontId="32" fillId="0" borderId="0" xfId="0" applyNumberFormat="1" applyFont="1" applyAlignment="1" applyProtection="1">
      <alignment horizontal="center" wrapText="1"/>
    </xf>
    <xf numFmtId="0" fontId="0" fillId="0" borderId="0" xfId="0" applyProtection="1"/>
    <xf numFmtId="0" fontId="2" fillId="0" borderId="0" xfId="0" applyFont="1" applyBorder="1" applyAlignment="1" applyProtection="1">
      <alignment horizontal="center"/>
      <protection locked="0"/>
    </xf>
    <xf numFmtId="0" fontId="12" fillId="0" borderId="0" xfId="0" applyFont="1" applyAlignment="1">
      <alignment horizontal="left"/>
    </xf>
    <xf numFmtId="0" fontId="15" fillId="0" borderId="0" xfId="0" applyFont="1"/>
    <xf numFmtId="0" fontId="21" fillId="0" borderId="0" xfId="0" quotePrefix="1" applyFont="1"/>
    <xf numFmtId="4" fontId="11" fillId="0" borderId="0" xfId="0" applyNumberFormat="1" applyFont="1"/>
    <xf numFmtId="0" fontId="2" fillId="0" borderId="0" xfId="0" applyFont="1" applyAlignment="1">
      <alignment horizontal="right"/>
    </xf>
    <xf numFmtId="164" fontId="11" fillId="0" borderId="0" xfId="0" applyNumberFormat="1" applyFont="1" applyAlignment="1">
      <alignment horizontal="left"/>
    </xf>
    <xf numFmtId="0" fontId="39" fillId="0" borderId="0" xfId="0" applyFont="1" applyBorder="1" applyAlignment="1" applyProtection="1">
      <alignment horizontal="center"/>
      <protection locked="0"/>
    </xf>
    <xf numFmtId="0" fontId="40" fillId="0" borderId="0" xfId="0" applyFont="1" applyAlignment="1" applyProtection="1">
      <alignment horizontal="center"/>
      <protection locked="0"/>
    </xf>
    <xf numFmtId="0" fontId="41" fillId="0" borderId="0" xfId="0" applyFont="1" applyBorder="1" applyAlignment="1">
      <alignment wrapText="1"/>
    </xf>
    <xf numFmtId="0" fontId="41" fillId="0" borderId="4" xfId="0" applyFont="1" applyBorder="1" applyAlignment="1">
      <alignment wrapText="1"/>
    </xf>
    <xf numFmtId="0" fontId="30" fillId="0" borderId="0" xfId="0" applyNumberFormat="1" applyFont="1" applyAlignment="1" applyProtection="1">
      <alignment horizontal="center" wrapText="1"/>
      <protection locked="0"/>
    </xf>
    <xf numFmtId="166" fontId="27" fillId="0" borderId="0" xfId="0" applyNumberFormat="1" applyFont="1" applyAlignment="1" applyProtection="1">
      <alignment horizontal="right"/>
      <protection locked="0"/>
    </xf>
    <xf numFmtId="0" fontId="27" fillId="0" borderId="0" xfId="0" applyFont="1" applyAlignment="1" applyProtection="1">
      <alignment horizontal="right"/>
      <protection locked="0"/>
    </xf>
    <xf numFmtId="0" fontId="0" fillId="0" borderId="0" xfId="0" applyProtection="1">
      <protection locked="0"/>
    </xf>
    <xf numFmtId="2" fontId="27" fillId="0" borderId="0" xfId="0" applyNumberFormat="1" applyFont="1" applyAlignment="1" applyProtection="1">
      <alignment horizontal="right"/>
      <protection locked="0"/>
    </xf>
    <xf numFmtId="2" fontId="12" fillId="0" borderId="0" xfId="0" applyNumberFormat="1" applyFont="1"/>
    <xf numFmtId="9" fontId="28" fillId="0" borderId="0" xfId="0" applyNumberFormat="1" applyFont="1" applyProtection="1">
      <protection locked="0"/>
    </xf>
    <xf numFmtId="0" fontId="28" fillId="0" borderId="1" xfId="0" applyFont="1" applyBorder="1" applyProtection="1">
      <protection locked="0"/>
    </xf>
    <xf numFmtId="0" fontId="16" fillId="0" borderId="0" xfId="0" applyFont="1" applyBorder="1"/>
    <xf numFmtId="3" fontId="16" fillId="0" borderId="0" xfId="0" applyNumberFormat="1" applyFont="1" applyBorder="1"/>
    <xf numFmtId="8" fontId="0" fillId="0" borderId="0" xfId="0" applyNumberFormat="1" applyBorder="1"/>
    <xf numFmtId="0" fontId="16" fillId="0" borderId="0" xfId="0" applyFont="1" applyBorder="1" applyProtection="1">
      <protection locked="0"/>
    </xf>
    <xf numFmtId="0" fontId="2" fillId="0" borderId="0" xfId="0" applyFont="1" applyBorder="1" applyAlignment="1"/>
    <xf numFmtId="9" fontId="2" fillId="0" borderId="0" xfId="0" applyNumberFormat="1" applyFont="1" applyBorder="1"/>
    <xf numFmtId="164" fontId="1" fillId="0" borderId="0" xfId="0" applyNumberFormat="1" applyFont="1" applyBorder="1"/>
    <xf numFmtId="164" fontId="0" fillId="0" borderId="0" xfId="0" applyNumberFormat="1" applyBorder="1"/>
    <xf numFmtId="8" fontId="1" fillId="0" borderId="0" xfId="0" applyNumberFormat="1" applyFont="1" applyBorder="1"/>
    <xf numFmtId="6" fontId="1" fillId="0" borderId="0" xfId="0" applyNumberFormat="1" applyFont="1"/>
    <xf numFmtId="0" fontId="19" fillId="0" borderId="0" xfId="0" applyFont="1"/>
    <xf numFmtId="0" fontId="16" fillId="0" borderId="0" xfId="0" applyFont="1" applyBorder="1" applyProtection="1"/>
    <xf numFmtId="8" fontId="1" fillId="0" borderId="0" xfId="0" applyNumberFormat="1" applyFont="1"/>
    <xf numFmtId="165" fontId="42" fillId="0" borderId="0" xfId="0" applyNumberFormat="1" applyFont="1" applyAlignment="1">
      <alignment horizontal="left"/>
    </xf>
    <xf numFmtId="165" fontId="43" fillId="0" borderId="0" xfId="0" applyNumberFormat="1" applyFont="1" applyAlignment="1">
      <alignment horizontal="left"/>
    </xf>
    <xf numFmtId="0" fontId="2" fillId="0" borderId="0" xfId="0" applyFont="1" applyAlignment="1">
      <alignment horizontal="left"/>
    </xf>
    <xf numFmtId="0" fontId="11" fillId="0" borderId="0" xfId="0" applyFont="1" applyAlignment="1">
      <alignment wrapText="1"/>
    </xf>
    <xf numFmtId="2" fontId="26" fillId="0" borderId="0" xfId="0" applyNumberFormat="1" applyFont="1" applyAlignment="1" applyProtection="1">
      <alignment horizontal="right"/>
      <protection locked="0"/>
    </xf>
    <xf numFmtId="164" fontId="2" fillId="0" borderId="0" xfId="0" applyNumberFormat="1" applyFont="1"/>
    <xf numFmtId="0" fontId="2" fillId="0" borderId="0" xfId="0" applyFont="1" applyBorder="1" applyAlignment="1">
      <alignment horizontal="right"/>
    </xf>
    <xf numFmtId="4" fontId="2" fillId="0" borderId="0" xfId="0" applyNumberFormat="1" applyFont="1" applyBorder="1"/>
    <xf numFmtId="0" fontId="2" fillId="0" borderId="0" xfId="0" applyFont="1" applyFill="1" applyBorder="1" applyAlignment="1"/>
    <xf numFmtId="2" fontId="11" fillId="0" borderId="0" xfId="0" applyNumberFormat="1" applyFont="1"/>
    <xf numFmtId="0" fontId="10" fillId="0" borderId="0" xfId="0" applyFont="1"/>
    <xf numFmtId="0" fontId="39" fillId="0" borderId="0" xfId="0" applyFont="1" applyAlignment="1" applyProtection="1">
      <alignment horizontal="center"/>
      <protection locked="0"/>
    </xf>
    <xf numFmtId="38" fontId="11" fillId="0" borderId="0" xfId="0" applyNumberFormat="1" applyFont="1" applyBorder="1"/>
    <xf numFmtId="0" fontId="1" fillId="0" borderId="0" xfId="0" applyFont="1" applyAlignment="1" applyProtection="1">
      <alignment horizontal="center"/>
    </xf>
    <xf numFmtId="0" fontId="2" fillId="0" borderId="0" xfId="0" applyFont="1" applyFill="1" applyBorder="1"/>
    <xf numFmtId="1" fontId="2" fillId="0" borderId="0" xfId="0" applyNumberFormat="1" applyFont="1" applyBorder="1"/>
    <xf numFmtId="0" fontId="16" fillId="0" borderId="0" xfId="0" applyNumberFormat="1" applyFont="1" applyBorder="1" applyProtection="1">
      <protection locked="0"/>
    </xf>
    <xf numFmtId="0" fontId="28" fillId="0" borderId="0" xfId="0" applyFont="1" applyBorder="1" applyProtection="1">
      <protection locked="0"/>
    </xf>
    <xf numFmtId="8" fontId="1" fillId="0" borderId="0" xfId="1" applyNumberFormat="1" applyFont="1" applyBorder="1" applyAlignment="1" applyProtection="1"/>
    <xf numFmtId="0" fontId="11" fillId="0" borderId="0" xfId="0" applyFont="1" applyAlignment="1">
      <alignment horizontal="left"/>
    </xf>
    <xf numFmtId="0" fontId="21" fillId="0" borderId="0" xfId="0" applyFont="1"/>
    <xf numFmtId="0" fontId="9" fillId="0" borderId="0" xfId="0" applyFont="1" applyAlignment="1" applyProtection="1">
      <alignment horizontal="center"/>
      <protection locked="0"/>
    </xf>
    <xf numFmtId="166" fontId="26" fillId="0" borderId="0" xfId="0" applyNumberFormat="1" applyFont="1" applyAlignment="1" applyProtection="1">
      <alignment horizontal="right"/>
      <protection locked="0"/>
    </xf>
    <xf numFmtId="166" fontId="26" fillId="0" borderId="0" xfId="0" applyNumberFormat="1" applyFont="1" applyProtection="1">
      <protection locked="0"/>
    </xf>
    <xf numFmtId="0" fontId="6" fillId="0" borderId="0" xfId="0" applyFont="1" applyAlignment="1">
      <alignment horizontal="right"/>
    </xf>
    <xf numFmtId="165" fontId="11" fillId="0" borderId="0" xfId="0" applyNumberFormat="1" applyFont="1"/>
    <xf numFmtId="0" fontId="11" fillId="0" borderId="0" xfId="0" applyFont="1"/>
    <xf numFmtId="2" fontId="15" fillId="0" borderId="0" xfId="0" applyNumberFormat="1" applyFont="1"/>
    <xf numFmtId="0" fontId="44" fillId="0" borderId="0" xfId="0" applyFont="1"/>
    <xf numFmtId="0" fontId="2" fillId="0" borderId="0" xfId="0" applyFont="1" applyAlignment="1">
      <alignment horizontal="left"/>
    </xf>
    <xf numFmtId="0" fontId="6" fillId="0" borderId="0" xfId="0" applyFont="1" applyAlignment="1"/>
    <xf numFmtId="0" fontId="10" fillId="0" borderId="0" xfId="0" applyFont="1" applyAlignment="1">
      <alignment horizontal="right"/>
    </xf>
    <xf numFmtId="0" fontId="10" fillId="0" borderId="0" xfId="0" applyFont="1" applyAlignment="1"/>
    <xf numFmtId="0" fontId="2" fillId="0" borderId="0" xfId="0" applyFont="1" applyBorder="1" applyAlignment="1">
      <alignment wrapText="1"/>
    </xf>
    <xf numFmtId="0" fontId="35" fillId="0" borderId="0" xfId="0" applyFont="1" applyAlignment="1">
      <alignment horizontal="center" wrapText="1"/>
    </xf>
    <xf numFmtId="0" fontId="36" fillId="0" borderId="0" xfId="0" applyFont="1" applyAlignment="1">
      <alignment horizontal="center" wrapText="1"/>
    </xf>
    <xf numFmtId="0" fontId="4" fillId="0" borderId="0" xfId="0" applyFont="1" applyAlignment="1">
      <alignment horizontal="center"/>
    </xf>
    <xf numFmtId="0" fontId="7" fillId="0" borderId="0" xfId="0" applyFont="1" applyBorder="1" applyAlignment="1">
      <alignment horizontal="center"/>
    </xf>
    <xf numFmtId="0" fontId="20" fillId="0" borderId="0" xfId="0" applyFont="1" applyBorder="1" applyAlignment="1">
      <alignment horizontal="right"/>
    </xf>
    <xf numFmtId="0" fontId="20" fillId="0" borderId="0" xfId="0" applyFont="1" applyAlignment="1">
      <alignment horizontal="right"/>
    </xf>
    <xf numFmtId="0" fontId="1" fillId="0" borderId="0" xfId="0" applyFont="1" applyAlignment="1">
      <alignment horizontal="right"/>
    </xf>
    <xf numFmtId="0" fontId="2" fillId="0" borderId="0" xfId="0" applyFont="1" applyFill="1" applyBorder="1" applyAlignment="1">
      <alignment wrapText="1"/>
    </xf>
    <xf numFmtId="0" fontId="0" fillId="0" borderId="0" xfId="0" applyBorder="1" applyAlignment="1"/>
    <xf numFmtId="0" fontId="1" fillId="0" borderId="0" xfId="0" applyFont="1" applyBorder="1" applyAlignment="1">
      <alignment horizontal="right"/>
    </xf>
    <xf numFmtId="0" fontId="0" fillId="0" borderId="0" xfId="0" applyBorder="1" applyAlignment="1">
      <alignment wrapText="1"/>
    </xf>
    <xf numFmtId="0" fontId="1" fillId="0" borderId="0" xfId="0" applyFont="1" applyAlignment="1">
      <alignment horizontal="center"/>
    </xf>
    <xf numFmtId="0" fontId="2" fillId="0" borderId="0" xfId="0" applyFont="1" applyBorder="1" applyAlignment="1">
      <alignment horizontal="left" wrapText="1"/>
    </xf>
    <xf numFmtId="0" fontId="0" fillId="0" borderId="0" xfId="0" applyAlignment="1"/>
    <xf numFmtId="0" fontId="1" fillId="0" borderId="6" xfId="0" applyFont="1" applyBorder="1" applyAlignment="1">
      <alignment horizontal="right"/>
    </xf>
    <xf numFmtId="0" fontId="1" fillId="0" borderId="7" xfId="0" applyFont="1" applyBorder="1" applyAlignment="1">
      <alignment horizontal="right"/>
    </xf>
    <xf numFmtId="0" fontId="1" fillId="0" borderId="8" xfId="0" applyFont="1" applyBorder="1" applyAlignment="1">
      <alignment horizontal="right"/>
    </xf>
    <xf numFmtId="0" fontId="2" fillId="0" borderId="4" xfId="0" applyFont="1" applyBorder="1" applyAlignment="1">
      <alignment wrapText="1"/>
    </xf>
    <xf numFmtId="0" fontId="0" fillId="0" borderId="3" xfId="0" applyBorder="1" applyAlignment="1"/>
    <xf numFmtId="0" fontId="2" fillId="0" borderId="7" xfId="0" applyFont="1" applyBorder="1" applyAlignment="1">
      <alignment horizontal="right"/>
    </xf>
    <xf numFmtId="0" fontId="2" fillId="0" borderId="8" xfId="0" applyFont="1" applyBorder="1" applyAlignment="1">
      <alignment horizontal="right"/>
    </xf>
    <xf numFmtId="0" fontId="2" fillId="0" borderId="6" xfId="0" applyFont="1" applyBorder="1" applyAlignment="1">
      <alignment wrapText="1"/>
    </xf>
    <xf numFmtId="0" fontId="0" fillId="0" borderId="7" xfId="0" applyBorder="1" applyAlignment="1"/>
    <xf numFmtId="0" fontId="0" fillId="0" borderId="8" xfId="0" applyBorder="1" applyAlignment="1"/>
    <xf numFmtId="164" fontId="1" fillId="0" borderId="6" xfId="0" applyNumberFormat="1" applyFont="1" applyBorder="1" applyAlignment="1">
      <alignment horizontal="right"/>
    </xf>
    <xf numFmtId="0" fontId="2" fillId="0" borderId="10" xfId="0" applyFont="1" applyBorder="1" applyAlignment="1">
      <alignment wrapText="1"/>
    </xf>
    <xf numFmtId="0" fontId="0" fillId="0" borderId="10" xfId="0" applyBorder="1" applyAlignment="1"/>
    <xf numFmtId="10" fontId="2" fillId="0" borderId="6" xfId="0" applyNumberFormat="1" applyFont="1" applyBorder="1" applyAlignment="1"/>
    <xf numFmtId="0" fontId="6" fillId="0" borderId="0" xfId="0" applyFont="1" applyAlignment="1">
      <alignment horizontal="center"/>
    </xf>
    <xf numFmtId="0" fontId="33" fillId="0" borderId="0" xfId="0" applyFont="1" applyAlignment="1">
      <alignment horizontal="center" wrapText="1"/>
    </xf>
    <xf numFmtId="0" fontId="7" fillId="0" borderId="0" xfId="0" applyFont="1" applyAlignment="1">
      <alignment horizontal="center" wrapText="1"/>
    </xf>
    <xf numFmtId="0" fontId="8" fillId="0" borderId="0" xfId="0" applyFont="1" applyBorder="1" applyAlignment="1">
      <alignment horizontal="left"/>
    </xf>
    <xf numFmtId="0" fontId="7" fillId="0" borderId="0" xfId="0" applyFont="1" applyBorder="1" applyAlignment="1">
      <alignment horizontal="left"/>
    </xf>
    <xf numFmtId="0" fontId="6" fillId="0" borderId="0" xfId="0" applyFont="1" applyBorder="1" applyAlignment="1">
      <alignment horizontal="right"/>
    </xf>
    <xf numFmtId="0" fontId="21" fillId="0" borderId="0" xfId="0" applyFont="1" applyBorder="1" applyAlignment="1">
      <alignment horizontal="right"/>
    </xf>
    <xf numFmtId="0" fontId="21" fillId="0" borderId="0" xfId="0" applyFont="1" applyAlignment="1">
      <alignment horizontal="right"/>
    </xf>
    <xf numFmtId="0" fontId="1" fillId="0" borderId="0" xfId="0" applyFont="1" applyBorder="1" applyAlignment="1">
      <alignment horizontal="right" wrapText="1"/>
    </xf>
    <xf numFmtId="0" fontId="2" fillId="0" borderId="4" xfId="0" applyFont="1" applyBorder="1" applyAlignment="1"/>
    <xf numFmtId="0" fontId="2" fillId="0" borderId="5" xfId="0" applyFont="1" applyBorder="1" applyAlignment="1"/>
    <xf numFmtId="0" fontId="0" fillId="0" borderId="2" xfId="0" applyBorder="1" applyAlignment="1"/>
    <xf numFmtId="0" fontId="0" fillId="0" borderId="9" xfId="0" applyBorder="1" applyAlignment="1"/>
    <xf numFmtId="0" fontId="0" fillId="0" borderId="0" xfId="0" applyAlignment="1">
      <alignment horizontal="center"/>
    </xf>
    <xf numFmtId="164" fontId="1" fillId="0" borderId="0" xfId="0" applyNumberFormat="1" applyFont="1" applyBorder="1" applyAlignment="1">
      <alignment horizontal="right"/>
    </xf>
    <xf numFmtId="0" fontId="2" fillId="0" borderId="0" xfId="0" applyFont="1" applyBorder="1" applyAlignment="1"/>
    <xf numFmtId="0" fontId="1" fillId="0" borderId="0" xfId="0" applyFont="1" applyBorder="1"/>
    <xf numFmtId="0" fontId="28" fillId="0" borderId="0" xfId="0" applyFont="1" applyAlignment="1">
      <alignment wrapText="1"/>
    </xf>
    <xf numFmtId="0" fontId="10" fillId="0" borderId="0" xfId="0" applyFont="1" applyAlignment="1">
      <alignment horizontal="center" wrapText="1"/>
    </xf>
    <xf numFmtId="0" fontId="5" fillId="0" borderId="0" xfId="0" applyFont="1" applyAlignment="1">
      <alignment horizontal="center" wrapText="1"/>
    </xf>
    <xf numFmtId="0" fontId="20" fillId="0" borderId="0" xfId="0" applyFont="1" applyAlignment="1">
      <alignment horizontal="right" wrapText="1"/>
    </xf>
    <xf numFmtId="0" fontId="15" fillId="0" borderId="4"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Alignment="1">
      <alignment wrapText="1"/>
    </xf>
    <xf numFmtId="0" fontId="15" fillId="0" borderId="0" xfId="0" applyFont="1" applyBorder="1" applyAlignment="1">
      <alignment horizontal="left" vertical="top" wrapText="1"/>
    </xf>
    <xf numFmtId="0" fontId="0" fillId="0" borderId="0" xfId="0" applyAlignment="1">
      <alignment horizontal="left" wrapText="1"/>
    </xf>
    <xf numFmtId="8" fontId="1" fillId="0" borderId="0" xfId="0" applyNumberFormat="1" applyFont="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waii/Hawaii%20PA%20Character%20Partnerships%202004%20budget.V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heetName val="ES"/>
      <sheetName val="ESconsume"/>
      <sheetName val="MS"/>
      <sheetName val="MSconsume"/>
      <sheetName val="HS"/>
      <sheetName val="HSconsume"/>
    </sheetNames>
    <sheetDataSet>
      <sheetData sheetId="0">
        <row r="35">
          <cell r="D35">
            <v>0.15</v>
          </cell>
        </row>
      </sheetData>
      <sheetData sheetId="1"/>
      <sheetData sheetId="2"/>
      <sheetData sheetId="3"/>
      <sheetData sheetId="4"/>
      <sheetData sheetId="5">
        <row r="4">
          <cell r="F4">
            <v>1450</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
  <sheetViews>
    <sheetView tabSelected="1" workbookViewId="0">
      <selection activeCell="E1" sqref="E1"/>
    </sheetView>
  </sheetViews>
  <sheetFormatPr defaultRowHeight="13.2" x14ac:dyDescent="0.25"/>
  <cols>
    <col min="1" max="1" width="4.109375" customWidth="1"/>
    <col min="2" max="2" width="22.6640625" customWidth="1"/>
    <col min="3" max="3" width="5.88671875" customWidth="1"/>
    <col min="4" max="4" width="7.5546875" customWidth="1"/>
    <col min="5" max="5" width="10" customWidth="1"/>
    <col min="6" max="6" width="12.109375" customWidth="1"/>
    <col min="7" max="7" width="11.44140625" customWidth="1"/>
    <col min="8" max="8" width="9.6640625" customWidth="1"/>
    <col min="9" max="9" width="5.6640625" customWidth="1"/>
    <col min="10" max="10" width="6.109375" customWidth="1"/>
    <col min="11" max="11" width="13.5546875" customWidth="1"/>
    <col min="12" max="12" width="5.5546875" customWidth="1"/>
  </cols>
  <sheetData>
    <row r="1" spans="1:11" ht="17.399999999999999" x14ac:dyDescent="0.3">
      <c r="A1" s="53" t="s">
        <v>76</v>
      </c>
      <c r="B1" s="53"/>
      <c r="C1" s="53"/>
    </row>
    <row r="2" spans="1:11" ht="18.75" customHeight="1" x14ac:dyDescent="0.25">
      <c r="A2" t="s">
        <v>179</v>
      </c>
    </row>
    <row r="3" spans="1:11" x14ac:dyDescent="0.25">
      <c r="A3" t="s">
        <v>180</v>
      </c>
    </row>
    <row r="4" spans="1:11" x14ac:dyDescent="0.25">
      <c r="A4" t="s">
        <v>181</v>
      </c>
    </row>
    <row r="5" spans="1:11" x14ac:dyDescent="0.25">
      <c r="A5" t="s">
        <v>113</v>
      </c>
    </row>
    <row r="6" spans="1:11" ht="8.25" customHeight="1" x14ac:dyDescent="0.25"/>
    <row r="7" spans="1:11" x14ac:dyDescent="0.25">
      <c r="A7" s="4" t="s">
        <v>74</v>
      </c>
      <c r="B7" s="4"/>
      <c r="C7" s="4"/>
    </row>
    <row r="8" spans="1:11" x14ac:dyDescent="0.25">
      <c r="A8" t="s">
        <v>63</v>
      </c>
    </row>
    <row r="9" spans="1:11" x14ac:dyDescent="0.25">
      <c r="A9" t="s">
        <v>221</v>
      </c>
    </row>
    <row r="10" spans="1:11" x14ac:dyDescent="0.25">
      <c r="A10" s="123" t="s">
        <v>182</v>
      </c>
    </row>
    <row r="11" spans="1:11" x14ac:dyDescent="0.25">
      <c r="A11" s="28" t="s">
        <v>213</v>
      </c>
    </row>
    <row r="12" spans="1:11" ht="13.8" x14ac:dyDescent="0.25">
      <c r="A12" s="52" t="s">
        <v>75</v>
      </c>
      <c r="B12" s="52"/>
      <c r="C12" s="52"/>
      <c r="D12" s="39"/>
      <c r="E12" s="31"/>
      <c r="F12" s="31"/>
      <c r="G12" s="31"/>
      <c r="H12" s="31"/>
    </row>
    <row r="13" spans="1:11" x14ac:dyDescent="0.25">
      <c r="A13" s="155" t="s">
        <v>73</v>
      </c>
      <c r="B13" s="155"/>
      <c r="C13" s="155"/>
      <c r="D13" s="155"/>
      <c r="E13" s="155"/>
      <c r="F13" s="155"/>
      <c r="G13" s="155"/>
      <c r="H13" s="155"/>
      <c r="I13" s="155"/>
      <c r="J13" s="155"/>
      <c r="K13" s="155"/>
    </row>
    <row r="14" spans="1:11" x14ac:dyDescent="0.25">
      <c r="A14" s="128"/>
      <c r="B14" s="128"/>
      <c r="C14" s="128"/>
      <c r="D14" s="128"/>
      <c r="E14" s="1" t="s">
        <v>88</v>
      </c>
      <c r="F14" s="1" t="s">
        <v>85</v>
      </c>
      <c r="G14" s="128"/>
      <c r="H14" s="128"/>
      <c r="I14" s="128"/>
      <c r="J14" s="128"/>
      <c r="K14" s="128"/>
    </row>
    <row r="15" spans="1:11" ht="15.6" x14ac:dyDescent="0.3">
      <c r="A15" s="150" t="s">
        <v>214</v>
      </c>
      <c r="B15" s="150"/>
      <c r="C15" s="150"/>
      <c r="D15" s="150"/>
      <c r="E15" s="137">
        <v>0</v>
      </c>
      <c r="F15" s="137">
        <v>0</v>
      </c>
      <c r="G15" s="89" t="s">
        <v>86</v>
      </c>
      <c r="H15" s="69" t="s">
        <v>220</v>
      </c>
    </row>
    <row r="16" spans="1:11" ht="15.6" x14ac:dyDescent="0.3">
      <c r="A16" s="150" t="s">
        <v>222</v>
      </c>
      <c r="B16" s="150"/>
      <c r="C16" s="150"/>
      <c r="D16" s="150"/>
      <c r="E16" s="102">
        <v>5</v>
      </c>
      <c r="F16" s="102">
        <v>5</v>
      </c>
      <c r="G16" s="89"/>
      <c r="H16" s="69"/>
    </row>
    <row r="17" spans="1:13" x14ac:dyDescent="0.25">
      <c r="A17" s="150" t="s">
        <v>67</v>
      </c>
      <c r="B17" s="150"/>
      <c r="C17" s="150"/>
      <c r="D17" s="156"/>
      <c r="E17" s="139">
        <f>IF(E15=1,E16,0)</f>
        <v>0</v>
      </c>
      <c r="F17" s="139">
        <f>IF(F15=1,F16,0)</f>
        <v>0</v>
      </c>
      <c r="G17" s="90">
        <v>0</v>
      </c>
      <c r="H17" s="64">
        <f>SUM(E17:G17)</f>
        <v>0</v>
      </c>
      <c r="I17" s="96" t="s">
        <v>231</v>
      </c>
    </row>
    <row r="18" spans="1:13" x14ac:dyDescent="0.25">
      <c r="A18" s="150" t="s">
        <v>66</v>
      </c>
      <c r="B18" s="150"/>
      <c r="C18" s="150"/>
      <c r="D18" s="156"/>
      <c r="E18" s="79">
        <f>E17</f>
        <v>0</v>
      </c>
      <c r="F18" s="79">
        <f>F17</f>
        <v>0</v>
      </c>
      <c r="G18" s="91">
        <v>0</v>
      </c>
      <c r="H18" s="64">
        <f>SUM(E18:G18)</f>
        <v>0</v>
      </c>
      <c r="I18" s="100" t="s">
        <v>153</v>
      </c>
    </row>
    <row r="19" spans="1:13" x14ac:dyDescent="0.25">
      <c r="A19" s="157" t="s">
        <v>146</v>
      </c>
      <c r="B19" s="157"/>
      <c r="C19" s="157"/>
      <c r="D19" s="158"/>
      <c r="E19" s="105">
        <v>0</v>
      </c>
      <c r="F19" s="88">
        <v>0</v>
      </c>
      <c r="G19" s="90">
        <v>0</v>
      </c>
      <c r="H19" s="64">
        <f>SUM(E19:G19)</f>
        <v>0</v>
      </c>
      <c r="I19" s="97" t="s">
        <v>104</v>
      </c>
    </row>
    <row r="20" spans="1:13" x14ac:dyDescent="0.25">
      <c r="A20" s="150" t="s">
        <v>111</v>
      </c>
      <c r="B20" s="150"/>
      <c r="C20" s="150"/>
      <c r="D20" s="150"/>
      <c r="E20" s="78">
        <f>E17+E19</f>
        <v>0</v>
      </c>
      <c r="F20" s="78">
        <f>F17+F19</f>
        <v>0</v>
      </c>
      <c r="G20" s="92">
        <f>G17+G19</f>
        <v>0</v>
      </c>
      <c r="H20" s="64">
        <f>SUM(E20:G20)</f>
        <v>0</v>
      </c>
      <c r="I20" s="74"/>
    </row>
    <row r="21" spans="1:13" x14ac:dyDescent="0.25">
      <c r="D21" s="49" t="s">
        <v>89</v>
      </c>
      <c r="E21" s="1">
        <f>SUM(E17:E19)</f>
        <v>0</v>
      </c>
      <c r="F21" s="1">
        <f>SUM(F17:F19)</f>
        <v>0</v>
      </c>
      <c r="G21" s="90">
        <f>SUM(G17:G19)</f>
        <v>0</v>
      </c>
      <c r="H21" s="1">
        <f>SUM(H17:H19)</f>
        <v>0</v>
      </c>
    </row>
    <row r="22" spans="1:13" x14ac:dyDescent="0.25">
      <c r="A22" s="150" t="s">
        <v>145</v>
      </c>
      <c r="B22" s="150"/>
      <c r="C22" s="150"/>
      <c r="D22" s="156"/>
      <c r="E22" s="80">
        <v>0.03</v>
      </c>
      <c r="G22" s="93"/>
      <c r="H22" s="43"/>
      <c r="I22" s="146" t="s">
        <v>144</v>
      </c>
    </row>
    <row r="23" spans="1:13" x14ac:dyDescent="0.25">
      <c r="A23" s="150" t="s">
        <v>230</v>
      </c>
      <c r="B23" s="150"/>
      <c r="C23" s="150"/>
      <c r="D23" s="150"/>
      <c r="E23" s="147">
        <v>3</v>
      </c>
      <c r="F23" s="147">
        <v>1</v>
      </c>
      <c r="G23" s="28" t="s">
        <v>233</v>
      </c>
      <c r="H23" s="43"/>
    </row>
    <row r="24" spans="1:13" x14ac:dyDescent="0.25">
      <c r="A24" s="32"/>
      <c r="B24" s="32"/>
      <c r="C24" s="32"/>
      <c r="E24" s="45" t="s">
        <v>69</v>
      </c>
      <c r="F24" s="43"/>
      <c r="G24" s="43"/>
      <c r="H24" s="43"/>
    </row>
    <row r="25" spans="1:13" x14ac:dyDescent="0.25">
      <c r="D25" s="49"/>
      <c r="E25" s="40">
        <v>1</v>
      </c>
      <c r="F25" s="40">
        <v>2</v>
      </c>
      <c r="G25" s="40">
        <v>3</v>
      </c>
      <c r="H25" s="40">
        <v>4</v>
      </c>
      <c r="I25" s="4" t="s">
        <v>152</v>
      </c>
    </row>
    <row r="26" spans="1:13" x14ac:dyDescent="0.25">
      <c r="B26" s="4" t="s">
        <v>117</v>
      </c>
      <c r="C26" s="2" t="s">
        <v>119</v>
      </c>
      <c r="D26" s="99"/>
      <c r="E26" s="40"/>
      <c r="F26" s="40"/>
      <c r="G26" s="40"/>
      <c r="H26" s="40"/>
    </row>
    <row r="27" spans="1:13" x14ac:dyDescent="0.25">
      <c r="B27" s="95" t="s">
        <v>121</v>
      </c>
      <c r="C27" s="109">
        <v>1</v>
      </c>
      <c r="D27" s="81">
        <v>50000</v>
      </c>
      <c r="E27" s="37">
        <f>$C27*$D27</f>
        <v>50000</v>
      </c>
      <c r="F27" s="37">
        <f>E27*(1+$E$22)</f>
        <v>51500</v>
      </c>
      <c r="G27" s="37">
        <f>+F27*(1+$E$22)</f>
        <v>53045</v>
      </c>
      <c r="H27" s="37">
        <f>+G27*L27*(1+$E$22)</f>
        <v>40977.262500000004</v>
      </c>
      <c r="I27" s="110">
        <f>C27</f>
        <v>1</v>
      </c>
      <c r="J27" s="35" t="s">
        <v>166</v>
      </c>
      <c r="L27" s="111">
        <v>0.75</v>
      </c>
      <c r="M27" s="35" t="s">
        <v>167</v>
      </c>
    </row>
    <row r="28" spans="1:13" x14ac:dyDescent="0.25">
      <c r="B28" s="95" t="s">
        <v>100</v>
      </c>
      <c r="C28" s="107"/>
      <c r="D28" s="81">
        <f>IF(E15=1,10000,5000)</f>
        <v>5000</v>
      </c>
      <c r="E28" s="37">
        <f>$D28*($H17+$H19)</f>
        <v>0</v>
      </c>
      <c r="F28" s="37">
        <f>$D28*($H17+$H19)</f>
        <v>0</v>
      </c>
      <c r="G28" s="37">
        <f>$D28*($H17+$H19)</f>
        <v>0</v>
      </c>
      <c r="H28" s="37">
        <f>$D28*($H17+$H19)</f>
        <v>0</v>
      </c>
      <c r="I28" s="44">
        <f>D28</f>
        <v>5000</v>
      </c>
      <c r="J28" s="74" t="s">
        <v>101</v>
      </c>
    </row>
    <row r="29" spans="1:13" x14ac:dyDescent="0.25">
      <c r="B29" s="95" t="s">
        <v>120</v>
      </c>
      <c r="C29" s="107">
        <f>ROUND(0.25+0.25*9/12,2)</f>
        <v>0.44</v>
      </c>
      <c r="D29" s="81">
        <v>50000</v>
      </c>
      <c r="E29" s="37">
        <f>$C29*$D29</f>
        <v>22000</v>
      </c>
      <c r="F29" s="37">
        <f>E29*(1+$E22)</f>
        <v>22660</v>
      </c>
      <c r="G29" s="37">
        <f>F29*(1+$E22)</f>
        <v>23339.8</v>
      </c>
      <c r="H29" s="37">
        <f>G29*(1+$E22)</f>
        <v>24039.993999999999</v>
      </c>
      <c r="I29" s="44" t="s">
        <v>134</v>
      </c>
      <c r="J29" s="74"/>
    </row>
    <row r="30" spans="1:13" x14ac:dyDescent="0.25">
      <c r="B30" s="95" t="s">
        <v>96</v>
      </c>
      <c r="C30" s="107">
        <v>3</v>
      </c>
      <c r="D30" s="81">
        <v>12</v>
      </c>
      <c r="E30" s="37">
        <f>$C30*$D30*($E23*$E21*ES!$G7/ES!$G6+$F23*$F21*MS!$H7/MS!$H6+$G21*HS!$F7/HS!$F6)</f>
        <v>0</v>
      </c>
      <c r="F30" s="37">
        <f>$C30*$D30*($E23*$E21*ES!$G7/ES!$G6+$F23*$F21*MS!$H7/MS!$H6+$G21*HS!$F7/HS!$F6)</f>
        <v>0</v>
      </c>
      <c r="G30" s="37">
        <f>$C30*$D30*($E23*$E21*ES!$G7/ES!$G6+$F23*$F21*MS!$H7/MS!$H6+$G21*HS!$F7/HS!$F6)</f>
        <v>0</v>
      </c>
      <c r="H30" s="37">
        <f>$C30*$D30*($E23*$E21*ES!$G7/ES!$G6+$F23*$F21*MS!$H7/MS!$H6+$G21*HS!$F7/HS!$F6)</f>
        <v>0</v>
      </c>
      <c r="I30" s="44">
        <f>D30</f>
        <v>12</v>
      </c>
      <c r="J30" s="35" t="s">
        <v>223</v>
      </c>
      <c r="L30" s="145">
        <f>C30</f>
        <v>3</v>
      </c>
    </row>
    <row r="31" spans="1:13" x14ac:dyDescent="0.25">
      <c r="B31" s="95" t="s">
        <v>127</v>
      </c>
      <c r="C31" s="107">
        <v>0</v>
      </c>
      <c r="D31" s="81">
        <v>50000</v>
      </c>
      <c r="E31" s="37">
        <f>$C31*$D31</f>
        <v>0</v>
      </c>
      <c r="F31" s="37">
        <f>E31*(1+$E$22)</f>
        <v>0</v>
      </c>
      <c r="G31" s="37">
        <f>+F31*(1+$E$22)</f>
        <v>0</v>
      </c>
      <c r="H31" s="37">
        <v>0</v>
      </c>
      <c r="I31" s="35" t="s">
        <v>183</v>
      </c>
      <c r="J31" s="35"/>
    </row>
    <row r="32" spans="1:13" x14ac:dyDescent="0.25">
      <c r="B32" s="95" t="s">
        <v>78</v>
      </c>
      <c r="C32" s="82">
        <v>0.25</v>
      </c>
      <c r="D32" s="108"/>
      <c r="E32" s="37">
        <f>ROUND(SUM(E27:E31)*$C32,0)</f>
        <v>18000</v>
      </c>
      <c r="F32" s="37">
        <f>ROUND(SUM(F27:F31)*$C32,0)</f>
        <v>18540</v>
      </c>
      <c r="G32" s="37">
        <f>ROUND(SUM(G27:G31)*$C32,0)</f>
        <v>19096</v>
      </c>
      <c r="H32" s="37">
        <f>ROUND(SUM(H27:H31)*$C32,0)</f>
        <v>16254</v>
      </c>
      <c r="I32" s="35" t="s">
        <v>122</v>
      </c>
      <c r="J32" s="35"/>
    </row>
    <row r="33" spans="2:10" x14ac:dyDescent="0.25">
      <c r="B33" s="85" t="s">
        <v>114</v>
      </c>
      <c r="C33" s="85"/>
      <c r="D33" s="82"/>
      <c r="E33" s="38">
        <f>SUM(E27:E32)</f>
        <v>90000</v>
      </c>
      <c r="F33" s="38">
        <f>SUM(F27:F32)</f>
        <v>92700</v>
      </c>
      <c r="G33" s="38">
        <f>SUM(G27:G32)</f>
        <v>95480.8</v>
      </c>
      <c r="H33" s="38">
        <f>SUM(H27:H32)</f>
        <v>81271.256500000003</v>
      </c>
      <c r="I33" s="35"/>
      <c r="J33" s="35"/>
    </row>
    <row r="35" spans="2:10" x14ac:dyDescent="0.25">
      <c r="B35" s="86" t="s">
        <v>118</v>
      </c>
      <c r="C35" s="42"/>
      <c r="D35" s="82"/>
      <c r="E35" s="37"/>
      <c r="F35" s="37"/>
      <c r="G35" s="37"/>
      <c r="H35" s="37"/>
      <c r="I35" s="35"/>
      <c r="J35" s="35"/>
    </row>
    <row r="36" spans="2:10" x14ac:dyDescent="0.25">
      <c r="B36" s="95" t="s">
        <v>115</v>
      </c>
      <c r="C36" s="41"/>
      <c r="D36" s="81">
        <v>3000</v>
      </c>
      <c r="E36" s="38">
        <f>+$D36</f>
        <v>3000</v>
      </c>
      <c r="F36" s="38">
        <f>+$D36</f>
        <v>3000</v>
      </c>
      <c r="G36" s="38">
        <f>+$D36</f>
        <v>3000</v>
      </c>
      <c r="H36" s="38">
        <f>+$D36</f>
        <v>3000</v>
      </c>
      <c r="I36" s="35" t="s">
        <v>116</v>
      </c>
      <c r="J36" s="35"/>
    </row>
    <row r="37" spans="2:10" x14ac:dyDescent="0.25">
      <c r="B37" s="41"/>
      <c r="C37" s="41"/>
      <c r="D37" s="81"/>
      <c r="E37" s="37"/>
      <c r="F37" s="37"/>
      <c r="G37" s="37"/>
      <c r="H37" s="37"/>
      <c r="I37" s="35"/>
      <c r="J37" s="35"/>
    </row>
    <row r="38" spans="2:10" x14ac:dyDescent="0.25">
      <c r="B38" s="86" t="s">
        <v>123</v>
      </c>
      <c r="C38" s="41"/>
      <c r="D38" s="81"/>
      <c r="E38" s="37"/>
      <c r="F38" s="37"/>
      <c r="G38" s="37"/>
      <c r="H38" s="37"/>
      <c r="I38" s="35"/>
      <c r="J38" s="35"/>
    </row>
    <row r="39" spans="2:10" x14ac:dyDescent="0.25">
      <c r="B39" s="95" t="s">
        <v>124</v>
      </c>
      <c r="C39" s="41"/>
      <c r="D39" s="106">
        <v>0.01</v>
      </c>
      <c r="E39" s="37">
        <f>E33*$D39</f>
        <v>900</v>
      </c>
      <c r="F39" s="37">
        <f>F33*$D39</f>
        <v>927</v>
      </c>
      <c r="G39" s="37">
        <f>G33*$D39</f>
        <v>954.80799999999999</v>
      </c>
      <c r="H39" s="37">
        <f>H33*$D39</f>
        <v>812.71256500000004</v>
      </c>
      <c r="I39" s="35" t="s">
        <v>165</v>
      </c>
    </row>
    <row r="40" spans="2:10" x14ac:dyDescent="0.25">
      <c r="B40" s="95" t="s">
        <v>126</v>
      </c>
      <c r="C40" s="41"/>
      <c r="D40" s="81">
        <v>4000</v>
      </c>
      <c r="E40" s="37">
        <f>$D40</f>
        <v>4000</v>
      </c>
      <c r="F40" s="37">
        <v>0</v>
      </c>
      <c r="G40" s="37">
        <v>0</v>
      </c>
      <c r="H40" s="37">
        <v>0</v>
      </c>
      <c r="I40" s="35" t="s">
        <v>140</v>
      </c>
      <c r="J40" s="35"/>
    </row>
    <row r="41" spans="2:10" x14ac:dyDescent="0.25">
      <c r="B41" s="95" t="s">
        <v>125</v>
      </c>
      <c r="C41" s="41"/>
      <c r="D41" s="106">
        <v>0.01</v>
      </c>
      <c r="E41" s="37">
        <f>E33*$D41</f>
        <v>900</v>
      </c>
      <c r="F41" s="37">
        <f>F33*$D41</f>
        <v>927</v>
      </c>
      <c r="G41" s="37">
        <f>G33*$D41</f>
        <v>954.80799999999999</v>
      </c>
      <c r="H41" s="37">
        <f>H33*$D41</f>
        <v>812.71256500000004</v>
      </c>
      <c r="I41" s="35" t="s">
        <v>165</v>
      </c>
      <c r="J41" s="35"/>
    </row>
    <row r="42" spans="2:10" x14ac:dyDescent="0.25">
      <c r="B42" s="95" t="s">
        <v>142</v>
      </c>
      <c r="C42" s="41"/>
      <c r="D42" s="81">
        <v>30</v>
      </c>
      <c r="E42" s="37">
        <f>$D42*(($E23*ES!$G4/ES!$G6*$E21)+($F23*MS!$H4/MS!$H6*$F21)+(HS!$F4/HS!$F6*$G21))</f>
        <v>0</v>
      </c>
      <c r="F42" s="37">
        <f>$D42*(($E23*ES!$G4/ES!$G6*$E21)+($F23*MS!$H4/MS!$H6*$F21)+(HS!$F4/HS!$F6*$G21))</f>
        <v>0</v>
      </c>
      <c r="G42" s="37">
        <f>$D42*(($E23*ES!$G4/ES!$G6*$E21)+($F23*MS!$H4/MS!$H6*$F21)+(HS!$F4/HS!$F6*$G21))</f>
        <v>0</v>
      </c>
      <c r="H42" s="37">
        <f>$D42*(($E23*ES!$G4/ES!$G6*$E21)+($F23*MS!$H4/MS!$H6*$F21)+(HS!$F4/HS!$F6*$G21))</f>
        <v>0</v>
      </c>
      <c r="I42" s="44">
        <f>D42</f>
        <v>30</v>
      </c>
      <c r="J42" s="35" t="s">
        <v>143</v>
      </c>
    </row>
    <row r="43" spans="2:10" x14ac:dyDescent="0.25">
      <c r="B43" s="85" t="s">
        <v>131</v>
      </c>
      <c r="C43" s="41"/>
      <c r="D43" s="81"/>
      <c r="E43" s="38">
        <f>SUM(E39:E42)</f>
        <v>5800</v>
      </c>
      <c r="F43" s="38">
        <f>SUM(F39:F42)</f>
        <v>1854</v>
      </c>
      <c r="G43" s="38">
        <f>SUM(G39:G42)</f>
        <v>1909.616</v>
      </c>
      <c r="H43" s="38">
        <f>SUM(H39:H42)</f>
        <v>1625.4251300000001</v>
      </c>
      <c r="I43" s="35"/>
      <c r="J43" s="35"/>
    </row>
    <row r="44" spans="2:10" x14ac:dyDescent="0.25">
      <c r="B44" s="41"/>
      <c r="C44" s="41"/>
      <c r="D44" s="81"/>
      <c r="E44" s="37"/>
      <c r="F44" s="37"/>
      <c r="G44" s="37"/>
      <c r="H44" s="37"/>
      <c r="I44" s="35"/>
      <c r="J44" s="35"/>
    </row>
    <row r="45" spans="2:10" x14ac:dyDescent="0.25">
      <c r="B45" s="86" t="s">
        <v>130</v>
      </c>
      <c r="C45" s="41"/>
      <c r="D45" s="82"/>
      <c r="E45" s="126">
        <f>ES!F22*$E$20+MS!G21*F20+HS!E21*G20</f>
        <v>0</v>
      </c>
      <c r="F45" s="127" t="s">
        <v>184</v>
      </c>
      <c r="G45" s="37"/>
      <c r="H45" s="126">
        <f>(ESconsume!$H20*$E20+MSconsume!$H17*$F20+HSconsume!$H24*$G20)+(ES!F22*E18+MS!G21*F18+HS!E21*G18)</f>
        <v>0</v>
      </c>
      <c r="I45" s="149">
        <v>0.73899999999999999</v>
      </c>
      <c r="J45" s="74" t="s">
        <v>148</v>
      </c>
    </row>
    <row r="46" spans="2:10" x14ac:dyDescent="0.25">
      <c r="B46" s="95" t="s">
        <v>77</v>
      </c>
      <c r="C46" s="41"/>
      <c r="D46" s="148">
        <v>0.77</v>
      </c>
      <c r="E46" s="37">
        <f>ROUND(E45*D46,0)</f>
        <v>0</v>
      </c>
      <c r="F46" s="37">
        <f>(E45-E46)+ESconsume!G20*E20+MSconsume!G18*F20+HSconsume!G24*G20</f>
        <v>0</v>
      </c>
      <c r="G46" s="37">
        <f>(ESconsume!$G20*$E20+MSconsume!$G17*$F20+HSconsume!$G24*$G20)+(H45-H46)</f>
        <v>0</v>
      </c>
      <c r="H46" s="37">
        <f>ROUND(H45*I45,0)</f>
        <v>0</v>
      </c>
      <c r="I46" s="98">
        <f>D46</f>
        <v>0.77</v>
      </c>
      <c r="J46" s="74" t="s">
        <v>147</v>
      </c>
    </row>
    <row r="47" spans="2:10" x14ac:dyDescent="0.25">
      <c r="B47" s="95" t="s">
        <v>71</v>
      </c>
      <c r="C47" s="41"/>
      <c r="D47" s="46"/>
      <c r="E47" s="37">
        <v>0</v>
      </c>
      <c r="F47" s="37">
        <f>ESconsume!$G$33*$E$20+MSconsume!$G27*$F20+HSconsume!$G23*$G20</f>
        <v>0</v>
      </c>
      <c r="G47" s="37">
        <f>ESconsume!$G$33*$E$20+MSconsume!$G27*$F20+HSconsume!$G23*$G20</f>
        <v>0</v>
      </c>
      <c r="H47" s="37">
        <f>ESconsume!$H$33*$E$20+MSconsume!$G27*$F20+HSconsume!$G23*$G20</f>
        <v>0</v>
      </c>
      <c r="I47" s="35" t="s">
        <v>87</v>
      </c>
      <c r="J47" s="35"/>
    </row>
    <row r="48" spans="2:10" x14ac:dyDescent="0.25">
      <c r="B48" s="95" t="s">
        <v>10</v>
      </c>
      <c r="C48" s="41"/>
      <c r="D48" s="130">
        <v>0.1</v>
      </c>
      <c r="E48" s="37">
        <f>$D48*(E46+E47)</f>
        <v>0</v>
      </c>
      <c r="F48" s="37">
        <f>$D48*(F46+F47)</f>
        <v>0</v>
      </c>
      <c r="G48" s="37">
        <f>$D48*(G46+G47)</f>
        <v>0</v>
      </c>
      <c r="H48" s="37">
        <f>$D48*(H46+H47)</f>
        <v>0</v>
      </c>
      <c r="I48" s="96" t="s">
        <v>141</v>
      </c>
      <c r="J48" s="35"/>
    </row>
    <row r="49" spans="2:11" x14ac:dyDescent="0.25">
      <c r="B49" s="85" t="s">
        <v>79</v>
      </c>
      <c r="C49" s="61"/>
      <c r="D49" s="62"/>
      <c r="E49" s="87">
        <f>SUM(E46:E48)</f>
        <v>0</v>
      </c>
      <c r="F49" s="87">
        <f>SUM(F46:F48)</f>
        <v>0</v>
      </c>
      <c r="G49" s="87">
        <f>SUM(G46:G48)</f>
        <v>0</v>
      </c>
      <c r="H49" s="87">
        <f>SUM(H46:H48)</f>
        <v>0</v>
      </c>
      <c r="I49" s="35"/>
      <c r="J49" s="35"/>
    </row>
    <row r="50" spans="2:11" x14ac:dyDescent="0.25">
      <c r="B50" s="95" t="s">
        <v>135</v>
      </c>
      <c r="C50" s="41"/>
      <c r="D50" s="47">
        <v>1800</v>
      </c>
      <c r="E50" s="37">
        <f>$D50*$H20*2</f>
        <v>0</v>
      </c>
      <c r="F50" s="37">
        <f>$D50*$H20*2</f>
        <v>0</v>
      </c>
      <c r="G50" s="37">
        <f>$D50*$H20*2</f>
        <v>0</v>
      </c>
      <c r="H50" s="37">
        <f>$D50*$H20*2</f>
        <v>0</v>
      </c>
      <c r="I50" s="44">
        <f>D50</f>
        <v>1800</v>
      </c>
      <c r="J50" s="35" t="s">
        <v>102</v>
      </c>
    </row>
    <row r="51" spans="2:11" x14ac:dyDescent="0.25">
      <c r="B51" s="95" t="s">
        <v>68</v>
      </c>
      <c r="C51" s="41"/>
      <c r="D51" s="47"/>
      <c r="E51" s="37">
        <f>(ES!$F34*$E21)+(MS!$G36*$F21)+(HS!$E30*$G21)+J51</f>
        <v>4000</v>
      </c>
      <c r="F51" s="37">
        <f>(ES!$F34*$E21+MS!$G36*$F21+HS!$E30*$G21)*(1+E22)</f>
        <v>0</v>
      </c>
      <c r="G51" s="37">
        <f>(ES!$F34*$E21+MS!$G36*$F21+HS!$E30*$G21)*(1+E22)*(1+E22)</f>
        <v>0</v>
      </c>
      <c r="H51" s="37">
        <f>(ES!$F34*$E21+MS!$G36*$F21+HS!$E30*$G21)*(1+E22)*(1+E22)*(1+E22)+J52*H21</f>
        <v>0</v>
      </c>
      <c r="I51" s="35" t="s">
        <v>80</v>
      </c>
      <c r="J51" s="44">
        <v>4000</v>
      </c>
      <c r="K51" t="s">
        <v>81</v>
      </c>
    </row>
    <row r="52" spans="2:11" x14ac:dyDescent="0.25">
      <c r="B52" s="85" t="s">
        <v>128</v>
      </c>
      <c r="C52" s="61"/>
      <c r="D52" s="63"/>
      <c r="E52" s="87">
        <f>SUM(E50:E51)</f>
        <v>4000</v>
      </c>
      <c r="F52" s="87">
        <f>SUM(F50:F51)</f>
        <v>0</v>
      </c>
      <c r="G52" s="87">
        <f>SUM(G50:G51)</f>
        <v>0</v>
      </c>
      <c r="H52" s="87">
        <f>SUM(H50:H51)</f>
        <v>0</v>
      </c>
      <c r="I52" s="35" t="s">
        <v>80</v>
      </c>
      <c r="J52" s="44">
        <v>1000</v>
      </c>
      <c r="K52" t="s">
        <v>103</v>
      </c>
    </row>
    <row r="53" spans="2:11" x14ac:dyDescent="0.25">
      <c r="B53" s="85" t="s">
        <v>129</v>
      </c>
      <c r="C53" s="61"/>
      <c r="D53" s="63"/>
      <c r="E53" s="38">
        <f>E49+E52</f>
        <v>4000</v>
      </c>
      <c r="F53" s="38">
        <f>F49+F52</f>
        <v>0</v>
      </c>
      <c r="G53" s="38">
        <f>G49+G52</f>
        <v>0</v>
      </c>
      <c r="H53" s="38">
        <f>H49+H52</f>
        <v>0</v>
      </c>
      <c r="I53" s="35"/>
      <c r="J53" s="44"/>
    </row>
    <row r="54" spans="2:11" x14ac:dyDescent="0.25">
      <c r="B54" s="61"/>
      <c r="C54" s="61"/>
      <c r="D54" s="63"/>
      <c r="E54" s="38"/>
      <c r="F54" s="38"/>
      <c r="G54" s="38"/>
      <c r="H54" s="38"/>
      <c r="I54" s="35"/>
      <c r="J54" s="44"/>
    </row>
    <row r="55" spans="2:11" x14ac:dyDescent="0.25">
      <c r="B55" s="86" t="s">
        <v>83</v>
      </c>
      <c r="C55" s="42"/>
      <c r="D55" s="36"/>
      <c r="E55" s="38">
        <f>E33+E36+E43+E53</f>
        <v>102800</v>
      </c>
      <c r="F55" s="38">
        <f>F33+F36+F43+F53</f>
        <v>97554</v>
      </c>
      <c r="G55" s="38">
        <f>G33+G36+G43+G53</f>
        <v>100390.416</v>
      </c>
      <c r="H55" s="38">
        <f>H33+H36+H43+H53</f>
        <v>85896.681630000006</v>
      </c>
      <c r="I55" s="35" t="s">
        <v>132</v>
      </c>
      <c r="J55" s="35"/>
    </row>
    <row r="56" spans="2:11" x14ac:dyDescent="0.25">
      <c r="B56" s="95" t="s">
        <v>84</v>
      </c>
      <c r="C56" s="41"/>
      <c r="D56" s="83">
        <v>0.03</v>
      </c>
      <c r="E56" s="37">
        <f>E55*$D56</f>
        <v>3084</v>
      </c>
      <c r="F56" s="37">
        <f>F55*$D56</f>
        <v>2926.62</v>
      </c>
      <c r="G56" s="37">
        <f>G55*$D56</f>
        <v>3011.7124799999997</v>
      </c>
      <c r="H56" s="37">
        <f>H55*$D56</f>
        <v>2576.9004488999999</v>
      </c>
      <c r="J56" s="35" t="s">
        <v>232</v>
      </c>
    </row>
    <row r="57" spans="2:11" x14ac:dyDescent="0.25">
      <c r="B57" s="86" t="s">
        <v>70</v>
      </c>
      <c r="C57" s="42"/>
      <c r="D57" s="36"/>
      <c r="E57" s="38">
        <f>SUM(E55:E56)</f>
        <v>105884</v>
      </c>
      <c r="F57" s="38">
        <f>SUM(F55:F56)</f>
        <v>100480.62</v>
      </c>
      <c r="G57" s="38">
        <f>SUM(G55:G56)</f>
        <v>103402.12848</v>
      </c>
      <c r="H57" s="38">
        <f>SUM(H55:H56)</f>
        <v>88473.582078900014</v>
      </c>
      <c r="I57" s="35" t="s">
        <v>224</v>
      </c>
      <c r="J57" s="35"/>
    </row>
    <row r="58" spans="2:11" x14ac:dyDescent="0.25">
      <c r="B58" s="42" t="s">
        <v>177</v>
      </c>
      <c r="C58" s="42"/>
      <c r="D58" s="36"/>
      <c r="E58" s="38"/>
      <c r="F58" s="38"/>
      <c r="G58" s="38"/>
      <c r="H58" s="38">
        <f>SUM(E57:H57)</f>
        <v>398240.33055890002</v>
      </c>
      <c r="I58" s="35" t="s">
        <v>185</v>
      </c>
      <c r="J58" s="35"/>
    </row>
    <row r="59" spans="2:11" x14ac:dyDescent="0.25">
      <c r="B59" s="42"/>
      <c r="C59" s="42"/>
      <c r="D59" s="36"/>
      <c r="E59" s="38"/>
      <c r="F59" s="38"/>
      <c r="G59" s="38"/>
      <c r="H59" s="38"/>
      <c r="I59" s="35"/>
      <c r="J59" s="35"/>
    </row>
    <row r="60" spans="2:11" x14ac:dyDescent="0.25">
      <c r="C60" t="s">
        <v>149</v>
      </c>
      <c r="I60" s="35"/>
      <c r="J60" s="35"/>
    </row>
    <row r="61" spans="2:11" x14ac:dyDescent="0.25">
      <c r="C61" t="s">
        <v>133</v>
      </c>
      <c r="I61" s="35"/>
    </row>
    <row r="62" spans="2:11" x14ac:dyDescent="0.25">
      <c r="C62" t="s">
        <v>150</v>
      </c>
      <c r="I62" s="35"/>
    </row>
    <row r="63" spans="2:11" x14ac:dyDescent="0.25">
      <c r="C63" t="s">
        <v>151</v>
      </c>
      <c r="D63" s="28"/>
      <c r="I63" s="35"/>
    </row>
    <row r="64" spans="2:11" x14ac:dyDescent="0.25">
      <c r="D64" s="28"/>
      <c r="I64" s="35"/>
    </row>
    <row r="65" spans="2:10" x14ac:dyDescent="0.25">
      <c r="I65" s="154" t="s">
        <v>217</v>
      </c>
      <c r="J65" s="154"/>
    </row>
    <row r="66" spans="2:10" x14ac:dyDescent="0.25">
      <c r="B66" t="s">
        <v>215</v>
      </c>
      <c r="E66" s="44">
        <f>(E29+E30)*(1+$C32)+E51</f>
        <v>31500</v>
      </c>
      <c r="F66" s="44">
        <f>(F29+F30)*(1+$C32)+F51</f>
        <v>28325</v>
      </c>
      <c r="G66" s="44">
        <f>(G29+G30)*(1+$C32)+G51</f>
        <v>29174.75</v>
      </c>
      <c r="H66" s="44">
        <f>(H29+H30)*(1+$C32)+H51</f>
        <v>30049.9925</v>
      </c>
      <c r="I66" s="151">
        <f>SUM(E66:H66)</f>
        <v>119049.74249999999</v>
      </c>
      <c r="J66" s="152"/>
    </row>
    <row r="67" spans="2:10" x14ac:dyDescent="0.25">
      <c r="B67" t="s">
        <v>216</v>
      </c>
      <c r="E67" s="135">
        <f>E66/E57*100</f>
        <v>29.749537229420874</v>
      </c>
      <c r="F67" s="135">
        <f>F66/F57*100</f>
        <v>28.189515550361854</v>
      </c>
      <c r="G67" s="135">
        <f>G66/G57*100</f>
        <v>28.214844731791928</v>
      </c>
      <c r="H67" s="135">
        <f>H66/H57*100</f>
        <v>33.964932575242251</v>
      </c>
      <c r="I67" s="153">
        <f>I66/H58*100</f>
        <v>29.893944275539024</v>
      </c>
      <c r="J67" s="153"/>
    </row>
    <row r="68" spans="2:10" x14ac:dyDescent="0.25">
      <c r="B68" s="136" t="s">
        <v>218</v>
      </c>
    </row>
    <row r="69" spans="2:10" x14ac:dyDescent="0.25">
      <c r="B69" t="s">
        <v>219</v>
      </c>
    </row>
  </sheetData>
  <sheetProtection sheet="1" objects="1" scenarios="1"/>
  <mergeCells count="12">
    <mergeCell ref="A15:D15"/>
    <mergeCell ref="A17:D17"/>
    <mergeCell ref="A16:D16"/>
    <mergeCell ref="A23:D23"/>
    <mergeCell ref="I66:J66"/>
    <mergeCell ref="I67:J67"/>
    <mergeCell ref="I65:J65"/>
    <mergeCell ref="A13:K13"/>
    <mergeCell ref="A18:D18"/>
    <mergeCell ref="A22:D22"/>
    <mergeCell ref="A19:D19"/>
    <mergeCell ref="A20:D20"/>
  </mergeCells>
  <phoneticPr fontId="0" type="noConversion"/>
  <pageMargins left="0.21" right="0.46" top="0.25" bottom="0.25" header="0.25" footer="0.25"/>
  <pageSetup scale="7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4"/>
  <sheetViews>
    <sheetView workbookViewId="0">
      <selection activeCell="C34" sqref="C34"/>
    </sheetView>
  </sheetViews>
  <sheetFormatPr defaultColWidth="9.109375" defaultRowHeight="13.2" x14ac:dyDescent="0.25"/>
  <cols>
    <col min="1" max="1" width="32.33203125" style="18" customWidth="1"/>
    <col min="2" max="2" width="7.33203125" style="2" customWidth="1"/>
    <col min="3" max="3" width="6.88671875" style="2" customWidth="1"/>
    <col min="4" max="4" width="8.5546875" style="2" customWidth="1"/>
    <col min="5" max="5" width="12.109375" style="2" customWidth="1"/>
    <col min="6" max="6" width="12.33203125" style="2" customWidth="1"/>
    <col min="7" max="7" width="9.88671875" style="2" customWidth="1"/>
    <col min="8" max="8" width="0.109375" style="2" customWidth="1"/>
    <col min="9" max="9" width="9.109375" style="2" hidden="1" customWidth="1"/>
    <col min="10" max="10" width="0.109375" style="2" customWidth="1"/>
    <col min="11" max="11" width="9.109375" style="2" hidden="1" customWidth="1"/>
    <col min="12" max="16384" width="9.109375" style="2"/>
  </cols>
  <sheetData>
    <row r="1" spans="1:7" ht="29.25" customHeight="1" x14ac:dyDescent="0.3">
      <c r="A1" s="162" t="s">
        <v>175</v>
      </c>
      <c r="B1" s="162"/>
      <c r="C1" s="162"/>
      <c r="D1" s="162"/>
      <c r="E1" s="162"/>
      <c r="F1" s="162"/>
      <c r="G1" s="162"/>
    </row>
    <row r="2" spans="1:7" ht="34.5" customHeight="1" x14ac:dyDescent="0.25">
      <c r="A2" s="160" t="s">
        <v>155</v>
      </c>
      <c r="B2" s="161"/>
      <c r="C2" s="161"/>
      <c r="D2" s="161"/>
      <c r="E2" s="161"/>
      <c r="F2" s="161"/>
      <c r="G2" s="161"/>
    </row>
    <row r="3" spans="1:7" ht="20.25" customHeight="1" x14ac:dyDescent="0.3">
      <c r="A3" s="60"/>
      <c r="B3" s="60"/>
      <c r="C3" s="60"/>
      <c r="D3" s="60"/>
      <c r="E3" s="160"/>
      <c r="F3" s="160"/>
      <c r="G3" s="160"/>
    </row>
    <row r="4" spans="1:7" ht="15.6" x14ac:dyDescent="0.3">
      <c r="A4" s="163" t="s">
        <v>48</v>
      </c>
      <c r="B4" s="163"/>
      <c r="C4" s="163"/>
      <c r="D4" s="3"/>
      <c r="F4" s="48" t="s">
        <v>41</v>
      </c>
      <c r="G4" s="101">
        <v>550</v>
      </c>
    </row>
    <row r="5" spans="1:7" ht="15.6" x14ac:dyDescent="0.3">
      <c r="A5" s="3"/>
      <c r="B5" s="3"/>
      <c r="C5" s="3" t="s">
        <v>64</v>
      </c>
      <c r="D5" s="3"/>
      <c r="F5" s="48" t="s">
        <v>40</v>
      </c>
      <c r="G5" s="101">
        <v>24</v>
      </c>
    </row>
    <row r="6" spans="1:7" ht="15.6" x14ac:dyDescent="0.3">
      <c r="A6" s="164" t="s">
        <v>65</v>
      </c>
      <c r="B6" s="165"/>
      <c r="C6" s="101">
        <v>0</v>
      </c>
      <c r="D6" s="3"/>
      <c r="F6" s="48" t="s">
        <v>43</v>
      </c>
      <c r="G6" s="101">
        <f>IF(C6=1,7,6)</f>
        <v>6</v>
      </c>
    </row>
    <row r="7" spans="1:7" ht="15.6" x14ac:dyDescent="0.3">
      <c r="A7" s="1"/>
      <c r="B7" s="1"/>
      <c r="C7" s="1"/>
      <c r="D7" s="1"/>
      <c r="E7" s="166" t="s">
        <v>93</v>
      </c>
      <c r="F7" s="166"/>
      <c r="G7" s="102">
        <f>ROUND(G4/G5,0)</f>
        <v>23</v>
      </c>
    </row>
    <row r="8" spans="1:7" x14ac:dyDescent="0.25">
      <c r="A8" s="1"/>
      <c r="B8" s="171"/>
      <c r="C8" s="171"/>
      <c r="D8" s="171"/>
      <c r="E8" s="1"/>
      <c r="F8" s="1"/>
      <c r="G8" s="1"/>
    </row>
    <row r="9" spans="1:7" s="4" customFormat="1" x14ac:dyDescent="0.25">
      <c r="A9" s="166"/>
      <c r="B9" s="173"/>
      <c r="C9" s="173"/>
      <c r="D9" s="77"/>
      <c r="F9" s="3"/>
      <c r="G9" s="1"/>
    </row>
    <row r="10" spans="1:7" s="4" customFormat="1" x14ac:dyDescent="0.25">
      <c r="A10" s="5" t="s">
        <v>42</v>
      </c>
      <c r="C10" s="3"/>
      <c r="D10" s="3"/>
      <c r="E10" s="29" t="s">
        <v>72</v>
      </c>
      <c r="F10" s="3" t="s">
        <v>173</v>
      </c>
    </row>
    <row r="11" spans="1:7" ht="12.75" customHeight="1" x14ac:dyDescent="0.25">
      <c r="A11" s="170" t="s">
        <v>44</v>
      </c>
      <c r="B11" s="168"/>
      <c r="C11" s="168"/>
      <c r="D11" s="116">
        <v>1</v>
      </c>
      <c r="E11" s="120">
        <v>410</v>
      </c>
      <c r="F11" s="115">
        <f t="shared" ref="F11:F21" si="0">E11*D11</f>
        <v>410</v>
      </c>
      <c r="G11" s="115"/>
    </row>
    <row r="12" spans="1:7" ht="12.75" customHeight="1" x14ac:dyDescent="0.25">
      <c r="A12" s="159" t="s">
        <v>1</v>
      </c>
      <c r="B12" s="168"/>
      <c r="C12" s="168"/>
      <c r="D12" s="116">
        <v>2</v>
      </c>
      <c r="E12" s="15">
        <v>75</v>
      </c>
      <c r="F12" s="115">
        <f t="shared" si="0"/>
        <v>150</v>
      </c>
      <c r="G12" s="115"/>
    </row>
    <row r="13" spans="1:7" ht="12.75" customHeight="1" x14ac:dyDescent="0.25">
      <c r="A13" s="159" t="s">
        <v>45</v>
      </c>
      <c r="B13" s="168"/>
      <c r="C13" s="168"/>
      <c r="D13" s="116">
        <f>ROUND(ES!G4/4,0)</f>
        <v>138</v>
      </c>
      <c r="E13" s="15">
        <v>75</v>
      </c>
      <c r="F13" s="115">
        <f t="shared" si="0"/>
        <v>10350</v>
      </c>
      <c r="G13" s="115"/>
    </row>
    <row r="14" spans="1:7" ht="12.75" customHeight="1" x14ac:dyDescent="0.25">
      <c r="A14" s="6" t="s">
        <v>202</v>
      </c>
      <c r="B14" s="30"/>
      <c r="C14" s="30"/>
      <c r="D14" s="116">
        <v>1</v>
      </c>
      <c r="E14" s="15">
        <v>550</v>
      </c>
      <c r="F14" s="115">
        <f t="shared" si="0"/>
        <v>550</v>
      </c>
      <c r="G14" s="115"/>
    </row>
    <row r="15" spans="1:7" ht="12.75" customHeight="1" x14ac:dyDescent="0.25">
      <c r="A15" s="159" t="s">
        <v>188</v>
      </c>
      <c r="B15" s="168"/>
      <c r="C15" s="168"/>
      <c r="D15" s="116">
        <f>ROUND((ES!$G$4/$G$5/$G$6)+1,0)</f>
        <v>5</v>
      </c>
      <c r="E15" s="15">
        <v>450</v>
      </c>
      <c r="F15" s="115">
        <f t="shared" si="0"/>
        <v>2250</v>
      </c>
      <c r="G15" s="115"/>
    </row>
    <row r="16" spans="1:7" ht="12.75" customHeight="1" x14ac:dyDescent="0.25">
      <c r="A16" s="159" t="s">
        <v>189</v>
      </c>
      <c r="B16" s="168"/>
      <c r="C16" s="168"/>
      <c r="D16" s="116">
        <f>ROUND((ES!$G$4/$G$5/$G$6)+1,0)</f>
        <v>5</v>
      </c>
      <c r="E16" s="13">
        <v>310</v>
      </c>
      <c r="F16" s="115">
        <f t="shared" si="0"/>
        <v>1550</v>
      </c>
      <c r="G16" s="115"/>
    </row>
    <row r="17" spans="1:7" ht="12.75" customHeight="1" x14ac:dyDescent="0.25">
      <c r="A17" s="159" t="s">
        <v>190</v>
      </c>
      <c r="B17" s="168"/>
      <c r="C17" s="168"/>
      <c r="D17" s="116">
        <f>ROUND((ES!$G$4/$G$5/$G$6)+1,0)</f>
        <v>5</v>
      </c>
      <c r="E17" s="13">
        <v>310</v>
      </c>
      <c r="F17" s="115">
        <f t="shared" si="0"/>
        <v>1550</v>
      </c>
      <c r="G17" s="115"/>
    </row>
    <row r="18" spans="1:7" ht="12.75" customHeight="1" x14ac:dyDescent="0.25">
      <c r="A18" s="159" t="s">
        <v>191</v>
      </c>
      <c r="B18" s="168"/>
      <c r="C18" s="168"/>
      <c r="D18" s="116">
        <f>ROUND((ES!$G$4/$G$5/$G$6)+1,0)</f>
        <v>5</v>
      </c>
      <c r="E18" s="13">
        <v>310</v>
      </c>
      <c r="F18" s="115">
        <f t="shared" si="0"/>
        <v>1550</v>
      </c>
      <c r="G18" s="115"/>
    </row>
    <row r="19" spans="1:7" ht="12.75" customHeight="1" x14ac:dyDescent="0.25">
      <c r="A19" s="159" t="s">
        <v>192</v>
      </c>
      <c r="B19" s="168"/>
      <c r="C19" s="168"/>
      <c r="D19" s="116">
        <f>ROUND((ES!$G$4/$G$5/$G$6)+1,0)</f>
        <v>5</v>
      </c>
      <c r="E19" s="13">
        <v>310</v>
      </c>
      <c r="F19" s="115">
        <f t="shared" si="0"/>
        <v>1550</v>
      </c>
      <c r="G19" s="115"/>
    </row>
    <row r="20" spans="1:7" ht="12.75" customHeight="1" x14ac:dyDescent="0.25">
      <c r="A20" s="159" t="s">
        <v>193</v>
      </c>
      <c r="B20" s="168"/>
      <c r="C20" s="168"/>
      <c r="D20" s="116">
        <f>ROUND((ES!$G$4/$G$5/$G$6)+1,0)</f>
        <v>5</v>
      </c>
      <c r="E20" s="15">
        <v>450</v>
      </c>
      <c r="F20" s="115">
        <f t="shared" si="0"/>
        <v>2250</v>
      </c>
      <c r="G20" s="115"/>
    </row>
    <row r="21" spans="1:7" ht="15.75" customHeight="1" x14ac:dyDescent="0.25">
      <c r="A21" s="159" t="s">
        <v>39</v>
      </c>
      <c r="B21" s="168"/>
      <c r="C21" s="168"/>
      <c r="D21" s="116">
        <f>IF($C$6=1,ROUND((ES!$G$4/$G$5/$G$6)+1,0),0)</f>
        <v>0</v>
      </c>
      <c r="E21" s="15">
        <v>625</v>
      </c>
      <c r="F21" s="115">
        <f t="shared" si="0"/>
        <v>0</v>
      </c>
      <c r="G21" s="115"/>
    </row>
    <row r="22" spans="1:7" ht="12.75" customHeight="1" x14ac:dyDescent="0.25">
      <c r="A22" s="169" t="s">
        <v>8</v>
      </c>
      <c r="B22" s="168"/>
      <c r="C22" s="168"/>
      <c r="D22" s="15"/>
      <c r="E22" s="7"/>
      <c r="F22" s="121">
        <f>SUM(F11:F21)</f>
        <v>22160</v>
      </c>
      <c r="G22" s="121"/>
    </row>
    <row r="23" spans="1:7" x14ac:dyDescent="0.25">
      <c r="A23" s="167" t="s">
        <v>10</v>
      </c>
      <c r="B23" s="168"/>
      <c r="C23" s="168"/>
      <c r="D23" s="168"/>
      <c r="E23" s="118">
        <f>Budget!D48</f>
        <v>0.1</v>
      </c>
      <c r="F23" s="15">
        <f>E23*F22</f>
        <v>2216</v>
      </c>
      <c r="G23" s="15"/>
    </row>
    <row r="24" spans="1:7" ht="4.5" customHeight="1" x14ac:dyDescent="0.25">
      <c r="A24" s="159"/>
      <c r="B24" s="168"/>
      <c r="C24" s="168"/>
      <c r="D24" s="168"/>
      <c r="E24" s="7"/>
      <c r="F24" s="7"/>
      <c r="G24" s="7"/>
    </row>
    <row r="25" spans="1:7" x14ac:dyDescent="0.25">
      <c r="A25" s="169" t="s">
        <v>16</v>
      </c>
      <c r="B25" s="168"/>
      <c r="C25" s="168"/>
      <c r="D25" s="168"/>
      <c r="E25" s="168"/>
      <c r="F25" s="119">
        <f>F22+F24</f>
        <v>22160</v>
      </c>
      <c r="G25" s="119"/>
    </row>
    <row r="26" spans="1:7" ht="27" customHeight="1" x14ac:dyDescent="0.25">
      <c r="A26" s="159" t="s">
        <v>156</v>
      </c>
      <c r="B26" s="168"/>
      <c r="C26" s="168"/>
      <c r="D26" s="168"/>
      <c r="E26" s="168"/>
      <c r="F26" s="168"/>
      <c r="G26" s="168"/>
    </row>
    <row r="27" spans="1:7" ht="27" customHeight="1" x14ac:dyDescent="0.25">
      <c r="A27" s="159" t="s">
        <v>194</v>
      </c>
      <c r="B27" s="159"/>
      <c r="C27" s="159"/>
      <c r="D27" s="159"/>
      <c r="E27" s="159"/>
      <c r="F27" s="159"/>
      <c r="G27" s="159"/>
    </row>
    <row r="28" spans="1:7" x14ac:dyDescent="0.25">
      <c r="A28" s="159" t="s">
        <v>157</v>
      </c>
      <c r="B28" s="159"/>
      <c r="C28" s="159"/>
      <c r="D28" s="159"/>
      <c r="E28" s="159"/>
      <c r="F28" s="159"/>
      <c r="G28" s="159"/>
    </row>
    <row r="29" spans="1:7" x14ac:dyDescent="0.25">
      <c r="A29" s="6"/>
      <c r="B29" s="172"/>
      <c r="C29" s="172"/>
      <c r="D29" s="172"/>
      <c r="E29" s="7"/>
    </row>
    <row r="30" spans="1:7" x14ac:dyDescent="0.25">
      <c r="A30" s="5" t="s">
        <v>90</v>
      </c>
      <c r="B30" s="7" t="s">
        <v>92</v>
      </c>
      <c r="C30" s="13"/>
      <c r="D30" s="13" t="s">
        <v>91</v>
      </c>
      <c r="E30" s="71" t="s">
        <v>94</v>
      </c>
    </row>
    <row r="31" spans="1:7" x14ac:dyDescent="0.25">
      <c r="A31" s="70" t="s">
        <v>99</v>
      </c>
      <c r="B31" s="7">
        <v>3</v>
      </c>
      <c r="C31" s="13"/>
      <c r="D31" s="13">
        <f>Budget!D30</f>
        <v>12</v>
      </c>
      <c r="E31" s="7">
        <f>G7</f>
        <v>23</v>
      </c>
      <c r="F31" s="125">
        <f>E31*D31*B31</f>
        <v>828</v>
      </c>
      <c r="G31" s="2" t="s">
        <v>95</v>
      </c>
    </row>
    <row r="32" spans="1:7" x14ac:dyDescent="0.25">
      <c r="A32" s="6"/>
      <c r="B32" s="7"/>
      <c r="C32" s="13"/>
      <c r="D32" s="13"/>
      <c r="E32" s="7"/>
    </row>
    <row r="33" spans="1:7" x14ac:dyDescent="0.25">
      <c r="A33" s="5" t="s">
        <v>97</v>
      </c>
      <c r="B33" s="7"/>
      <c r="C33" s="13" t="s">
        <v>98</v>
      </c>
      <c r="D33" s="13"/>
      <c r="E33" s="7"/>
    </row>
    <row r="34" spans="1:7" x14ac:dyDescent="0.25">
      <c r="A34" s="70" t="s">
        <v>99</v>
      </c>
      <c r="B34" s="7"/>
      <c r="C34" s="73">
        <v>1250</v>
      </c>
      <c r="D34" s="13"/>
      <c r="E34" s="7">
        <f>ROUND(G7/G6*2,0)</f>
        <v>8</v>
      </c>
      <c r="F34" s="122">
        <f>C34*E34</f>
        <v>10000</v>
      </c>
      <c r="G34" s="2" t="s">
        <v>95</v>
      </c>
    </row>
    <row r="35" spans="1:7" x14ac:dyDescent="0.25">
      <c r="A35" s="6"/>
      <c r="B35" s="7"/>
      <c r="C35" s="13"/>
      <c r="D35" s="13"/>
      <c r="E35" s="7"/>
    </row>
    <row r="36" spans="1:7" x14ac:dyDescent="0.25">
      <c r="A36" s="6"/>
      <c r="B36" s="7"/>
      <c r="C36" s="13"/>
      <c r="D36" s="13"/>
      <c r="E36" s="7"/>
    </row>
    <row r="37" spans="1:7" x14ac:dyDescent="0.25">
      <c r="A37" s="6"/>
      <c r="B37" s="7"/>
      <c r="C37" s="15"/>
      <c r="D37" s="15"/>
      <c r="E37" s="7"/>
    </row>
    <row r="38" spans="1:7" x14ac:dyDescent="0.25">
      <c r="A38" s="6"/>
      <c r="B38" s="7"/>
      <c r="C38" s="15"/>
      <c r="D38" s="15"/>
      <c r="E38" s="15"/>
      <c r="F38" s="131"/>
    </row>
    <row r="39" spans="1:7" x14ac:dyDescent="0.25">
      <c r="A39" s="6"/>
      <c r="B39" s="7"/>
      <c r="C39" s="15"/>
      <c r="D39" s="15"/>
      <c r="E39" s="13"/>
      <c r="F39" s="131"/>
    </row>
    <row r="40" spans="1:7" x14ac:dyDescent="0.25">
      <c r="A40" s="6"/>
      <c r="B40" s="7"/>
      <c r="C40" s="141"/>
      <c r="D40" s="141"/>
      <c r="E40" s="141"/>
      <c r="F40" s="131"/>
    </row>
    <row r="41" spans="1:7" x14ac:dyDescent="0.25">
      <c r="A41" s="6"/>
      <c r="B41" s="7"/>
      <c r="C41" s="141"/>
      <c r="D41" s="141"/>
      <c r="E41" s="141"/>
      <c r="F41" s="131"/>
    </row>
    <row r="42" spans="1:7" x14ac:dyDescent="0.25">
      <c r="A42" s="6"/>
      <c r="B42" s="7"/>
      <c r="C42" s="141"/>
      <c r="D42" s="141"/>
      <c r="E42" s="141"/>
      <c r="F42" s="131"/>
    </row>
    <row r="43" spans="1:7" x14ac:dyDescent="0.25">
      <c r="A43" s="16"/>
      <c r="B43" s="7"/>
      <c r="C43" s="141"/>
      <c r="D43" s="141"/>
      <c r="E43" s="141"/>
      <c r="F43" s="131"/>
    </row>
    <row r="44" spans="1:7" x14ac:dyDescent="0.25">
      <c r="A44" s="6"/>
      <c r="B44" s="140"/>
      <c r="C44" s="141"/>
      <c r="D44" s="141"/>
      <c r="E44" s="141"/>
    </row>
    <row r="45" spans="1:7" x14ac:dyDescent="0.25">
      <c r="A45" s="6"/>
      <c r="B45" s="140"/>
      <c r="C45" s="141"/>
      <c r="D45" s="141"/>
      <c r="E45" s="141"/>
    </row>
    <row r="46" spans="1:7" x14ac:dyDescent="0.25">
      <c r="A46" s="6"/>
      <c r="B46" s="7"/>
      <c r="C46" s="141"/>
      <c r="D46" s="141"/>
      <c r="E46" s="141"/>
    </row>
    <row r="47" spans="1:7" x14ac:dyDescent="0.25">
      <c r="A47" s="6"/>
      <c r="B47" s="7"/>
      <c r="C47" s="141"/>
      <c r="D47" s="141"/>
      <c r="E47" s="141"/>
    </row>
    <row r="48" spans="1:7" x14ac:dyDescent="0.25">
      <c r="A48" s="6"/>
      <c r="B48" s="7"/>
      <c r="C48" s="141"/>
      <c r="D48" s="141"/>
      <c r="E48" s="141"/>
    </row>
    <row r="49" spans="1:5" x14ac:dyDescent="0.25">
      <c r="A49" s="6"/>
      <c r="B49" s="7"/>
      <c r="C49" s="7"/>
      <c r="D49" s="7"/>
      <c r="E49" s="7"/>
    </row>
    <row r="50" spans="1:5" x14ac:dyDescent="0.25">
      <c r="A50" s="6"/>
      <c r="B50" s="7"/>
      <c r="C50" s="7"/>
      <c r="D50" s="7"/>
      <c r="E50" s="7"/>
    </row>
    <row r="51" spans="1:5" x14ac:dyDescent="0.25">
      <c r="A51" s="6"/>
      <c r="B51" s="7"/>
      <c r="C51" s="7"/>
      <c r="D51" s="7"/>
      <c r="E51" s="7"/>
    </row>
    <row r="52" spans="1:5" x14ac:dyDescent="0.25">
      <c r="A52" s="6"/>
      <c r="B52" s="7"/>
      <c r="C52" s="7"/>
      <c r="D52" s="7"/>
      <c r="E52" s="7"/>
    </row>
    <row r="53" spans="1:5" x14ac:dyDescent="0.25">
      <c r="A53" s="6"/>
      <c r="B53" s="7"/>
      <c r="C53" s="7"/>
      <c r="D53" s="7"/>
      <c r="E53" s="7"/>
    </row>
    <row r="54" spans="1:5" x14ac:dyDescent="0.25">
      <c r="A54" s="6"/>
      <c r="B54" s="7"/>
      <c r="C54" s="7"/>
      <c r="D54" s="7"/>
      <c r="E54" s="7"/>
    </row>
    <row r="55" spans="1:5" x14ac:dyDescent="0.25">
      <c r="A55" s="6"/>
      <c r="B55" s="7"/>
      <c r="C55" s="7"/>
      <c r="D55" s="7"/>
      <c r="E55" s="7"/>
    </row>
    <row r="56" spans="1:5" x14ac:dyDescent="0.25">
      <c r="A56" s="6"/>
      <c r="B56" s="7"/>
      <c r="C56" s="7"/>
      <c r="D56" s="7"/>
      <c r="E56" s="7"/>
    </row>
    <row r="57" spans="1:5" x14ac:dyDescent="0.25">
      <c r="A57" s="6"/>
      <c r="B57" s="7"/>
      <c r="C57" s="7"/>
      <c r="D57" s="7"/>
      <c r="E57" s="7"/>
    </row>
    <row r="58" spans="1:5" x14ac:dyDescent="0.25">
      <c r="A58" s="6"/>
      <c r="B58" s="7"/>
      <c r="C58" s="7"/>
      <c r="D58" s="7"/>
      <c r="E58" s="7"/>
    </row>
    <row r="59" spans="1:5" x14ac:dyDescent="0.25">
      <c r="A59" s="6"/>
      <c r="B59" s="7"/>
      <c r="C59" s="7"/>
      <c r="D59" s="7"/>
      <c r="E59" s="7"/>
    </row>
    <row r="60" spans="1:5" x14ac:dyDescent="0.25">
      <c r="A60" s="6"/>
      <c r="B60" s="7"/>
      <c r="C60" s="7"/>
      <c r="D60" s="7"/>
      <c r="E60" s="7"/>
    </row>
    <row r="61" spans="1:5" x14ac:dyDescent="0.25">
      <c r="A61" s="6"/>
      <c r="B61" s="7"/>
      <c r="C61" s="7"/>
      <c r="D61" s="7"/>
      <c r="E61" s="7"/>
    </row>
    <row r="62" spans="1:5" x14ac:dyDescent="0.25">
      <c r="A62" s="6"/>
      <c r="B62" s="7"/>
      <c r="C62" s="7"/>
      <c r="D62" s="7"/>
      <c r="E62" s="7"/>
    </row>
    <row r="63" spans="1:5" x14ac:dyDescent="0.25">
      <c r="A63" s="6"/>
      <c r="B63" s="7"/>
      <c r="C63" s="7"/>
      <c r="D63" s="7"/>
      <c r="E63" s="7"/>
    </row>
    <row r="64" spans="1:5" x14ac:dyDescent="0.25">
      <c r="A64" s="6"/>
      <c r="B64" s="7"/>
      <c r="C64" s="7"/>
      <c r="D64" s="7"/>
      <c r="E64" s="7"/>
    </row>
    <row r="65" spans="1:5" x14ac:dyDescent="0.25">
      <c r="A65" s="6"/>
      <c r="B65" s="7"/>
      <c r="C65" s="7"/>
      <c r="D65" s="7"/>
      <c r="E65" s="7"/>
    </row>
    <row r="66" spans="1:5" x14ac:dyDescent="0.25">
      <c r="A66" s="6"/>
      <c r="B66" s="7"/>
      <c r="C66" s="7"/>
      <c r="D66" s="7"/>
      <c r="E66" s="7"/>
    </row>
    <row r="67" spans="1:5" x14ac:dyDescent="0.25">
      <c r="A67" s="6"/>
      <c r="B67" s="7"/>
      <c r="C67" s="7"/>
      <c r="D67" s="7"/>
      <c r="E67" s="7"/>
    </row>
    <row r="68" spans="1:5" x14ac:dyDescent="0.25">
      <c r="A68" s="6"/>
      <c r="B68" s="7"/>
      <c r="C68" s="7"/>
      <c r="D68" s="7"/>
      <c r="E68" s="7"/>
    </row>
    <row r="69" spans="1:5" x14ac:dyDescent="0.25">
      <c r="A69" s="6"/>
      <c r="B69" s="7"/>
      <c r="C69" s="7"/>
      <c r="D69" s="7"/>
      <c r="E69" s="7"/>
    </row>
    <row r="70" spans="1:5" x14ac:dyDescent="0.25">
      <c r="A70" s="6"/>
      <c r="B70" s="7"/>
      <c r="C70" s="7"/>
      <c r="D70" s="7"/>
      <c r="E70" s="7"/>
    </row>
    <row r="71" spans="1:5" x14ac:dyDescent="0.25">
      <c r="A71" s="6"/>
      <c r="B71" s="7"/>
      <c r="C71" s="7"/>
      <c r="D71" s="7"/>
      <c r="E71" s="7"/>
    </row>
    <row r="72" spans="1:5" x14ac:dyDescent="0.25">
      <c r="A72" s="6"/>
      <c r="B72" s="7"/>
      <c r="C72" s="7"/>
      <c r="D72" s="7"/>
      <c r="E72" s="7"/>
    </row>
    <row r="73" spans="1:5" x14ac:dyDescent="0.25">
      <c r="A73" s="6"/>
      <c r="B73" s="7"/>
      <c r="C73" s="7"/>
      <c r="D73" s="7"/>
      <c r="E73" s="7"/>
    </row>
    <row r="74" spans="1:5" x14ac:dyDescent="0.25">
      <c r="A74" s="6"/>
      <c r="B74" s="7"/>
      <c r="C74" s="7"/>
      <c r="D74" s="7"/>
      <c r="E74" s="7"/>
    </row>
    <row r="75" spans="1:5" x14ac:dyDescent="0.25">
      <c r="A75" s="6"/>
      <c r="B75" s="7"/>
      <c r="C75" s="7"/>
      <c r="D75" s="7"/>
      <c r="E75" s="7"/>
    </row>
    <row r="76" spans="1:5" x14ac:dyDescent="0.25">
      <c r="A76" s="6"/>
      <c r="B76" s="7"/>
      <c r="C76" s="7"/>
      <c r="D76" s="7"/>
      <c r="E76" s="7"/>
    </row>
    <row r="77" spans="1:5" x14ac:dyDescent="0.25">
      <c r="A77" s="6"/>
      <c r="B77" s="7"/>
      <c r="C77" s="7"/>
      <c r="D77" s="7"/>
      <c r="E77" s="7"/>
    </row>
    <row r="78" spans="1:5" x14ac:dyDescent="0.25">
      <c r="A78" s="6"/>
      <c r="B78" s="7"/>
      <c r="C78" s="7"/>
      <c r="D78" s="7"/>
      <c r="E78" s="7"/>
    </row>
    <row r="79" spans="1:5" x14ac:dyDescent="0.25">
      <c r="A79" s="6"/>
      <c r="B79" s="7"/>
      <c r="C79" s="7"/>
      <c r="D79" s="7"/>
      <c r="E79" s="7"/>
    </row>
    <row r="80" spans="1:5" x14ac:dyDescent="0.25">
      <c r="A80" s="6"/>
      <c r="B80" s="7"/>
      <c r="C80" s="7"/>
      <c r="D80" s="7"/>
      <c r="E80" s="7"/>
    </row>
    <row r="81" spans="1:5" x14ac:dyDescent="0.25">
      <c r="A81" s="6"/>
      <c r="B81" s="7"/>
      <c r="C81" s="7"/>
      <c r="D81" s="7"/>
      <c r="E81" s="7"/>
    </row>
    <row r="82" spans="1:5" x14ac:dyDescent="0.25">
      <c r="A82" s="6"/>
      <c r="B82" s="7"/>
      <c r="C82" s="7"/>
      <c r="D82" s="7"/>
      <c r="E82" s="7"/>
    </row>
    <row r="83" spans="1:5" x14ac:dyDescent="0.25">
      <c r="A83" s="6"/>
      <c r="B83" s="7"/>
      <c r="C83" s="7"/>
      <c r="D83" s="7"/>
      <c r="E83" s="7"/>
    </row>
    <row r="84" spans="1:5" x14ac:dyDescent="0.25">
      <c r="A84" s="6"/>
      <c r="B84" s="7"/>
      <c r="C84" s="7"/>
      <c r="D84" s="7"/>
      <c r="E84" s="7"/>
    </row>
    <row r="85" spans="1:5" x14ac:dyDescent="0.25">
      <c r="A85" s="6"/>
      <c r="B85" s="7"/>
      <c r="C85" s="7"/>
      <c r="D85" s="7"/>
      <c r="E85" s="7"/>
    </row>
    <row r="86" spans="1:5" x14ac:dyDescent="0.25">
      <c r="A86" s="6"/>
      <c r="B86" s="7"/>
      <c r="C86" s="7"/>
      <c r="D86" s="7"/>
      <c r="E86" s="7"/>
    </row>
    <row r="87" spans="1:5" x14ac:dyDescent="0.25">
      <c r="A87" s="6"/>
      <c r="B87" s="7"/>
      <c r="C87" s="7"/>
      <c r="D87" s="7"/>
      <c r="E87" s="7"/>
    </row>
    <row r="88" spans="1:5" x14ac:dyDescent="0.25">
      <c r="A88" s="6"/>
      <c r="B88" s="7"/>
      <c r="C88" s="7"/>
      <c r="D88" s="7"/>
      <c r="E88" s="7"/>
    </row>
    <row r="89" spans="1:5" x14ac:dyDescent="0.25">
      <c r="A89" s="6"/>
      <c r="B89" s="7"/>
      <c r="C89" s="7"/>
      <c r="D89" s="7"/>
      <c r="E89" s="7"/>
    </row>
    <row r="90" spans="1:5" x14ac:dyDescent="0.25">
      <c r="A90" s="6"/>
      <c r="B90" s="7"/>
      <c r="C90" s="7"/>
      <c r="D90" s="7"/>
      <c r="E90" s="7"/>
    </row>
    <row r="91" spans="1:5" x14ac:dyDescent="0.25">
      <c r="A91" s="6"/>
      <c r="B91" s="7"/>
      <c r="C91" s="7"/>
      <c r="D91" s="7"/>
      <c r="E91" s="7"/>
    </row>
    <row r="92" spans="1:5" x14ac:dyDescent="0.25">
      <c r="A92" s="6"/>
      <c r="B92" s="7"/>
      <c r="C92" s="7"/>
      <c r="D92" s="7"/>
      <c r="E92" s="7"/>
    </row>
    <row r="93" spans="1:5" x14ac:dyDescent="0.25">
      <c r="A93" s="6"/>
      <c r="B93" s="7"/>
      <c r="C93" s="7"/>
      <c r="D93" s="7"/>
      <c r="E93" s="7"/>
    </row>
    <row r="94" spans="1:5" x14ac:dyDescent="0.25">
      <c r="A94" s="6"/>
      <c r="B94" s="7"/>
      <c r="C94" s="7"/>
      <c r="D94" s="7"/>
      <c r="E94" s="7"/>
    </row>
    <row r="95" spans="1:5" x14ac:dyDescent="0.25">
      <c r="A95" s="6"/>
      <c r="B95" s="7"/>
      <c r="C95" s="7"/>
      <c r="D95" s="7"/>
      <c r="E95" s="7"/>
    </row>
    <row r="96" spans="1:5" x14ac:dyDescent="0.25">
      <c r="A96" s="6"/>
      <c r="B96" s="7"/>
      <c r="C96" s="7"/>
      <c r="D96" s="7"/>
      <c r="E96" s="7"/>
    </row>
    <row r="97" spans="1:5" x14ac:dyDescent="0.25">
      <c r="A97" s="6"/>
      <c r="B97" s="7"/>
      <c r="C97" s="7"/>
      <c r="D97" s="7"/>
      <c r="E97" s="7"/>
    </row>
    <row r="98" spans="1:5" x14ac:dyDescent="0.25">
      <c r="A98" s="6"/>
      <c r="B98" s="7"/>
      <c r="C98" s="7"/>
      <c r="D98" s="7"/>
      <c r="E98" s="7"/>
    </row>
    <row r="99" spans="1:5" x14ac:dyDescent="0.25">
      <c r="A99" s="6"/>
      <c r="B99" s="7"/>
      <c r="C99" s="7"/>
      <c r="D99" s="7"/>
      <c r="E99" s="7"/>
    </row>
    <row r="100" spans="1:5" x14ac:dyDescent="0.25">
      <c r="A100" s="6"/>
      <c r="B100" s="7"/>
      <c r="C100" s="7"/>
      <c r="D100" s="7"/>
      <c r="E100" s="7"/>
    </row>
    <row r="101" spans="1:5" x14ac:dyDescent="0.25">
      <c r="A101" s="6"/>
      <c r="B101" s="7"/>
      <c r="C101" s="7"/>
      <c r="D101" s="7"/>
      <c r="E101" s="7"/>
    </row>
    <row r="102" spans="1:5" x14ac:dyDescent="0.25">
      <c r="A102" s="6"/>
      <c r="B102" s="7"/>
      <c r="C102" s="7"/>
      <c r="D102" s="7"/>
      <c r="E102" s="7"/>
    </row>
    <row r="103" spans="1:5" x14ac:dyDescent="0.25">
      <c r="A103" s="6"/>
      <c r="B103" s="7"/>
      <c r="C103" s="7"/>
      <c r="D103" s="7"/>
      <c r="E103" s="7"/>
    </row>
    <row r="104" spans="1:5" x14ac:dyDescent="0.25">
      <c r="A104" s="6"/>
      <c r="B104" s="7"/>
      <c r="C104" s="7"/>
      <c r="D104" s="7"/>
      <c r="E104" s="7"/>
    </row>
    <row r="105" spans="1:5" x14ac:dyDescent="0.25">
      <c r="A105" s="6"/>
      <c r="B105" s="7"/>
      <c r="C105" s="7"/>
      <c r="D105" s="7"/>
      <c r="E105" s="7"/>
    </row>
    <row r="106" spans="1:5" x14ac:dyDescent="0.25">
      <c r="A106" s="6"/>
      <c r="B106" s="7"/>
      <c r="C106" s="7"/>
      <c r="D106" s="7"/>
      <c r="E106" s="7"/>
    </row>
    <row r="107" spans="1:5" x14ac:dyDescent="0.25">
      <c r="A107" s="6"/>
      <c r="B107" s="7"/>
      <c r="C107" s="7"/>
      <c r="D107" s="7"/>
      <c r="E107" s="7"/>
    </row>
    <row r="108" spans="1:5" x14ac:dyDescent="0.25">
      <c r="A108" s="6"/>
      <c r="B108" s="7"/>
      <c r="C108" s="7"/>
      <c r="D108" s="7"/>
      <c r="E108" s="7"/>
    </row>
    <row r="109" spans="1:5" x14ac:dyDescent="0.25">
      <c r="A109" s="6"/>
      <c r="B109" s="7"/>
      <c r="C109" s="7"/>
      <c r="D109" s="7"/>
      <c r="E109" s="7"/>
    </row>
    <row r="110" spans="1:5" x14ac:dyDescent="0.25">
      <c r="A110" s="6"/>
      <c r="B110" s="7"/>
      <c r="C110" s="7"/>
      <c r="D110" s="7"/>
      <c r="E110" s="7"/>
    </row>
    <row r="111" spans="1:5" x14ac:dyDescent="0.25">
      <c r="A111" s="6"/>
      <c r="B111" s="7"/>
      <c r="C111" s="7"/>
      <c r="D111" s="7"/>
      <c r="E111" s="7"/>
    </row>
    <row r="112" spans="1:5" x14ac:dyDescent="0.25">
      <c r="A112" s="6"/>
      <c r="B112" s="7"/>
      <c r="C112" s="7"/>
      <c r="D112" s="7"/>
      <c r="E112" s="7"/>
    </row>
    <row r="113" spans="1:5" x14ac:dyDescent="0.25">
      <c r="A113" s="6"/>
      <c r="B113" s="7"/>
      <c r="C113" s="7"/>
      <c r="D113" s="7"/>
      <c r="E113" s="7"/>
    </row>
    <row r="114" spans="1:5" x14ac:dyDescent="0.25">
      <c r="A114" s="6"/>
      <c r="B114" s="7"/>
      <c r="C114" s="7"/>
      <c r="D114" s="7"/>
      <c r="E114" s="7"/>
    </row>
    <row r="115" spans="1:5" x14ac:dyDescent="0.25">
      <c r="A115" s="6"/>
      <c r="B115" s="7"/>
      <c r="C115" s="7"/>
      <c r="D115" s="7"/>
      <c r="E115" s="7"/>
    </row>
    <row r="116" spans="1:5" x14ac:dyDescent="0.25">
      <c r="A116" s="6"/>
      <c r="B116" s="7"/>
      <c r="C116" s="7"/>
      <c r="D116" s="7"/>
      <c r="E116" s="7"/>
    </row>
    <row r="117" spans="1:5" x14ac:dyDescent="0.25">
      <c r="A117" s="6"/>
      <c r="B117" s="7"/>
      <c r="C117" s="7"/>
      <c r="D117" s="7"/>
      <c r="E117" s="7"/>
    </row>
    <row r="118" spans="1:5" x14ac:dyDescent="0.25">
      <c r="A118" s="6"/>
      <c r="B118" s="7"/>
      <c r="C118" s="7"/>
      <c r="D118" s="7"/>
      <c r="E118" s="7"/>
    </row>
    <row r="119" spans="1:5" x14ac:dyDescent="0.25">
      <c r="A119" s="6"/>
      <c r="B119" s="7"/>
      <c r="C119" s="7"/>
      <c r="D119" s="7"/>
      <c r="E119" s="7"/>
    </row>
    <row r="120" spans="1:5" x14ac:dyDescent="0.25">
      <c r="A120" s="6"/>
      <c r="B120" s="7"/>
      <c r="C120" s="7"/>
      <c r="D120" s="7"/>
      <c r="E120" s="7"/>
    </row>
    <row r="121" spans="1:5" x14ac:dyDescent="0.25">
      <c r="A121" s="6"/>
      <c r="B121" s="7"/>
      <c r="C121" s="7"/>
      <c r="D121" s="7"/>
      <c r="E121" s="7"/>
    </row>
    <row r="122" spans="1:5" x14ac:dyDescent="0.25">
      <c r="A122" s="6"/>
      <c r="B122" s="7"/>
      <c r="C122" s="7"/>
      <c r="D122" s="7"/>
      <c r="E122" s="7"/>
    </row>
    <row r="123" spans="1:5" x14ac:dyDescent="0.25">
      <c r="A123" s="6"/>
      <c r="B123" s="7"/>
      <c r="C123" s="7"/>
      <c r="D123" s="7"/>
      <c r="E123" s="7"/>
    </row>
    <row r="124" spans="1:5" x14ac:dyDescent="0.25">
      <c r="A124" s="6"/>
      <c r="B124" s="7"/>
      <c r="C124" s="7"/>
      <c r="D124" s="7"/>
      <c r="E124" s="7"/>
    </row>
    <row r="125" spans="1:5" x14ac:dyDescent="0.25">
      <c r="A125" s="6"/>
      <c r="B125" s="7"/>
      <c r="C125" s="7"/>
      <c r="D125" s="7"/>
      <c r="E125" s="7"/>
    </row>
    <row r="126" spans="1:5" x14ac:dyDescent="0.25">
      <c r="A126" s="6"/>
      <c r="B126" s="7"/>
      <c r="C126" s="7"/>
      <c r="D126" s="7"/>
      <c r="E126" s="7"/>
    </row>
    <row r="127" spans="1:5" x14ac:dyDescent="0.25">
      <c r="A127" s="6"/>
      <c r="B127" s="7"/>
      <c r="C127" s="7"/>
      <c r="D127" s="7"/>
      <c r="E127" s="7"/>
    </row>
    <row r="128" spans="1:5" x14ac:dyDescent="0.25">
      <c r="A128" s="6"/>
      <c r="B128" s="7"/>
      <c r="C128" s="7"/>
      <c r="D128" s="7"/>
      <c r="E128" s="7"/>
    </row>
    <row r="129" spans="1:5" x14ac:dyDescent="0.25">
      <c r="A129" s="6"/>
      <c r="B129" s="7"/>
      <c r="C129" s="7"/>
      <c r="D129" s="7"/>
      <c r="E129" s="7"/>
    </row>
    <row r="130" spans="1:5" x14ac:dyDescent="0.25">
      <c r="A130" s="6"/>
      <c r="B130" s="7"/>
      <c r="C130" s="7"/>
      <c r="D130" s="7"/>
      <c r="E130" s="7"/>
    </row>
    <row r="131" spans="1:5" x14ac:dyDescent="0.25">
      <c r="A131" s="6"/>
      <c r="B131" s="7"/>
      <c r="C131" s="7"/>
      <c r="D131" s="7"/>
      <c r="E131" s="7"/>
    </row>
    <row r="132" spans="1:5" x14ac:dyDescent="0.25">
      <c r="A132" s="6"/>
      <c r="B132" s="7"/>
      <c r="C132" s="7"/>
      <c r="D132" s="7"/>
      <c r="E132" s="7"/>
    </row>
    <row r="133" spans="1:5" x14ac:dyDescent="0.25">
      <c r="A133" s="6"/>
      <c r="B133" s="7"/>
      <c r="C133" s="7"/>
      <c r="D133" s="7"/>
      <c r="E133" s="7"/>
    </row>
    <row r="134" spans="1:5" x14ac:dyDescent="0.25">
      <c r="A134" s="6"/>
      <c r="B134" s="7"/>
      <c r="C134" s="7"/>
      <c r="D134" s="7"/>
      <c r="E134" s="7"/>
    </row>
    <row r="135" spans="1:5" x14ac:dyDescent="0.25">
      <c r="A135" s="6"/>
      <c r="B135" s="7"/>
      <c r="C135" s="7"/>
      <c r="D135" s="7"/>
      <c r="E135" s="7"/>
    </row>
    <row r="136" spans="1:5" x14ac:dyDescent="0.25">
      <c r="A136" s="6"/>
      <c r="B136" s="7"/>
      <c r="C136" s="7"/>
      <c r="D136" s="7"/>
      <c r="E136" s="7"/>
    </row>
    <row r="137" spans="1:5" x14ac:dyDescent="0.25">
      <c r="A137" s="6"/>
      <c r="B137" s="7"/>
      <c r="C137" s="7"/>
      <c r="D137" s="7"/>
      <c r="E137" s="7"/>
    </row>
    <row r="138" spans="1:5" x14ac:dyDescent="0.25">
      <c r="A138" s="6"/>
      <c r="B138" s="7"/>
      <c r="C138" s="7"/>
      <c r="D138" s="7"/>
      <c r="E138" s="7"/>
    </row>
    <row r="139" spans="1:5" x14ac:dyDescent="0.25">
      <c r="A139" s="6"/>
      <c r="B139" s="7"/>
      <c r="C139" s="7"/>
      <c r="D139" s="7"/>
      <c r="E139" s="7"/>
    </row>
    <row r="140" spans="1:5" x14ac:dyDescent="0.25">
      <c r="A140" s="6"/>
      <c r="B140" s="7"/>
      <c r="C140" s="7"/>
      <c r="D140" s="7"/>
      <c r="E140" s="7"/>
    </row>
    <row r="141" spans="1:5" x14ac:dyDescent="0.25">
      <c r="A141" s="6"/>
      <c r="B141" s="7"/>
      <c r="C141" s="7"/>
      <c r="D141" s="7"/>
      <c r="E141" s="7"/>
    </row>
    <row r="142" spans="1:5" x14ac:dyDescent="0.25">
      <c r="A142" s="6"/>
      <c r="B142" s="7"/>
      <c r="C142" s="7"/>
      <c r="D142" s="7"/>
      <c r="E142" s="7"/>
    </row>
    <row r="143" spans="1:5" x14ac:dyDescent="0.25">
      <c r="A143" s="6"/>
      <c r="B143" s="7"/>
      <c r="C143" s="7"/>
      <c r="D143" s="7"/>
      <c r="E143" s="7"/>
    </row>
    <row r="144" spans="1:5" x14ac:dyDescent="0.25">
      <c r="A144" s="6"/>
      <c r="B144" s="7"/>
      <c r="C144" s="7"/>
      <c r="D144" s="7"/>
      <c r="E144" s="7"/>
    </row>
    <row r="145" spans="1:5" x14ac:dyDescent="0.25">
      <c r="A145" s="6"/>
      <c r="B145" s="7"/>
      <c r="C145" s="7"/>
      <c r="D145" s="7"/>
      <c r="E145" s="7"/>
    </row>
    <row r="146" spans="1:5" x14ac:dyDescent="0.25">
      <c r="A146" s="6"/>
      <c r="B146" s="7"/>
      <c r="C146" s="7"/>
      <c r="D146" s="7"/>
      <c r="E146" s="7"/>
    </row>
    <row r="147" spans="1:5" x14ac:dyDescent="0.25">
      <c r="A147" s="6"/>
      <c r="B147" s="7"/>
      <c r="C147" s="7"/>
      <c r="D147" s="7"/>
      <c r="E147" s="7"/>
    </row>
    <row r="148" spans="1:5" x14ac:dyDescent="0.25">
      <c r="A148" s="6"/>
      <c r="B148" s="7"/>
      <c r="C148" s="7"/>
      <c r="D148" s="7"/>
      <c r="E148" s="7"/>
    </row>
    <row r="149" spans="1:5" x14ac:dyDescent="0.25">
      <c r="A149" s="6"/>
      <c r="B149" s="7"/>
      <c r="C149" s="7"/>
      <c r="D149" s="7"/>
      <c r="E149" s="7"/>
    </row>
    <row r="150" spans="1:5" x14ac:dyDescent="0.25">
      <c r="A150" s="6"/>
      <c r="B150" s="7"/>
      <c r="C150" s="7"/>
      <c r="D150" s="7"/>
      <c r="E150" s="7"/>
    </row>
    <row r="151" spans="1:5" x14ac:dyDescent="0.25">
      <c r="A151" s="6"/>
      <c r="B151" s="7"/>
      <c r="C151" s="7"/>
      <c r="D151" s="7"/>
      <c r="E151" s="7"/>
    </row>
    <row r="152" spans="1:5" x14ac:dyDescent="0.25">
      <c r="A152" s="6"/>
      <c r="B152" s="7"/>
      <c r="C152" s="7"/>
      <c r="D152" s="7"/>
      <c r="E152" s="7"/>
    </row>
    <row r="153" spans="1:5" x14ac:dyDescent="0.25">
      <c r="A153" s="6"/>
      <c r="B153" s="7"/>
      <c r="C153" s="7"/>
      <c r="D153" s="7"/>
      <c r="E153" s="7"/>
    </row>
    <row r="154" spans="1:5" x14ac:dyDescent="0.25">
      <c r="A154" s="6"/>
      <c r="B154" s="7"/>
      <c r="C154" s="7"/>
      <c r="D154" s="7"/>
      <c r="E154" s="7"/>
    </row>
    <row r="155" spans="1:5" x14ac:dyDescent="0.25">
      <c r="A155" s="6"/>
      <c r="B155" s="7"/>
      <c r="C155" s="7"/>
      <c r="D155" s="7"/>
      <c r="E155" s="7"/>
    </row>
    <row r="156" spans="1:5" x14ac:dyDescent="0.25">
      <c r="A156" s="6"/>
      <c r="B156" s="7"/>
      <c r="C156" s="7"/>
      <c r="D156" s="7"/>
      <c r="E156" s="7"/>
    </row>
    <row r="157" spans="1:5" x14ac:dyDescent="0.25">
      <c r="A157" s="6"/>
      <c r="B157" s="7"/>
      <c r="C157" s="7"/>
      <c r="D157" s="7"/>
      <c r="E157" s="7"/>
    </row>
    <row r="158" spans="1:5" x14ac:dyDescent="0.25">
      <c r="A158" s="6"/>
      <c r="B158" s="7"/>
      <c r="C158" s="7"/>
      <c r="D158" s="7"/>
      <c r="E158" s="7"/>
    </row>
    <row r="159" spans="1:5" x14ac:dyDescent="0.25">
      <c r="A159" s="6"/>
      <c r="B159" s="7"/>
      <c r="C159" s="7"/>
      <c r="D159" s="7"/>
      <c r="E159" s="7"/>
    </row>
    <row r="160" spans="1:5" x14ac:dyDescent="0.25">
      <c r="A160" s="6"/>
      <c r="B160" s="7"/>
      <c r="C160" s="7"/>
      <c r="D160" s="7"/>
      <c r="E160" s="7"/>
    </row>
    <row r="161" spans="1:5" x14ac:dyDescent="0.25">
      <c r="A161" s="6"/>
      <c r="B161" s="7"/>
      <c r="C161" s="7"/>
      <c r="D161" s="7"/>
      <c r="E161" s="7"/>
    </row>
    <row r="162" spans="1:5" x14ac:dyDescent="0.25">
      <c r="A162" s="6"/>
      <c r="B162" s="7"/>
      <c r="C162" s="7"/>
      <c r="D162" s="7"/>
      <c r="E162" s="7"/>
    </row>
    <row r="163" spans="1:5" x14ac:dyDescent="0.25">
      <c r="A163" s="6"/>
      <c r="B163" s="7"/>
      <c r="C163" s="7"/>
      <c r="D163" s="7"/>
      <c r="E163" s="7"/>
    </row>
    <row r="164" spans="1:5" x14ac:dyDescent="0.25">
      <c r="A164" s="6"/>
      <c r="B164" s="7"/>
      <c r="C164" s="7"/>
      <c r="D164" s="7"/>
      <c r="E164" s="7"/>
    </row>
    <row r="165" spans="1:5" x14ac:dyDescent="0.25">
      <c r="A165" s="6"/>
      <c r="B165" s="7"/>
      <c r="C165" s="7"/>
      <c r="D165" s="7"/>
      <c r="E165" s="7"/>
    </row>
    <row r="166" spans="1:5" x14ac:dyDescent="0.25">
      <c r="A166" s="6"/>
      <c r="B166" s="7"/>
      <c r="C166" s="7"/>
      <c r="D166" s="7"/>
      <c r="E166" s="7"/>
    </row>
    <row r="167" spans="1:5" x14ac:dyDescent="0.25">
      <c r="A167" s="6"/>
      <c r="B167" s="7"/>
      <c r="C167" s="7"/>
      <c r="D167" s="7"/>
      <c r="E167" s="7"/>
    </row>
    <row r="168" spans="1:5" x14ac:dyDescent="0.25">
      <c r="A168" s="6"/>
      <c r="B168" s="7"/>
      <c r="C168" s="7"/>
      <c r="D168" s="7"/>
      <c r="E168" s="7"/>
    </row>
    <row r="169" spans="1:5" x14ac:dyDescent="0.25">
      <c r="A169" s="6"/>
      <c r="B169" s="7"/>
      <c r="C169" s="7"/>
      <c r="D169" s="7"/>
      <c r="E169" s="7"/>
    </row>
    <row r="170" spans="1:5" x14ac:dyDescent="0.25">
      <c r="A170" s="6"/>
      <c r="B170" s="7"/>
      <c r="C170" s="7"/>
      <c r="D170" s="7"/>
      <c r="E170" s="7"/>
    </row>
    <row r="171" spans="1:5" x14ac:dyDescent="0.25">
      <c r="A171" s="6"/>
      <c r="B171" s="7"/>
      <c r="C171" s="7"/>
      <c r="D171" s="7"/>
      <c r="E171" s="7"/>
    </row>
    <row r="172" spans="1:5" x14ac:dyDescent="0.25">
      <c r="A172" s="6"/>
      <c r="B172" s="7"/>
      <c r="C172" s="7"/>
      <c r="D172" s="7"/>
      <c r="E172" s="7"/>
    </row>
    <row r="173" spans="1:5" x14ac:dyDescent="0.25">
      <c r="A173" s="6"/>
      <c r="B173" s="7"/>
      <c r="C173" s="7"/>
      <c r="D173" s="7"/>
      <c r="E173" s="7"/>
    </row>
    <row r="174" spans="1:5" x14ac:dyDescent="0.25">
      <c r="A174" s="6"/>
      <c r="B174" s="7"/>
      <c r="C174" s="7"/>
      <c r="D174" s="7"/>
      <c r="E174" s="7"/>
    </row>
    <row r="175" spans="1:5" x14ac:dyDescent="0.25">
      <c r="A175" s="6"/>
      <c r="B175" s="7"/>
      <c r="C175" s="7"/>
      <c r="D175" s="7"/>
      <c r="E175" s="7"/>
    </row>
    <row r="176" spans="1:5" x14ac:dyDescent="0.25">
      <c r="A176" s="6"/>
      <c r="B176" s="7"/>
      <c r="C176" s="7"/>
      <c r="D176" s="7"/>
      <c r="E176" s="7"/>
    </row>
    <row r="177" spans="1:5" x14ac:dyDescent="0.25">
      <c r="A177" s="6"/>
      <c r="B177" s="7"/>
      <c r="C177" s="7"/>
      <c r="D177" s="7"/>
      <c r="E177" s="7"/>
    </row>
    <row r="178" spans="1:5" x14ac:dyDescent="0.25">
      <c r="A178" s="6"/>
      <c r="B178" s="7"/>
      <c r="C178" s="7"/>
      <c r="D178" s="7"/>
      <c r="E178" s="7"/>
    </row>
    <row r="179" spans="1:5" x14ac:dyDescent="0.25">
      <c r="A179" s="6"/>
      <c r="B179" s="7"/>
      <c r="C179" s="7"/>
      <c r="D179" s="7"/>
      <c r="E179" s="7"/>
    </row>
    <row r="180" spans="1:5" x14ac:dyDescent="0.25">
      <c r="A180" s="6"/>
      <c r="B180" s="7"/>
      <c r="C180" s="7"/>
      <c r="D180" s="7"/>
      <c r="E180" s="7"/>
    </row>
    <row r="181" spans="1:5" x14ac:dyDescent="0.25">
      <c r="A181" s="6"/>
      <c r="B181" s="7"/>
      <c r="C181" s="7"/>
      <c r="D181" s="7"/>
      <c r="E181" s="7"/>
    </row>
    <row r="182" spans="1:5" x14ac:dyDescent="0.25">
      <c r="A182" s="6"/>
      <c r="B182" s="7"/>
      <c r="C182" s="7"/>
      <c r="D182" s="7"/>
      <c r="E182" s="7"/>
    </row>
    <row r="183" spans="1:5" x14ac:dyDescent="0.25">
      <c r="A183" s="6"/>
      <c r="B183" s="7"/>
      <c r="C183" s="7"/>
      <c r="D183" s="7"/>
      <c r="E183" s="7"/>
    </row>
    <row r="184" spans="1:5" x14ac:dyDescent="0.25">
      <c r="A184" s="6"/>
      <c r="B184" s="7"/>
      <c r="C184" s="7"/>
      <c r="D184" s="7"/>
      <c r="E184" s="7"/>
    </row>
    <row r="185" spans="1:5" x14ac:dyDescent="0.25">
      <c r="A185" s="6"/>
      <c r="B185" s="7"/>
      <c r="C185" s="7"/>
      <c r="D185" s="7"/>
      <c r="E185" s="7"/>
    </row>
    <row r="186" spans="1:5" x14ac:dyDescent="0.25">
      <c r="A186" s="6"/>
      <c r="B186" s="7"/>
      <c r="C186" s="7"/>
      <c r="D186" s="7"/>
      <c r="E186" s="7"/>
    </row>
    <row r="187" spans="1:5" x14ac:dyDescent="0.25">
      <c r="A187" s="6"/>
      <c r="B187" s="7"/>
      <c r="C187" s="7"/>
      <c r="D187" s="7"/>
      <c r="E187" s="7"/>
    </row>
    <row r="188" spans="1:5" x14ac:dyDescent="0.25">
      <c r="A188" s="6"/>
      <c r="B188" s="7"/>
      <c r="C188" s="7"/>
      <c r="D188" s="7"/>
      <c r="E188" s="7"/>
    </row>
    <row r="189" spans="1:5" x14ac:dyDescent="0.25">
      <c r="A189" s="6"/>
      <c r="B189" s="7"/>
      <c r="C189" s="7"/>
      <c r="D189" s="7"/>
      <c r="E189" s="7"/>
    </row>
    <row r="190" spans="1:5" x14ac:dyDescent="0.25">
      <c r="A190" s="6"/>
      <c r="B190" s="7"/>
      <c r="C190" s="7"/>
      <c r="D190" s="7"/>
      <c r="E190" s="7"/>
    </row>
    <row r="191" spans="1:5" x14ac:dyDescent="0.25">
      <c r="A191" s="6"/>
      <c r="B191" s="7"/>
      <c r="C191" s="7"/>
      <c r="D191" s="7"/>
      <c r="E191" s="7"/>
    </row>
    <row r="192" spans="1:5" x14ac:dyDescent="0.25">
      <c r="A192" s="6"/>
      <c r="B192" s="7"/>
      <c r="C192" s="7"/>
      <c r="D192" s="7"/>
      <c r="E192" s="7"/>
    </row>
    <row r="193" spans="1:5" x14ac:dyDescent="0.25">
      <c r="A193" s="6"/>
      <c r="B193" s="7"/>
      <c r="C193" s="7"/>
      <c r="D193" s="7"/>
      <c r="E193" s="7"/>
    </row>
    <row r="194" spans="1:5" x14ac:dyDescent="0.25">
      <c r="A194" s="6"/>
      <c r="B194" s="7"/>
      <c r="C194" s="7"/>
      <c r="D194" s="7"/>
      <c r="E194" s="7"/>
    </row>
    <row r="195" spans="1:5" x14ac:dyDescent="0.25">
      <c r="A195" s="6"/>
      <c r="B195" s="7"/>
      <c r="C195" s="7"/>
      <c r="D195" s="7"/>
      <c r="E195" s="7"/>
    </row>
    <row r="196" spans="1:5" x14ac:dyDescent="0.25">
      <c r="A196" s="6"/>
      <c r="B196" s="7"/>
      <c r="C196" s="7"/>
      <c r="D196" s="7"/>
      <c r="E196" s="7"/>
    </row>
    <row r="197" spans="1:5" x14ac:dyDescent="0.25">
      <c r="A197" s="6"/>
      <c r="B197" s="7"/>
      <c r="C197" s="7"/>
      <c r="D197" s="7"/>
      <c r="E197" s="7"/>
    </row>
    <row r="198" spans="1:5" x14ac:dyDescent="0.25">
      <c r="A198" s="6"/>
      <c r="B198" s="7"/>
      <c r="C198" s="7"/>
      <c r="D198" s="7"/>
      <c r="E198" s="7"/>
    </row>
    <row r="199" spans="1:5" x14ac:dyDescent="0.25">
      <c r="A199" s="6"/>
      <c r="B199" s="7"/>
      <c r="C199" s="7"/>
      <c r="D199" s="7"/>
      <c r="E199" s="7"/>
    </row>
    <row r="200" spans="1:5" x14ac:dyDescent="0.25">
      <c r="A200" s="6"/>
      <c r="B200" s="7"/>
      <c r="C200" s="7"/>
      <c r="D200" s="7"/>
      <c r="E200" s="7"/>
    </row>
    <row r="201" spans="1:5" x14ac:dyDescent="0.25">
      <c r="A201" s="6"/>
      <c r="B201" s="7"/>
      <c r="C201" s="7"/>
      <c r="D201" s="7"/>
      <c r="E201" s="7"/>
    </row>
    <row r="202" spans="1:5" x14ac:dyDescent="0.25">
      <c r="A202" s="6"/>
      <c r="B202" s="7"/>
      <c r="C202" s="7"/>
      <c r="D202" s="7"/>
      <c r="E202" s="7"/>
    </row>
    <row r="203" spans="1:5" x14ac:dyDescent="0.25">
      <c r="A203" s="6"/>
      <c r="B203" s="7"/>
      <c r="C203" s="7"/>
      <c r="D203" s="7"/>
      <c r="E203" s="7"/>
    </row>
    <row r="204" spans="1:5" x14ac:dyDescent="0.25">
      <c r="A204" s="6"/>
      <c r="B204" s="7"/>
      <c r="C204" s="7"/>
      <c r="D204" s="7"/>
      <c r="E204" s="7"/>
    </row>
  </sheetData>
  <sheetProtection sheet="1" objects="1" scenarios="1"/>
  <mergeCells count="26">
    <mergeCell ref="B8:D8"/>
    <mergeCell ref="A19:C19"/>
    <mergeCell ref="B29:D29"/>
    <mergeCell ref="A25:E25"/>
    <mergeCell ref="A9:C9"/>
    <mergeCell ref="A28:G28"/>
    <mergeCell ref="A26:G26"/>
    <mergeCell ref="A12:C12"/>
    <mergeCell ref="A13:C13"/>
    <mergeCell ref="A17:C17"/>
    <mergeCell ref="A21:C21"/>
    <mergeCell ref="A22:C22"/>
    <mergeCell ref="A16:C16"/>
    <mergeCell ref="A11:C11"/>
    <mergeCell ref="A15:C15"/>
    <mergeCell ref="A18:C18"/>
    <mergeCell ref="A27:G27"/>
    <mergeCell ref="A2:G2"/>
    <mergeCell ref="A1:G1"/>
    <mergeCell ref="A4:C4"/>
    <mergeCell ref="A6:B6"/>
    <mergeCell ref="E3:G3"/>
    <mergeCell ref="E7:F7"/>
    <mergeCell ref="A23:D23"/>
    <mergeCell ref="A24:D24"/>
    <mergeCell ref="A20:C20"/>
  </mergeCells>
  <phoneticPr fontId="0" type="noConversion"/>
  <pageMargins left="0.65" right="0.53" top="0.82" bottom="0.51" header="0.51"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6"/>
  <sheetViews>
    <sheetView workbookViewId="0">
      <selection activeCell="A28" sqref="A28:C28"/>
    </sheetView>
  </sheetViews>
  <sheetFormatPr defaultColWidth="9.109375" defaultRowHeight="13.2" x14ac:dyDescent="0.25"/>
  <cols>
    <col min="1" max="1" width="43.5546875" style="18" customWidth="1"/>
    <col min="2" max="2" width="6.88671875" style="2" customWidth="1"/>
    <col min="3" max="3" width="5.88671875" style="2" customWidth="1"/>
    <col min="4" max="4" width="6.109375" style="2" customWidth="1"/>
    <col min="5" max="5" width="5.5546875" style="2" customWidth="1"/>
    <col min="6" max="6" width="12.44140625" style="2" customWidth="1"/>
    <col min="7" max="7" width="15.109375" style="2" customWidth="1"/>
    <col min="8" max="8" width="14" style="2" customWidth="1"/>
    <col min="9" max="9" width="0.109375" style="2" customWidth="1"/>
    <col min="10" max="10" width="9.109375" style="2" hidden="1" customWidth="1"/>
    <col min="11" max="11" width="0.109375" style="2" customWidth="1"/>
    <col min="12" max="12" width="0.44140625" style="2" customWidth="1"/>
    <col min="13" max="16384" width="9.109375" style="2"/>
  </cols>
  <sheetData>
    <row r="1" spans="1:8" ht="26.25" customHeight="1" x14ac:dyDescent="0.3">
      <c r="A1" s="189" t="s">
        <v>159</v>
      </c>
      <c r="B1" s="190"/>
      <c r="C1" s="190"/>
      <c r="D1" s="190"/>
      <c r="E1" s="190"/>
      <c r="F1" s="190"/>
      <c r="G1" s="190"/>
      <c r="H1" s="190"/>
    </row>
    <row r="2" spans="1:8" ht="17.399999999999999" x14ac:dyDescent="0.3">
      <c r="A2" s="162" t="s">
        <v>21</v>
      </c>
      <c r="B2" s="162"/>
      <c r="C2" s="162"/>
      <c r="D2" s="162"/>
      <c r="E2" s="162"/>
      <c r="F2" s="162"/>
      <c r="G2" s="162"/>
      <c r="H2" s="162"/>
    </row>
    <row r="3" spans="1:8" ht="15.6" x14ac:dyDescent="0.3">
      <c r="A3" s="191" t="s">
        <v>51</v>
      </c>
      <c r="B3" s="192"/>
      <c r="C3" s="192"/>
      <c r="D3" s="192"/>
      <c r="E3" s="192"/>
      <c r="F3" s="192"/>
      <c r="G3" s="192"/>
      <c r="H3" s="192"/>
    </row>
    <row r="4" spans="1:8" x14ac:dyDescent="0.25">
      <c r="B4" s="3"/>
      <c r="D4" s="193" t="s">
        <v>41</v>
      </c>
      <c r="E4" s="157"/>
      <c r="F4" s="157"/>
      <c r="G4" s="157"/>
      <c r="H4" s="33">
        <f>+ES!G4</f>
        <v>550</v>
      </c>
    </row>
    <row r="5" spans="1:8" x14ac:dyDescent="0.25">
      <c r="A5" s="194" t="s">
        <v>65</v>
      </c>
      <c r="B5" s="195"/>
      <c r="C5" s="33">
        <v>1</v>
      </c>
      <c r="D5" s="193" t="s">
        <v>40</v>
      </c>
      <c r="E5" s="193"/>
      <c r="F5" s="157"/>
      <c r="G5" s="193"/>
      <c r="H5" s="33">
        <f>+ES!G5</f>
        <v>24</v>
      </c>
    </row>
    <row r="6" spans="1:8" x14ac:dyDescent="0.25">
      <c r="B6" s="3"/>
      <c r="C6" s="21"/>
      <c r="D6" s="193" t="s">
        <v>43</v>
      </c>
      <c r="E6" s="193"/>
      <c r="F6" s="157"/>
      <c r="G6" s="193"/>
      <c r="H6" s="33">
        <f>+ES!G6</f>
        <v>6</v>
      </c>
    </row>
    <row r="7" spans="1:8" x14ac:dyDescent="0.25">
      <c r="A7" s="171"/>
      <c r="B7" s="171"/>
      <c r="C7" s="171"/>
      <c r="D7" s="171"/>
      <c r="E7" s="171"/>
      <c r="F7" s="171"/>
      <c r="G7" s="171"/>
    </row>
    <row r="8" spans="1:8" x14ac:dyDescent="0.25">
      <c r="A8" s="1"/>
      <c r="B8" s="188" t="s">
        <v>109</v>
      </c>
      <c r="C8" s="188"/>
      <c r="D8" s="188"/>
      <c r="E8" s="188"/>
      <c r="F8" s="1"/>
      <c r="G8" s="1"/>
    </row>
    <row r="9" spans="1:8" s="4" customFormat="1" x14ac:dyDescent="0.25">
      <c r="A9" s="196"/>
      <c r="B9" s="173"/>
      <c r="C9" s="173"/>
      <c r="D9" s="76" t="s">
        <v>108</v>
      </c>
      <c r="E9" s="24" t="s">
        <v>105</v>
      </c>
      <c r="F9" s="24" t="s">
        <v>171</v>
      </c>
      <c r="G9" s="24" t="s">
        <v>110</v>
      </c>
      <c r="H9" s="1" t="s">
        <v>106</v>
      </c>
    </row>
    <row r="10" spans="1:8" s="4" customFormat="1" x14ac:dyDescent="0.25">
      <c r="A10" s="23" t="s">
        <v>0</v>
      </c>
      <c r="C10" s="25"/>
      <c r="D10" s="24"/>
      <c r="E10" s="24"/>
      <c r="F10" s="24"/>
      <c r="G10" s="24"/>
    </row>
    <row r="11" spans="1:8" s="4" customFormat="1" ht="15.75" customHeight="1" x14ac:dyDescent="0.25">
      <c r="A11" s="103" t="s">
        <v>162</v>
      </c>
      <c r="B11" s="75"/>
      <c r="C11" s="75"/>
      <c r="D11" s="75"/>
      <c r="E11" s="75"/>
      <c r="F11" s="75"/>
      <c r="G11" s="75"/>
    </row>
    <row r="12" spans="1:8" ht="12.75" customHeight="1" x14ac:dyDescent="0.25">
      <c r="A12" s="177" t="s">
        <v>2</v>
      </c>
      <c r="B12" s="173"/>
      <c r="C12" s="178"/>
      <c r="D12" s="84">
        <v>0</v>
      </c>
      <c r="E12" s="84">
        <v>0</v>
      </c>
      <c r="F12" s="9">
        <v>460</v>
      </c>
      <c r="G12" s="8">
        <f t="shared" ref="G12:H18" si="0">F12*D12</f>
        <v>0</v>
      </c>
      <c r="H12" s="8">
        <f t="shared" si="0"/>
        <v>0</v>
      </c>
    </row>
    <row r="13" spans="1:8" ht="12.75" customHeight="1" x14ac:dyDescent="0.25">
      <c r="A13" s="177" t="s">
        <v>3</v>
      </c>
      <c r="B13" s="173"/>
      <c r="C13" s="178"/>
      <c r="D13" s="84">
        <v>0</v>
      </c>
      <c r="E13" s="84">
        <v>0</v>
      </c>
      <c r="F13" s="10">
        <v>360</v>
      </c>
      <c r="G13" s="8">
        <f t="shared" si="0"/>
        <v>0</v>
      </c>
      <c r="H13" s="8">
        <f t="shared" si="0"/>
        <v>0</v>
      </c>
    </row>
    <row r="14" spans="1:8" ht="12.75" customHeight="1" x14ac:dyDescent="0.25">
      <c r="A14" s="177" t="s">
        <v>4</v>
      </c>
      <c r="B14" s="173"/>
      <c r="C14" s="178"/>
      <c r="D14" s="84">
        <v>0</v>
      </c>
      <c r="E14" s="84">
        <v>0</v>
      </c>
      <c r="F14" s="10">
        <v>360</v>
      </c>
      <c r="G14" s="8">
        <f t="shared" si="0"/>
        <v>0</v>
      </c>
      <c r="H14" s="8">
        <f t="shared" si="0"/>
        <v>0</v>
      </c>
    </row>
    <row r="15" spans="1:8" ht="12.75" customHeight="1" x14ac:dyDescent="0.25">
      <c r="A15" s="177" t="s">
        <v>5</v>
      </c>
      <c r="B15" s="173"/>
      <c r="C15" s="178"/>
      <c r="D15" s="84">
        <v>0</v>
      </c>
      <c r="E15" s="84">
        <v>0</v>
      </c>
      <c r="F15" s="10">
        <v>360</v>
      </c>
      <c r="G15" s="8">
        <f t="shared" si="0"/>
        <v>0</v>
      </c>
      <c r="H15" s="8">
        <f t="shared" si="0"/>
        <v>0</v>
      </c>
    </row>
    <row r="16" spans="1:8" ht="12.75" customHeight="1" x14ac:dyDescent="0.25">
      <c r="A16" s="177" t="s">
        <v>6</v>
      </c>
      <c r="B16" s="173"/>
      <c r="C16" s="178"/>
      <c r="D16" s="84">
        <v>0</v>
      </c>
      <c r="E16" s="84">
        <v>0</v>
      </c>
      <c r="F16" s="10">
        <v>360</v>
      </c>
      <c r="G16" s="8">
        <f t="shared" si="0"/>
        <v>0</v>
      </c>
      <c r="H16" s="8">
        <f t="shared" si="0"/>
        <v>0</v>
      </c>
    </row>
    <row r="17" spans="1:8" ht="12.75" customHeight="1" x14ac:dyDescent="0.25">
      <c r="A17" s="177" t="s">
        <v>7</v>
      </c>
      <c r="B17" s="173"/>
      <c r="C17" s="178"/>
      <c r="D17" s="84">
        <v>0</v>
      </c>
      <c r="E17" s="84">
        <v>0</v>
      </c>
      <c r="F17" s="9">
        <v>500</v>
      </c>
      <c r="G17" s="8">
        <f t="shared" si="0"/>
        <v>0</v>
      </c>
      <c r="H17" s="8">
        <f t="shared" si="0"/>
        <v>0</v>
      </c>
    </row>
    <row r="18" spans="1:8" ht="15" customHeight="1" x14ac:dyDescent="0.25">
      <c r="A18" s="177" t="s">
        <v>28</v>
      </c>
      <c r="B18" s="173"/>
      <c r="C18" s="178"/>
      <c r="D18" s="84">
        <v>0</v>
      </c>
      <c r="E18" s="84">
        <v>0</v>
      </c>
      <c r="F18" s="9">
        <v>625</v>
      </c>
      <c r="G18" s="8">
        <f t="shared" si="0"/>
        <v>0</v>
      </c>
      <c r="H18" s="8">
        <f t="shared" si="0"/>
        <v>0</v>
      </c>
    </row>
    <row r="19" spans="1:8" ht="15" customHeight="1" x14ac:dyDescent="0.25">
      <c r="A19" s="177" t="s">
        <v>18</v>
      </c>
      <c r="B19" s="173"/>
      <c r="C19" s="178"/>
      <c r="D19" s="84">
        <f>ROUND(H4/4,0)</f>
        <v>138</v>
      </c>
      <c r="E19" s="112">
        <v>0</v>
      </c>
      <c r="F19" s="9">
        <v>75</v>
      </c>
      <c r="G19" s="8">
        <f>D19*F19</f>
        <v>10350</v>
      </c>
      <c r="H19" s="8">
        <f>E19*F19</f>
        <v>0</v>
      </c>
    </row>
    <row r="20" spans="1:8" ht="15" customHeight="1" x14ac:dyDescent="0.25">
      <c r="A20" s="57"/>
      <c r="B20" s="55"/>
      <c r="C20" s="51"/>
      <c r="D20" s="174" t="s">
        <v>82</v>
      </c>
      <c r="E20" s="179"/>
      <c r="F20" s="180"/>
      <c r="G20" s="8">
        <f>SUM(G12:G19)</f>
        <v>10350</v>
      </c>
      <c r="H20" s="8">
        <f>SUM(H12:H19)</f>
        <v>0</v>
      </c>
    </row>
    <row r="21" spans="1:8" ht="15" customHeight="1" x14ac:dyDescent="0.25">
      <c r="A21" s="104" t="s">
        <v>163</v>
      </c>
      <c r="B21" s="55"/>
      <c r="C21" s="51"/>
      <c r="D21" s="59"/>
      <c r="E21" s="67"/>
      <c r="F21" s="68"/>
      <c r="G21" s="8"/>
      <c r="H21" s="8"/>
    </row>
    <row r="22" spans="1:8" ht="15.75" customHeight="1" x14ac:dyDescent="0.25">
      <c r="A22" s="197" t="s">
        <v>29</v>
      </c>
      <c r="B22" s="173"/>
      <c r="C22" s="178"/>
      <c r="D22" s="84">
        <f>ROUND((ESconsume!$H$4/$H$5/$H$6)+1,0)</f>
        <v>5</v>
      </c>
      <c r="E22" s="84">
        <f>ROUND((ESconsume!$H$4/$H$5/$H$6)+1,0)</f>
        <v>5</v>
      </c>
      <c r="F22" s="19">
        <v>110</v>
      </c>
      <c r="G22" s="8">
        <f>F22*D22</f>
        <v>550</v>
      </c>
      <c r="H22" s="8">
        <f>F22*E22</f>
        <v>550</v>
      </c>
    </row>
    <row r="23" spans="1:8" ht="12.75" customHeight="1" x14ac:dyDescent="0.25">
      <c r="A23" s="197" t="s">
        <v>30</v>
      </c>
      <c r="B23" s="173"/>
      <c r="C23" s="178"/>
      <c r="D23" s="84">
        <f>ROUND((ESconsume!$H$4/$H$5/$H$6)+1,0)</f>
        <v>5</v>
      </c>
      <c r="E23" s="84">
        <f>ROUND((ESconsume!$H$4/$H$5/$H$6)+1,0)</f>
        <v>5</v>
      </c>
      <c r="F23" s="19">
        <v>75</v>
      </c>
      <c r="G23" s="8">
        <f>D23*F23</f>
        <v>375</v>
      </c>
      <c r="H23" s="8">
        <f>E23*F23</f>
        <v>375</v>
      </c>
    </row>
    <row r="24" spans="1:8" ht="12.75" customHeight="1" x14ac:dyDescent="0.25">
      <c r="A24" s="197" t="s">
        <v>31</v>
      </c>
      <c r="B24" s="173"/>
      <c r="C24" s="178"/>
      <c r="D24" s="84">
        <f>ROUND((ESconsume!$H$4/$H$5/$H$6)+1,0)</f>
        <v>5</v>
      </c>
      <c r="E24" s="84">
        <f>ROUND((ESconsume!$H$4/$H$5/$H$6)+1,0)</f>
        <v>5</v>
      </c>
      <c r="F24" s="19">
        <v>100</v>
      </c>
      <c r="G24" s="8">
        <f t="shared" ref="G24:G32" si="1">F24*D24</f>
        <v>500</v>
      </c>
      <c r="H24" s="8">
        <f t="shared" ref="H24:H32" si="2">F24*E24</f>
        <v>500</v>
      </c>
    </row>
    <row r="25" spans="1:8" ht="12.75" customHeight="1" x14ac:dyDescent="0.25">
      <c r="A25" s="197" t="s">
        <v>32</v>
      </c>
      <c r="B25" s="173"/>
      <c r="C25" s="178"/>
      <c r="D25" s="84">
        <f>ROUND((ESconsume!$H$4/$H$5/$H$6)+1,0)</f>
        <v>5</v>
      </c>
      <c r="E25" s="84">
        <f>ROUND((ESconsume!$H$4/$H$5/$H$6)+1,0)</f>
        <v>5</v>
      </c>
      <c r="F25" s="19">
        <v>95</v>
      </c>
      <c r="G25" s="8">
        <f t="shared" si="1"/>
        <v>475</v>
      </c>
      <c r="H25" s="8">
        <f t="shared" si="2"/>
        <v>475</v>
      </c>
    </row>
    <row r="26" spans="1:8" ht="12.75" customHeight="1" x14ac:dyDescent="0.25">
      <c r="A26" s="197" t="s">
        <v>33</v>
      </c>
      <c r="B26" s="173"/>
      <c r="C26" s="178"/>
      <c r="D26" s="84">
        <f>ROUND((ESconsume!$H$4/$H$5/$H$6)+1,0)</f>
        <v>5</v>
      </c>
      <c r="E26" s="84">
        <f>ROUND((ESconsume!$H$4/$H$5/$H$6)+1,0)</f>
        <v>5</v>
      </c>
      <c r="F26" s="19">
        <v>70</v>
      </c>
      <c r="G26" s="8">
        <f t="shared" si="1"/>
        <v>350</v>
      </c>
      <c r="H26" s="8">
        <f t="shared" si="2"/>
        <v>350</v>
      </c>
    </row>
    <row r="27" spans="1:8" ht="12.75" customHeight="1" x14ac:dyDescent="0.25">
      <c r="A27" s="197" t="s">
        <v>34</v>
      </c>
      <c r="B27" s="173"/>
      <c r="C27" s="178"/>
      <c r="D27" s="84">
        <f>ROUND((ESconsume!$H$4/$H$5/$H$6)+1,0)</f>
        <v>5</v>
      </c>
      <c r="E27" s="84">
        <f>ROUND((ESconsume!$H$4/$H$5/$H$6)+1,0)</f>
        <v>5</v>
      </c>
      <c r="F27" s="19">
        <v>75</v>
      </c>
      <c r="G27" s="8">
        <f t="shared" si="1"/>
        <v>375</v>
      </c>
      <c r="H27" s="8">
        <f t="shared" si="2"/>
        <v>375</v>
      </c>
    </row>
    <row r="28" spans="1:8" ht="15" customHeight="1" x14ac:dyDescent="0.25">
      <c r="A28" s="197" t="s">
        <v>35</v>
      </c>
      <c r="B28" s="173"/>
      <c r="C28" s="178"/>
      <c r="D28" s="84">
        <f>ROUND((ESconsume!$H$4/$H$5/$H$6)+1,0)</f>
        <v>5</v>
      </c>
      <c r="E28" s="84">
        <f>ROUND((ESconsume!$H$4/$H$5/$H$6)+1,0)</f>
        <v>5</v>
      </c>
      <c r="F28" s="19">
        <v>75</v>
      </c>
      <c r="G28" s="8">
        <f t="shared" si="1"/>
        <v>375</v>
      </c>
      <c r="H28" s="8">
        <f t="shared" si="2"/>
        <v>375</v>
      </c>
    </row>
    <row r="29" spans="1:8" ht="12.75" customHeight="1" x14ac:dyDescent="0.25">
      <c r="A29" s="197" t="s">
        <v>36</v>
      </c>
      <c r="B29" s="173"/>
      <c r="C29" s="178"/>
      <c r="D29" s="84">
        <f>IF($C$5=1,ROUND((ESconsume!$H$4/$H$5/$H$6)+1,0),0)</f>
        <v>5</v>
      </c>
      <c r="E29" s="84">
        <f>IF($C$5=1,ROUND((ESconsume!$H$4/$H$5/$H$6)+1,0),0)</f>
        <v>5</v>
      </c>
      <c r="F29" s="19">
        <v>45</v>
      </c>
      <c r="G29" s="8">
        <f t="shared" si="1"/>
        <v>225</v>
      </c>
      <c r="H29" s="8">
        <f t="shared" si="2"/>
        <v>225</v>
      </c>
    </row>
    <row r="30" spans="1:8" x14ac:dyDescent="0.25">
      <c r="A30" s="197" t="s">
        <v>37</v>
      </c>
      <c r="B30" s="173"/>
      <c r="C30" s="178"/>
      <c r="D30" s="84">
        <f>ROUND((ESconsume!$H$4/$H$5/$H$6)+1,0)</f>
        <v>5</v>
      </c>
      <c r="E30" s="84">
        <f>ROUND((ESconsume!$H$4/$H$5/$H$6)+1,0)</f>
        <v>5</v>
      </c>
      <c r="F30" s="19">
        <v>55</v>
      </c>
      <c r="G30" s="8">
        <f t="shared" si="1"/>
        <v>275</v>
      </c>
      <c r="H30" s="8">
        <f t="shared" si="2"/>
        <v>275</v>
      </c>
    </row>
    <row r="31" spans="1:8" x14ac:dyDescent="0.25">
      <c r="A31" s="197" t="s">
        <v>38</v>
      </c>
      <c r="B31" s="173"/>
      <c r="C31" s="178"/>
      <c r="D31" s="84">
        <v>1</v>
      </c>
      <c r="E31" s="84">
        <v>1</v>
      </c>
      <c r="F31" s="19">
        <v>200</v>
      </c>
      <c r="G31" s="8">
        <f t="shared" si="1"/>
        <v>200</v>
      </c>
      <c r="H31" s="8">
        <f t="shared" si="2"/>
        <v>200</v>
      </c>
    </row>
    <row r="32" spans="1:8" x14ac:dyDescent="0.25">
      <c r="A32" s="198" t="s">
        <v>15</v>
      </c>
      <c r="B32" s="199"/>
      <c r="C32" s="200"/>
      <c r="D32" s="84">
        <v>2</v>
      </c>
      <c r="E32" s="84">
        <v>2</v>
      </c>
      <c r="F32" s="10">
        <v>20</v>
      </c>
      <c r="G32" s="8">
        <f t="shared" si="1"/>
        <v>40</v>
      </c>
      <c r="H32" s="8">
        <f t="shared" si="2"/>
        <v>40</v>
      </c>
    </row>
    <row r="33" spans="1:8" x14ac:dyDescent="0.25">
      <c r="A33" s="58"/>
      <c r="B33" s="56"/>
      <c r="C33" s="56"/>
      <c r="D33" s="175" t="s">
        <v>82</v>
      </c>
      <c r="E33" s="179"/>
      <c r="F33" s="180"/>
      <c r="G33" s="8">
        <f>SUM(G22:G32)</f>
        <v>3740</v>
      </c>
      <c r="H33" s="8">
        <f>SUM(H22:H32)</f>
        <v>3740</v>
      </c>
    </row>
    <row r="34" spans="1:8" x14ac:dyDescent="0.25">
      <c r="A34" s="174" t="s">
        <v>17</v>
      </c>
      <c r="B34" s="175"/>
      <c r="C34" s="175"/>
      <c r="D34" s="175"/>
      <c r="E34" s="175"/>
      <c r="F34" s="176"/>
      <c r="G34" s="20">
        <f>G20+G33</f>
        <v>14090</v>
      </c>
      <c r="H34" s="20">
        <f>H20+H33</f>
        <v>3740</v>
      </c>
    </row>
    <row r="35" spans="1:8" x14ac:dyDescent="0.25">
      <c r="A35" s="181" t="s">
        <v>10</v>
      </c>
      <c r="B35" s="182"/>
      <c r="C35" s="183"/>
      <c r="D35" s="187">
        <f>Budget!D48</f>
        <v>0.1</v>
      </c>
      <c r="E35" s="183"/>
      <c r="F35" s="12"/>
      <c r="G35" s="9">
        <f>D35*G34</f>
        <v>1409</v>
      </c>
      <c r="H35" s="9">
        <f>D35*H34</f>
        <v>374</v>
      </c>
    </row>
    <row r="36" spans="1:8" x14ac:dyDescent="0.25">
      <c r="A36" s="184" t="s">
        <v>11</v>
      </c>
      <c r="B36" s="182"/>
      <c r="C36" s="182"/>
      <c r="D36" s="182"/>
      <c r="E36" s="182"/>
      <c r="F36" s="183"/>
      <c r="G36" s="11">
        <f>G34+G35</f>
        <v>15499</v>
      </c>
      <c r="H36" s="11">
        <f>H34+H35</f>
        <v>4114</v>
      </c>
    </row>
    <row r="37" spans="1:8" ht="29.25" customHeight="1" x14ac:dyDescent="0.25">
      <c r="A37" s="185" t="s">
        <v>186</v>
      </c>
      <c r="B37" s="186"/>
      <c r="C37" s="186"/>
      <c r="D37" s="186"/>
      <c r="E37" s="186"/>
      <c r="F37" s="186"/>
      <c r="G37" s="186"/>
      <c r="H37" s="186"/>
    </row>
    <row r="38" spans="1:8" x14ac:dyDescent="0.25">
      <c r="A38" s="159" t="s">
        <v>168</v>
      </c>
      <c r="B38" s="159"/>
      <c r="C38" s="159"/>
      <c r="D38" s="159"/>
      <c r="E38" s="159"/>
      <c r="F38" s="159"/>
      <c r="G38" s="159"/>
      <c r="H38" s="159"/>
    </row>
    <row r="39" spans="1:8" x14ac:dyDescent="0.25">
      <c r="A39" s="6"/>
      <c r="B39" s="7"/>
      <c r="C39" s="15"/>
      <c r="D39" s="15"/>
      <c r="E39" s="7"/>
    </row>
    <row r="40" spans="1:8" x14ac:dyDescent="0.25">
      <c r="A40" s="6"/>
      <c r="B40" s="7"/>
      <c r="C40" s="15"/>
      <c r="D40" s="13"/>
      <c r="E40" s="7"/>
    </row>
    <row r="41" spans="1:8" x14ac:dyDescent="0.25">
      <c r="A41" s="6"/>
      <c r="B41" s="7"/>
      <c r="C41" s="15"/>
      <c r="D41" s="15"/>
      <c r="E41" s="7"/>
    </row>
    <row r="42" spans="1:8" x14ac:dyDescent="0.25">
      <c r="A42" s="6"/>
      <c r="B42" s="7"/>
      <c r="C42" s="15"/>
      <c r="D42" s="15"/>
      <c r="E42" s="7"/>
    </row>
    <row r="43" spans="1:8" x14ac:dyDescent="0.25">
      <c r="A43" s="6"/>
      <c r="B43" s="7"/>
      <c r="C43" s="15"/>
      <c r="D43" s="15"/>
      <c r="E43" s="7"/>
    </row>
    <row r="44" spans="1:8" x14ac:dyDescent="0.25">
      <c r="A44" s="6"/>
      <c r="B44" s="7"/>
      <c r="C44" s="15"/>
      <c r="D44" s="15"/>
      <c r="E44" s="7"/>
    </row>
    <row r="45" spans="1:8" x14ac:dyDescent="0.25">
      <c r="A45" s="16"/>
      <c r="B45" s="7"/>
      <c r="C45" s="17"/>
      <c r="D45" s="15"/>
      <c r="E45" s="7"/>
    </row>
    <row r="46" spans="1:8" x14ac:dyDescent="0.25">
      <c r="A46" s="6"/>
      <c r="B46" s="7"/>
      <c r="C46" s="7"/>
      <c r="D46" s="7"/>
      <c r="E46" s="7"/>
    </row>
    <row r="47" spans="1:8" x14ac:dyDescent="0.25">
      <c r="A47" s="6"/>
      <c r="B47" s="7"/>
      <c r="C47" s="7"/>
      <c r="D47" s="15"/>
      <c r="E47" s="7"/>
    </row>
    <row r="48" spans="1:8" x14ac:dyDescent="0.25">
      <c r="A48" s="6"/>
      <c r="B48" s="7"/>
      <c r="C48" s="7"/>
      <c r="D48" s="7"/>
      <c r="E48" s="7"/>
    </row>
    <row r="49" spans="1:5" x14ac:dyDescent="0.25">
      <c r="A49" s="6"/>
      <c r="B49" s="7"/>
      <c r="C49" s="7"/>
      <c r="D49" s="7"/>
      <c r="E49" s="7"/>
    </row>
    <row r="50" spans="1:5" x14ac:dyDescent="0.25">
      <c r="A50" s="6"/>
      <c r="B50" s="7"/>
      <c r="C50" s="7"/>
      <c r="D50" s="7"/>
      <c r="E50" s="7"/>
    </row>
    <row r="51" spans="1:5" x14ac:dyDescent="0.25">
      <c r="A51" s="6"/>
      <c r="B51" s="7"/>
      <c r="C51" s="7"/>
      <c r="D51" s="7"/>
      <c r="E51" s="7"/>
    </row>
    <row r="52" spans="1:5" x14ac:dyDescent="0.25">
      <c r="A52" s="6"/>
      <c r="B52" s="7"/>
      <c r="C52" s="7"/>
      <c r="D52" s="7"/>
      <c r="E52" s="7"/>
    </row>
    <row r="53" spans="1:5" x14ac:dyDescent="0.25">
      <c r="A53" s="6"/>
      <c r="B53" s="7"/>
      <c r="C53" s="7"/>
      <c r="D53" s="7"/>
      <c r="E53" s="7"/>
    </row>
    <row r="54" spans="1:5" x14ac:dyDescent="0.25">
      <c r="A54" s="6"/>
      <c r="B54" s="7"/>
      <c r="C54" s="7"/>
      <c r="D54" s="7"/>
      <c r="E54" s="7"/>
    </row>
    <row r="55" spans="1:5" x14ac:dyDescent="0.25">
      <c r="A55" s="6"/>
      <c r="B55" s="7"/>
      <c r="C55" s="7"/>
      <c r="D55" s="7"/>
      <c r="E55" s="7"/>
    </row>
    <row r="56" spans="1:5" x14ac:dyDescent="0.25">
      <c r="A56" s="6"/>
      <c r="B56" s="7"/>
      <c r="C56" s="7"/>
      <c r="D56" s="7"/>
      <c r="E56" s="7"/>
    </row>
    <row r="57" spans="1:5" x14ac:dyDescent="0.25">
      <c r="A57" s="6"/>
      <c r="B57" s="7"/>
      <c r="C57" s="7"/>
      <c r="D57" s="7"/>
      <c r="E57" s="7"/>
    </row>
    <row r="58" spans="1:5" x14ac:dyDescent="0.25">
      <c r="A58" s="6"/>
      <c r="B58" s="7"/>
      <c r="C58" s="7"/>
      <c r="D58" s="7"/>
      <c r="E58" s="7"/>
    </row>
    <row r="59" spans="1:5" x14ac:dyDescent="0.25">
      <c r="A59" s="6"/>
      <c r="B59" s="7"/>
      <c r="C59" s="7"/>
      <c r="D59" s="7"/>
      <c r="E59" s="7"/>
    </row>
    <row r="60" spans="1:5" x14ac:dyDescent="0.25">
      <c r="A60" s="6"/>
      <c r="B60" s="7"/>
      <c r="C60" s="7"/>
      <c r="D60" s="7"/>
      <c r="E60" s="7"/>
    </row>
    <row r="61" spans="1:5" x14ac:dyDescent="0.25">
      <c r="A61" s="6"/>
      <c r="B61" s="7"/>
      <c r="C61" s="7"/>
      <c r="D61" s="7"/>
      <c r="E61" s="7"/>
    </row>
    <row r="62" spans="1:5" x14ac:dyDescent="0.25">
      <c r="A62" s="6"/>
      <c r="B62" s="7"/>
      <c r="C62" s="7"/>
      <c r="D62" s="7"/>
      <c r="E62" s="7"/>
    </row>
    <row r="63" spans="1:5" x14ac:dyDescent="0.25">
      <c r="A63" s="6"/>
      <c r="B63" s="7"/>
      <c r="C63" s="7"/>
      <c r="D63" s="7"/>
      <c r="E63" s="7"/>
    </row>
    <row r="64" spans="1:5" x14ac:dyDescent="0.25">
      <c r="A64" s="6"/>
      <c r="B64" s="7"/>
      <c r="C64" s="7"/>
      <c r="D64" s="7"/>
      <c r="E64" s="7"/>
    </row>
    <row r="65" spans="1:5" x14ac:dyDescent="0.25">
      <c r="A65" s="6"/>
      <c r="B65" s="7"/>
      <c r="C65" s="7"/>
      <c r="D65" s="7"/>
      <c r="E65" s="7"/>
    </row>
    <row r="66" spans="1:5" x14ac:dyDescent="0.25">
      <c r="A66" s="6"/>
      <c r="B66" s="7"/>
      <c r="C66" s="7"/>
      <c r="D66" s="7"/>
      <c r="E66" s="7"/>
    </row>
    <row r="67" spans="1:5" x14ac:dyDescent="0.25">
      <c r="A67" s="6"/>
      <c r="B67" s="7"/>
      <c r="C67" s="7"/>
      <c r="D67" s="7"/>
      <c r="E67" s="7"/>
    </row>
    <row r="68" spans="1:5" x14ac:dyDescent="0.25">
      <c r="A68" s="6"/>
      <c r="B68" s="7"/>
      <c r="C68" s="7"/>
      <c r="D68" s="7"/>
      <c r="E68" s="7"/>
    </row>
    <row r="69" spans="1:5" x14ac:dyDescent="0.25">
      <c r="A69" s="6"/>
      <c r="B69" s="7"/>
      <c r="C69" s="7"/>
      <c r="D69" s="7"/>
      <c r="E69" s="7"/>
    </row>
    <row r="70" spans="1:5" x14ac:dyDescent="0.25">
      <c r="A70" s="6"/>
      <c r="B70" s="7"/>
      <c r="C70" s="7"/>
      <c r="D70" s="7"/>
      <c r="E70" s="7"/>
    </row>
    <row r="71" spans="1:5" x14ac:dyDescent="0.25">
      <c r="A71" s="6"/>
      <c r="B71" s="7"/>
      <c r="C71" s="7"/>
      <c r="D71" s="7"/>
      <c r="E71" s="7"/>
    </row>
    <row r="72" spans="1:5" x14ac:dyDescent="0.25">
      <c r="A72" s="6"/>
      <c r="B72" s="7"/>
      <c r="C72" s="7"/>
      <c r="D72" s="7"/>
      <c r="E72" s="7"/>
    </row>
    <row r="73" spans="1:5" x14ac:dyDescent="0.25">
      <c r="A73" s="6"/>
      <c r="B73" s="7"/>
      <c r="C73" s="7"/>
      <c r="D73" s="7"/>
      <c r="E73" s="7"/>
    </row>
    <row r="74" spans="1:5" x14ac:dyDescent="0.25">
      <c r="A74" s="6"/>
      <c r="B74" s="7"/>
      <c r="C74" s="7"/>
      <c r="D74" s="7"/>
      <c r="E74" s="7"/>
    </row>
    <row r="75" spans="1:5" x14ac:dyDescent="0.25">
      <c r="A75" s="6"/>
      <c r="B75" s="7"/>
      <c r="C75" s="7"/>
      <c r="D75" s="7"/>
      <c r="E75" s="7"/>
    </row>
    <row r="76" spans="1:5" x14ac:dyDescent="0.25">
      <c r="A76" s="6"/>
      <c r="B76" s="7"/>
      <c r="C76" s="7"/>
      <c r="D76" s="7"/>
      <c r="E76" s="7"/>
    </row>
    <row r="77" spans="1:5" x14ac:dyDescent="0.25">
      <c r="A77" s="6"/>
      <c r="B77" s="7"/>
      <c r="C77" s="7"/>
      <c r="D77" s="7"/>
      <c r="E77" s="7"/>
    </row>
    <row r="78" spans="1:5" x14ac:dyDescent="0.25">
      <c r="A78" s="6"/>
      <c r="B78" s="7"/>
      <c r="C78" s="7"/>
      <c r="D78" s="7"/>
      <c r="E78" s="7"/>
    </row>
    <row r="79" spans="1:5" x14ac:dyDescent="0.25">
      <c r="A79" s="6"/>
      <c r="B79" s="7"/>
      <c r="C79" s="7"/>
      <c r="D79" s="7"/>
      <c r="E79" s="7"/>
    </row>
    <row r="80" spans="1:5" x14ac:dyDescent="0.25">
      <c r="A80" s="6"/>
      <c r="B80" s="7"/>
      <c r="C80" s="7"/>
      <c r="D80" s="7"/>
      <c r="E80" s="7"/>
    </row>
    <row r="81" spans="1:5" x14ac:dyDescent="0.25">
      <c r="A81" s="6"/>
      <c r="B81" s="7"/>
      <c r="C81" s="7"/>
      <c r="D81" s="7"/>
      <c r="E81" s="7"/>
    </row>
    <row r="82" spans="1:5" x14ac:dyDescent="0.25">
      <c r="A82" s="6"/>
      <c r="B82" s="7"/>
      <c r="C82" s="7"/>
      <c r="D82" s="7"/>
      <c r="E82" s="7"/>
    </row>
    <row r="83" spans="1:5" x14ac:dyDescent="0.25">
      <c r="A83" s="6"/>
      <c r="B83" s="7"/>
      <c r="C83" s="7"/>
      <c r="D83" s="7"/>
      <c r="E83" s="7"/>
    </row>
    <row r="84" spans="1:5" x14ac:dyDescent="0.25">
      <c r="A84" s="6"/>
      <c r="B84" s="7"/>
      <c r="C84" s="7"/>
      <c r="D84" s="7"/>
      <c r="E84" s="7"/>
    </row>
    <row r="85" spans="1:5" x14ac:dyDescent="0.25">
      <c r="A85" s="6"/>
      <c r="B85" s="7"/>
      <c r="C85" s="7"/>
      <c r="D85" s="7"/>
      <c r="E85" s="7"/>
    </row>
    <row r="86" spans="1:5" x14ac:dyDescent="0.25">
      <c r="A86" s="6"/>
      <c r="B86" s="7"/>
      <c r="C86" s="7"/>
      <c r="D86" s="7"/>
      <c r="E86" s="7"/>
    </row>
    <row r="87" spans="1:5" x14ac:dyDescent="0.25">
      <c r="A87" s="6"/>
      <c r="B87" s="7"/>
      <c r="C87" s="7"/>
      <c r="D87" s="7"/>
      <c r="E87" s="7"/>
    </row>
    <row r="88" spans="1:5" x14ac:dyDescent="0.25">
      <c r="A88" s="6"/>
      <c r="B88" s="7"/>
      <c r="C88" s="7"/>
      <c r="D88" s="7"/>
      <c r="E88" s="7"/>
    </row>
    <row r="89" spans="1:5" x14ac:dyDescent="0.25">
      <c r="A89" s="6"/>
      <c r="B89" s="7"/>
      <c r="C89" s="7"/>
      <c r="D89" s="7"/>
      <c r="E89" s="7"/>
    </row>
    <row r="90" spans="1:5" x14ac:dyDescent="0.25">
      <c r="A90" s="6"/>
      <c r="B90" s="7"/>
      <c r="C90" s="7"/>
      <c r="D90" s="7"/>
      <c r="E90" s="7"/>
    </row>
    <row r="91" spans="1:5" x14ac:dyDescent="0.25">
      <c r="A91" s="6"/>
      <c r="B91" s="7"/>
      <c r="C91" s="7"/>
      <c r="D91" s="7"/>
      <c r="E91" s="7"/>
    </row>
    <row r="92" spans="1:5" x14ac:dyDescent="0.25">
      <c r="A92" s="6"/>
      <c r="B92" s="7"/>
      <c r="C92" s="7"/>
      <c r="D92" s="7"/>
      <c r="E92" s="7"/>
    </row>
    <row r="93" spans="1:5" x14ac:dyDescent="0.25">
      <c r="A93" s="6"/>
      <c r="B93" s="7"/>
      <c r="C93" s="7"/>
      <c r="D93" s="7"/>
      <c r="E93" s="7"/>
    </row>
    <row r="94" spans="1:5" x14ac:dyDescent="0.25">
      <c r="A94" s="6"/>
      <c r="B94" s="7"/>
      <c r="C94" s="7"/>
      <c r="D94" s="7"/>
      <c r="E94" s="7"/>
    </row>
    <row r="95" spans="1:5" x14ac:dyDescent="0.25">
      <c r="A95" s="6"/>
      <c r="B95" s="7"/>
      <c r="C95" s="7"/>
      <c r="D95" s="7"/>
      <c r="E95" s="7"/>
    </row>
    <row r="96" spans="1:5" x14ac:dyDescent="0.25">
      <c r="A96" s="6"/>
      <c r="B96" s="7"/>
      <c r="C96" s="7"/>
      <c r="D96" s="7"/>
      <c r="E96" s="7"/>
    </row>
    <row r="97" spans="1:5" x14ac:dyDescent="0.25">
      <c r="A97" s="6"/>
      <c r="B97" s="7"/>
      <c r="C97" s="7"/>
      <c r="D97" s="7"/>
      <c r="E97" s="7"/>
    </row>
    <row r="98" spans="1:5" x14ac:dyDescent="0.25">
      <c r="A98" s="6"/>
      <c r="B98" s="7"/>
      <c r="C98" s="7"/>
      <c r="D98" s="7"/>
      <c r="E98" s="7"/>
    </row>
    <row r="99" spans="1:5" x14ac:dyDescent="0.25">
      <c r="A99" s="6"/>
      <c r="B99" s="7"/>
      <c r="C99" s="7"/>
      <c r="D99" s="7"/>
      <c r="E99" s="7"/>
    </row>
    <row r="100" spans="1:5" x14ac:dyDescent="0.25">
      <c r="A100" s="6"/>
      <c r="B100" s="7"/>
      <c r="C100" s="7"/>
      <c r="D100" s="7"/>
      <c r="E100" s="7"/>
    </row>
    <row r="101" spans="1:5" x14ac:dyDescent="0.25">
      <c r="A101" s="6"/>
      <c r="B101" s="7"/>
      <c r="C101" s="7"/>
      <c r="D101" s="7"/>
      <c r="E101" s="7"/>
    </row>
    <row r="102" spans="1:5" x14ac:dyDescent="0.25">
      <c r="A102" s="6"/>
      <c r="B102" s="7"/>
      <c r="C102" s="7"/>
      <c r="D102" s="7"/>
      <c r="E102" s="7"/>
    </row>
    <row r="103" spans="1:5" x14ac:dyDescent="0.25">
      <c r="A103" s="6"/>
      <c r="B103" s="7"/>
      <c r="C103" s="7"/>
      <c r="D103" s="7"/>
      <c r="E103" s="7"/>
    </row>
    <row r="104" spans="1:5" x14ac:dyDescent="0.25">
      <c r="A104" s="6"/>
      <c r="B104" s="7"/>
      <c r="C104" s="7"/>
      <c r="D104" s="7"/>
      <c r="E104" s="7"/>
    </row>
    <row r="105" spans="1:5" x14ac:dyDescent="0.25">
      <c r="A105" s="6"/>
      <c r="B105" s="7"/>
      <c r="C105" s="7"/>
      <c r="D105" s="7"/>
      <c r="E105" s="7"/>
    </row>
    <row r="106" spans="1:5" x14ac:dyDescent="0.25">
      <c r="A106" s="6"/>
      <c r="B106" s="7"/>
      <c r="C106" s="7"/>
      <c r="D106" s="7"/>
      <c r="E106" s="7"/>
    </row>
    <row r="107" spans="1:5" x14ac:dyDescent="0.25">
      <c r="A107" s="6"/>
      <c r="B107" s="7"/>
      <c r="C107" s="7"/>
      <c r="D107" s="7"/>
      <c r="E107" s="7"/>
    </row>
    <row r="108" spans="1:5" x14ac:dyDescent="0.25">
      <c r="A108" s="6"/>
      <c r="B108" s="7"/>
      <c r="C108" s="7"/>
      <c r="D108" s="7"/>
      <c r="E108" s="7"/>
    </row>
    <row r="109" spans="1:5" x14ac:dyDescent="0.25">
      <c r="A109" s="6"/>
      <c r="B109" s="7"/>
      <c r="C109" s="7"/>
      <c r="D109" s="7"/>
      <c r="E109" s="7"/>
    </row>
    <row r="110" spans="1:5" x14ac:dyDescent="0.25">
      <c r="A110" s="6"/>
      <c r="B110" s="7"/>
      <c r="C110" s="7"/>
      <c r="D110" s="7"/>
      <c r="E110" s="7"/>
    </row>
    <row r="111" spans="1:5" x14ac:dyDescent="0.25">
      <c r="A111" s="6"/>
      <c r="B111" s="7"/>
      <c r="C111" s="7"/>
      <c r="D111" s="7"/>
      <c r="E111" s="7"/>
    </row>
    <row r="112" spans="1:5" x14ac:dyDescent="0.25">
      <c r="A112" s="6"/>
      <c r="B112" s="7"/>
      <c r="C112" s="7"/>
      <c r="D112" s="7"/>
      <c r="E112" s="7"/>
    </row>
    <row r="113" spans="1:5" x14ac:dyDescent="0.25">
      <c r="A113" s="6"/>
      <c r="B113" s="7"/>
      <c r="C113" s="7"/>
      <c r="D113" s="7"/>
      <c r="E113" s="7"/>
    </row>
    <row r="114" spans="1:5" x14ac:dyDescent="0.25">
      <c r="A114" s="6"/>
      <c r="B114" s="7"/>
      <c r="C114" s="7"/>
      <c r="D114" s="7"/>
      <c r="E114" s="7"/>
    </row>
    <row r="115" spans="1:5" x14ac:dyDescent="0.25">
      <c r="A115" s="6"/>
      <c r="B115" s="7"/>
      <c r="C115" s="7"/>
      <c r="D115" s="7"/>
      <c r="E115" s="7"/>
    </row>
    <row r="116" spans="1:5" x14ac:dyDescent="0.25">
      <c r="A116" s="6"/>
      <c r="B116" s="7"/>
      <c r="C116" s="7"/>
      <c r="D116" s="7"/>
      <c r="E116" s="7"/>
    </row>
    <row r="117" spans="1:5" x14ac:dyDescent="0.25">
      <c r="A117" s="6"/>
      <c r="B117" s="7"/>
      <c r="C117" s="7"/>
      <c r="D117" s="7"/>
      <c r="E117" s="7"/>
    </row>
    <row r="118" spans="1:5" x14ac:dyDescent="0.25">
      <c r="A118" s="6"/>
      <c r="B118" s="7"/>
      <c r="C118" s="7"/>
      <c r="D118" s="7"/>
      <c r="E118" s="7"/>
    </row>
    <row r="119" spans="1:5" x14ac:dyDescent="0.25">
      <c r="A119" s="6"/>
      <c r="B119" s="7"/>
      <c r="C119" s="7"/>
      <c r="D119" s="7"/>
      <c r="E119" s="7"/>
    </row>
    <row r="120" spans="1:5" x14ac:dyDescent="0.25">
      <c r="A120" s="6"/>
      <c r="B120" s="7"/>
      <c r="C120" s="7"/>
      <c r="D120" s="7"/>
      <c r="E120" s="7"/>
    </row>
    <row r="121" spans="1:5" x14ac:dyDescent="0.25">
      <c r="A121" s="6"/>
      <c r="B121" s="7"/>
      <c r="C121" s="7"/>
      <c r="D121" s="7"/>
      <c r="E121" s="7"/>
    </row>
    <row r="122" spans="1:5" x14ac:dyDescent="0.25">
      <c r="A122" s="6"/>
      <c r="B122" s="7"/>
      <c r="C122" s="7"/>
      <c r="D122" s="7"/>
      <c r="E122" s="7"/>
    </row>
    <row r="123" spans="1:5" x14ac:dyDescent="0.25">
      <c r="A123" s="6"/>
      <c r="B123" s="7"/>
      <c r="C123" s="7"/>
      <c r="D123" s="7"/>
      <c r="E123" s="7"/>
    </row>
    <row r="124" spans="1:5" x14ac:dyDescent="0.25">
      <c r="A124" s="6"/>
      <c r="B124" s="7"/>
      <c r="C124" s="7"/>
      <c r="D124" s="7"/>
      <c r="E124" s="7"/>
    </row>
    <row r="125" spans="1:5" x14ac:dyDescent="0.25">
      <c r="A125" s="6"/>
      <c r="B125" s="7"/>
      <c r="C125" s="7"/>
      <c r="D125" s="7"/>
      <c r="E125" s="7"/>
    </row>
    <row r="126" spans="1:5" x14ac:dyDescent="0.25">
      <c r="A126" s="6"/>
      <c r="B126" s="7"/>
      <c r="C126" s="7"/>
      <c r="D126" s="7"/>
      <c r="E126" s="7"/>
    </row>
    <row r="127" spans="1:5" x14ac:dyDescent="0.25">
      <c r="A127" s="6"/>
      <c r="B127" s="7"/>
      <c r="C127" s="7"/>
      <c r="D127" s="7"/>
      <c r="E127" s="7"/>
    </row>
    <row r="128" spans="1:5" x14ac:dyDescent="0.25">
      <c r="A128" s="6"/>
      <c r="B128" s="7"/>
      <c r="C128" s="7"/>
      <c r="D128" s="7"/>
      <c r="E128" s="7"/>
    </row>
    <row r="129" spans="1:5" x14ac:dyDescent="0.25">
      <c r="A129" s="6"/>
      <c r="B129" s="7"/>
      <c r="C129" s="7"/>
      <c r="D129" s="7"/>
      <c r="E129" s="7"/>
    </row>
    <row r="130" spans="1:5" x14ac:dyDescent="0.25">
      <c r="A130" s="6"/>
      <c r="B130" s="7"/>
      <c r="C130" s="7"/>
      <c r="D130" s="7"/>
      <c r="E130" s="7"/>
    </row>
    <row r="131" spans="1:5" x14ac:dyDescent="0.25">
      <c r="A131" s="6"/>
      <c r="B131" s="7"/>
      <c r="C131" s="7"/>
      <c r="D131" s="7"/>
      <c r="E131" s="7"/>
    </row>
    <row r="132" spans="1:5" x14ac:dyDescent="0.25">
      <c r="A132" s="6"/>
      <c r="B132" s="7"/>
      <c r="C132" s="7"/>
      <c r="D132" s="7"/>
      <c r="E132" s="7"/>
    </row>
    <row r="133" spans="1:5" x14ac:dyDescent="0.25">
      <c r="A133" s="6"/>
      <c r="B133" s="7"/>
      <c r="C133" s="7"/>
      <c r="D133" s="7"/>
      <c r="E133" s="7"/>
    </row>
    <row r="134" spans="1:5" x14ac:dyDescent="0.25">
      <c r="A134" s="6"/>
      <c r="B134" s="7"/>
      <c r="C134" s="7"/>
      <c r="D134" s="7"/>
      <c r="E134" s="7"/>
    </row>
    <row r="135" spans="1:5" x14ac:dyDescent="0.25">
      <c r="A135" s="6"/>
      <c r="B135" s="7"/>
      <c r="C135" s="7"/>
      <c r="D135" s="7"/>
      <c r="E135" s="7"/>
    </row>
    <row r="136" spans="1:5" x14ac:dyDescent="0.25">
      <c r="A136" s="6"/>
      <c r="B136" s="7"/>
      <c r="C136" s="7"/>
      <c r="D136" s="7"/>
      <c r="E136" s="7"/>
    </row>
    <row r="137" spans="1:5" x14ac:dyDescent="0.25">
      <c r="A137" s="6"/>
      <c r="B137" s="7"/>
      <c r="C137" s="7"/>
      <c r="D137" s="7"/>
      <c r="E137" s="7"/>
    </row>
    <row r="138" spans="1:5" x14ac:dyDescent="0.25">
      <c r="A138" s="6"/>
      <c r="B138" s="7"/>
      <c r="C138" s="7"/>
      <c r="D138" s="7"/>
      <c r="E138" s="7"/>
    </row>
    <row r="139" spans="1:5" x14ac:dyDescent="0.25">
      <c r="A139" s="6"/>
      <c r="B139" s="7"/>
      <c r="C139" s="7"/>
      <c r="D139" s="7"/>
      <c r="E139" s="7"/>
    </row>
    <row r="140" spans="1:5" x14ac:dyDescent="0.25">
      <c r="A140" s="6"/>
      <c r="B140" s="7"/>
      <c r="C140" s="7"/>
      <c r="D140" s="7"/>
      <c r="E140" s="7"/>
    </row>
    <row r="141" spans="1:5" x14ac:dyDescent="0.25">
      <c r="A141" s="6"/>
      <c r="B141" s="7"/>
      <c r="C141" s="7"/>
      <c r="D141" s="7"/>
      <c r="E141" s="7"/>
    </row>
    <row r="142" spans="1:5" x14ac:dyDescent="0.25">
      <c r="A142" s="6"/>
      <c r="B142" s="7"/>
      <c r="C142" s="7"/>
      <c r="D142" s="7"/>
      <c r="E142" s="7"/>
    </row>
    <row r="143" spans="1:5" x14ac:dyDescent="0.25">
      <c r="A143" s="6"/>
      <c r="B143" s="7"/>
      <c r="C143" s="7"/>
      <c r="D143" s="7"/>
      <c r="E143" s="7"/>
    </row>
    <row r="144" spans="1:5" x14ac:dyDescent="0.25">
      <c r="A144" s="6"/>
      <c r="B144" s="7"/>
      <c r="C144" s="7"/>
      <c r="D144" s="7"/>
      <c r="E144" s="7"/>
    </row>
    <row r="145" spans="1:5" x14ac:dyDescent="0.25">
      <c r="A145" s="6"/>
      <c r="B145" s="7"/>
      <c r="C145" s="7"/>
      <c r="D145" s="7"/>
      <c r="E145" s="7"/>
    </row>
    <row r="146" spans="1:5" x14ac:dyDescent="0.25">
      <c r="A146" s="6"/>
      <c r="B146" s="7"/>
      <c r="C146" s="7"/>
      <c r="D146" s="7"/>
      <c r="E146" s="7"/>
    </row>
    <row r="147" spans="1:5" x14ac:dyDescent="0.25">
      <c r="A147" s="6"/>
      <c r="B147" s="7"/>
      <c r="C147" s="7"/>
      <c r="D147" s="7"/>
      <c r="E147" s="7"/>
    </row>
    <row r="148" spans="1:5" x14ac:dyDescent="0.25">
      <c r="A148" s="6"/>
      <c r="B148" s="7"/>
      <c r="C148" s="7"/>
      <c r="D148" s="7"/>
      <c r="E148" s="7"/>
    </row>
    <row r="149" spans="1:5" x14ac:dyDescent="0.25">
      <c r="A149" s="6"/>
      <c r="B149" s="7"/>
      <c r="C149" s="7"/>
      <c r="D149" s="7"/>
      <c r="E149" s="7"/>
    </row>
    <row r="150" spans="1:5" x14ac:dyDescent="0.25">
      <c r="A150" s="6"/>
      <c r="B150" s="7"/>
      <c r="C150" s="7"/>
      <c r="D150" s="7"/>
      <c r="E150" s="7"/>
    </row>
    <row r="151" spans="1:5" x14ac:dyDescent="0.25">
      <c r="A151" s="6"/>
      <c r="B151" s="7"/>
      <c r="C151" s="7"/>
      <c r="D151" s="7"/>
      <c r="E151" s="7"/>
    </row>
    <row r="152" spans="1:5" x14ac:dyDescent="0.25">
      <c r="A152" s="6"/>
      <c r="B152" s="7"/>
      <c r="C152" s="7"/>
      <c r="D152" s="7"/>
      <c r="E152" s="7"/>
    </row>
    <row r="153" spans="1:5" x14ac:dyDescent="0.25">
      <c r="A153" s="6"/>
      <c r="B153" s="7"/>
      <c r="C153" s="7"/>
      <c r="D153" s="7"/>
      <c r="E153" s="7"/>
    </row>
    <row r="154" spans="1:5" x14ac:dyDescent="0.25">
      <c r="A154" s="6"/>
      <c r="B154" s="7"/>
      <c r="C154" s="7"/>
      <c r="D154" s="7"/>
      <c r="E154" s="7"/>
    </row>
    <row r="155" spans="1:5" x14ac:dyDescent="0.25">
      <c r="A155" s="6"/>
      <c r="B155" s="7"/>
      <c r="C155" s="7"/>
      <c r="D155" s="7"/>
      <c r="E155" s="7"/>
    </row>
    <row r="156" spans="1:5" x14ac:dyDescent="0.25">
      <c r="A156" s="6"/>
      <c r="B156" s="7"/>
      <c r="C156" s="7"/>
      <c r="D156" s="7"/>
      <c r="E156" s="7"/>
    </row>
    <row r="157" spans="1:5" x14ac:dyDescent="0.25">
      <c r="A157" s="6"/>
      <c r="B157" s="7"/>
      <c r="C157" s="7"/>
      <c r="D157" s="7"/>
      <c r="E157" s="7"/>
    </row>
    <row r="158" spans="1:5" x14ac:dyDescent="0.25">
      <c r="A158" s="6"/>
      <c r="B158" s="7"/>
      <c r="C158" s="7"/>
      <c r="D158" s="7"/>
      <c r="E158" s="7"/>
    </row>
    <row r="159" spans="1:5" x14ac:dyDescent="0.25">
      <c r="A159" s="6"/>
      <c r="B159" s="7"/>
      <c r="C159" s="7"/>
      <c r="D159" s="7"/>
      <c r="E159" s="7"/>
    </row>
    <row r="160" spans="1:5" x14ac:dyDescent="0.25">
      <c r="A160" s="6"/>
      <c r="B160" s="7"/>
      <c r="C160" s="7"/>
      <c r="D160" s="7"/>
      <c r="E160" s="7"/>
    </row>
    <row r="161" spans="1:5" x14ac:dyDescent="0.25">
      <c r="A161" s="6"/>
      <c r="B161" s="7"/>
      <c r="C161" s="7"/>
      <c r="D161" s="7"/>
      <c r="E161" s="7"/>
    </row>
    <row r="162" spans="1:5" x14ac:dyDescent="0.25">
      <c r="A162" s="6"/>
      <c r="B162" s="7"/>
      <c r="C162" s="7"/>
      <c r="D162" s="7"/>
      <c r="E162" s="7"/>
    </row>
    <row r="163" spans="1:5" x14ac:dyDescent="0.25">
      <c r="A163" s="6"/>
      <c r="B163" s="7"/>
      <c r="C163" s="7"/>
      <c r="D163" s="7"/>
      <c r="E163" s="7"/>
    </row>
    <row r="164" spans="1:5" x14ac:dyDescent="0.25">
      <c r="A164" s="6"/>
      <c r="B164" s="7"/>
      <c r="C164" s="7"/>
      <c r="D164" s="7"/>
      <c r="E164" s="7"/>
    </row>
    <row r="165" spans="1:5" x14ac:dyDescent="0.25">
      <c r="A165" s="6"/>
      <c r="B165" s="7"/>
      <c r="C165" s="7"/>
      <c r="D165" s="7"/>
      <c r="E165" s="7"/>
    </row>
    <row r="166" spans="1:5" x14ac:dyDescent="0.25">
      <c r="A166" s="6"/>
      <c r="B166" s="7"/>
      <c r="C166" s="7"/>
      <c r="D166" s="7"/>
      <c r="E166" s="7"/>
    </row>
    <row r="167" spans="1:5" x14ac:dyDescent="0.25">
      <c r="A167" s="6"/>
      <c r="B167" s="7"/>
      <c r="C167" s="7"/>
      <c r="D167" s="7"/>
      <c r="E167" s="7"/>
    </row>
    <row r="168" spans="1:5" x14ac:dyDescent="0.25">
      <c r="A168" s="6"/>
      <c r="B168" s="7"/>
      <c r="C168" s="7"/>
      <c r="D168" s="7"/>
      <c r="E168" s="7"/>
    </row>
    <row r="169" spans="1:5" x14ac:dyDescent="0.25">
      <c r="A169" s="6"/>
      <c r="B169" s="7"/>
      <c r="C169" s="7"/>
      <c r="D169" s="7"/>
      <c r="E169" s="7"/>
    </row>
    <row r="170" spans="1:5" x14ac:dyDescent="0.25">
      <c r="A170" s="6"/>
      <c r="B170" s="7"/>
      <c r="C170" s="7"/>
      <c r="D170" s="7"/>
      <c r="E170" s="7"/>
    </row>
    <row r="171" spans="1:5" x14ac:dyDescent="0.25">
      <c r="A171" s="6"/>
      <c r="B171" s="7"/>
      <c r="C171" s="7"/>
      <c r="D171" s="7"/>
      <c r="E171" s="7"/>
    </row>
    <row r="172" spans="1:5" x14ac:dyDescent="0.25">
      <c r="A172" s="6"/>
      <c r="B172" s="7"/>
      <c r="C172" s="7"/>
      <c r="D172" s="7"/>
      <c r="E172" s="7"/>
    </row>
    <row r="173" spans="1:5" x14ac:dyDescent="0.25">
      <c r="A173" s="6"/>
      <c r="B173" s="7"/>
      <c r="C173" s="7"/>
      <c r="D173" s="7"/>
      <c r="E173" s="7"/>
    </row>
    <row r="174" spans="1:5" x14ac:dyDescent="0.25">
      <c r="A174" s="6"/>
      <c r="B174" s="7"/>
      <c r="C174" s="7"/>
      <c r="D174" s="7"/>
      <c r="E174" s="7"/>
    </row>
    <row r="175" spans="1:5" x14ac:dyDescent="0.25">
      <c r="A175" s="6"/>
      <c r="B175" s="7"/>
      <c r="C175" s="7"/>
      <c r="D175" s="7"/>
      <c r="E175" s="7"/>
    </row>
    <row r="176" spans="1:5" x14ac:dyDescent="0.25">
      <c r="A176" s="6"/>
      <c r="B176" s="7"/>
      <c r="C176" s="7"/>
      <c r="D176" s="7"/>
      <c r="E176" s="7"/>
    </row>
    <row r="177" spans="1:5" x14ac:dyDescent="0.25">
      <c r="A177" s="6"/>
      <c r="B177" s="7"/>
      <c r="C177" s="7"/>
      <c r="D177" s="7"/>
      <c r="E177" s="7"/>
    </row>
    <row r="178" spans="1:5" x14ac:dyDescent="0.25">
      <c r="A178" s="6"/>
      <c r="B178" s="7"/>
      <c r="C178" s="7"/>
      <c r="D178" s="7"/>
      <c r="E178" s="7"/>
    </row>
    <row r="179" spans="1:5" x14ac:dyDescent="0.25">
      <c r="A179" s="6"/>
      <c r="B179" s="7"/>
      <c r="C179" s="7"/>
      <c r="D179" s="7"/>
      <c r="E179" s="7"/>
    </row>
    <row r="180" spans="1:5" x14ac:dyDescent="0.25">
      <c r="A180" s="6"/>
      <c r="B180" s="7"/>
      <c r="C180" s="7"/>
      <c r="D180" s="7"/>
      <c r="E180" s="7"/>
    </row>
    <row r="181" spans="1:5" x14ac:dyDescent="0.25">
      <c r="A181" s="6"/>
      <c r="B181" s="7"/>
      <c r="C181" s="7"/>
      <c r="D181" s="7"/>
      <c r="E181" s="7"/>
    </row>
    <row r="182" spans="1:5" x14ac:dyDescent="0.25">
      <c r="A182" s="6"/>
      <c r="B182" s="7"/>
      <c r="C182" s="7"/>
      <c r="D182" s="7"/>
      <c r="E182" s="7"/>
    </row>
    <row r="183" spans="1:5" x14ac:dyDescent="0.25">
      <c r="A183" s="6"/>
      <c r="B183" s="7"/>
      <c r="C183" s="7"/>
      <c r="D183" s="7"/>
      <c r="E183" s="7"/>
    </row>
    <row r="184" spans="1:5" x14ac:dyDescent="0.25">
      <c r="A184" s="6"/>
      <c r="B184" s="7"/>
      <c r="C184" s="7"/>
      <c r="D184" s="7"/>
      <c r="E184" s="7"/>
    </row>
    <row r="185" spans="1:5" x14ac:dyDescent="0.25">
      <c r="A185" s="6"/>
      <c r="B185" s="7"/>
      <c r="C185" s="7"/>
      <c r="D185" s="7"/>
      <c r="E185" s="7"/>
    </row>
    <row r="186" spans="1:5" x14ac:dyDescent="0.25">
      <c r="A186" s="6"/>
      <c r="B186" s="7"/>
      <c r="C186" s="7"/>
      <c r="D186" s="7"/>
      <c r="E186" s="7"/>
    </row>
    <row r="187" spans="1:5" x14ac:dyDescent="0.25">
      <c r="A187" s="6"/>
      <c r="B187" s="7"/>
      <c r="C187" s="7"/>
      <c r="D187" s="7"/>
      <c r="E187" s="7"/>
    </row>
    <row r="188" spans="1:5" x14ac:dyDescent="0.25">
      <c r="A188" s="6"/>
      <c r="B188" s="7"/>
      <c r="C188" s="7"/>
      <c r="D188" s="7"/>
      <c r="E188" s="7"/>
    </row>
    <row r="189" spans="1:5" x14ac:dyDescent="0.25">
      <c r="A189" s="6"/>
      <c r="B189" s="7"/>
      <c r="C189" s="7"/>
      <c r="D189" s="7"/>
      <c r="E189" s="7"/>
    </row>
    <row r="190" spans="1:5" x14ac:dyDescent="0.25">
      <c r="A190" s="6"/>
      <c r="B190" s="7"/>
      <c r="C190" s="7"/>
      <c r="D190" s="7"/>
      <c r="E190" s="7"/>
    </row>
    <row r="191" spans="1:5" x14ac:dyDescent="0.25">
      <c r="A191" s="6"/>
      <c r="B191" s="7"/>
      <c r="C191" s="7"/>
      <c r="D191" s="7"/>
      <c r="E191" s="7"/>
    </row>
    <row r="192" spans="1:5" x14ac:dyDescent="0.25">
      <c r="A192" s="6"/>
      <c r="B192" s="7"/>
      <c r="C192" s="7"/>
      <c r="D192" s="7"/>
      <c r="E192" s="7"/>
    </row>
    <row r="193" spans="1:5" x14ac:dyDescent="0.25">
      <c r="A193" s="6"/>
      <c r="B193" s="7"/>
      <c r="C193" s="7"/>
      <c r="D193" s="7"/>
      <c r="E193" s="7"/>
    </row>
    <row r="194" spans="1:5" x14ac:dyDescent="0.25">
      <c r="A194" s="6"/>
      <c r="B194" s="7"/>
      <c r="C194" s="7"/>
      <c r="D194" s="7"/>
      <c r="E194" s="7"/>
    </row>
    <row r="195" spans="1:5" x14ac:dyDescent="0.25">
      <c r="A195" s="6"/>
      <c r="B195" s="7"/>
      <c r="C195" s="7"/>
      <c r="D195" s="7"/>
      <c r="E195" s="7"/>
    </row>
    <row r="196" spans="1:5" x14ac:dyDescent="0.25">
      <c r="A196" s="6"/>
      <c r="B196" s="7"/>
      <c r="C196" s="7"/>
      <c r="D196" s="7"/>
      <c r="E196" s="7"/>
    </row>
    <row r="197" spans="1:5" x14ac:dyDescent="0.25">
      <c r="A197" s="6"/>
      <c r="B197" s="7"/>
      <c r="C197" s="7"/>
      <c r="D197" s="7"/>
      <c r="E197" s="7"/>
    </row>
    <row r="198" spans="1:5" x14ac:dyDescent="0.25">
      <c r="A198" s="6"/>
      <c r="B198" s="7"/>
      <c r="C198" s="7"/>
      <c r="D198" s="7"/>
      <c r="E198" s="7"/>
    </row>
    <row r="199" spans="1:5" x14ac:dyDescent="0.25">
      <c r="A199" s="6"/>
      <c r="B199" s="7"/>
      <c r="C199" s="7"/>
      <c r="D199" s="7"/>
      <c r="E199" s="7"/>
    </row>
    <row r="200" spans="1:5" x14ac:dyDescent="0.25">
      <c r="A200" s="6"/>
      <c r="B200" s="7"/>
      <c r="C200" s="7"/>
      <c r="D200" s="7"/>
      <c r="E200" s="7"/>
    </row>
    <row r="201" spans="1:5" x14ac:dyDescent="0.25">
      <c r="A201" s="6"/>
      <c r="B201" s="7"/>
      <c r="C201" s="7"/>
      <c r="D201" s="7"/>
      <c r="E201" s="7"/>
    </row>
    <row r="202" spans="1:5" x14ac:dyDescent="0.25">
      <c r="A202" s="6"/>
      <c r="B202" s="7"/>
      <c r="C202" s="7"/>
      <c r="D202" s="7"/>
      <c r="E202" s="7"/>
    </row>
    <row r="203" spans="1:5" x14ac:dyDescent="0.25">
      <c r="A203" s="6"/>
      <c r="B203" s="7"/>
      <c r="C203" s="7"/>
      <c r="D203" s="7"/>
      <c r="E203" s="7"/>
    </row>
    <row r="204" spans="1:5" x14ac:dyDescent="0.25">
      <c r="A204" s="6"/>
      <c r="B204" s="7"/>
      <c r="C204" s="7"/>
      <c r="D204" s="7"/>
      <c r="E204" s="7"/>
    </row>
    <row r="205" spans="1:5" x14ac:dyDescent="0.25">
      <c r="A205" s="6"/>
      <c r="B205" s="7"/>
      <c r="C205" s="7"/>
      <c r="D205" s="7"/>
      <c r="E205" s="7"/>
    </row>
    <row r="206" spans="1:5" x14ac:dyDescent="0.25">
      <c r="A206" s="6"/>
      <c r="B206" s="7"/>
      <c r="C206" s="7"/>
      <c r="D206" s="7"/>
      <c r="E206" s="7"/>
    </row>
  </sheetData>
  <sheetProtection sheet="1" objects="1" scenarios="1"/>
  <mergeCells count="37">
    <mergeCell ref="A24:C24"/>
    <mergeCell ref="A25:C25"/>
    <mergeCell ref="A31:C31"/>
    <mergeCell ref="A32:C32"/>
    <mergeCell ref="A27:C27"/>
    <mergeCell ref="A28:C28"/>
    <mergeCell ref="A29:C29"/>
    <mergeCell ref="A30:C30"/>
    <mergeCell ref="A9:C9"/>
    <mergeCell ref="A12:C12"/>
    <mergeCell ref="A13:C13"/>
    <mergeCell ref="A14:C14"/>
    <mergeCell ref="A26:C26"/>
    <mergeCell ref="A17:C17"/>
    <mergeCell ref="A18:C18"/>
    <mergeCell ref="A19:C19"/>
    <mergeCell ref="A22:C22"/>
    <mergeCell ref="A23:C23"/>
    <mergeCell ref="A7:G7"/>
    <mergeCell ref="B8:E8"/>
    <mergeCell ref="A1:H1"/>
    <mergeCell ref="A2:H2"/>
    <mergeCell ref="A3:H3"/>
    <mergeCell ref="D4:G4"/>
    <mergeCell ref="A5:B5"/>
    <mergeCell ref="D5:G5"/>
    <mergeCell ref="D6:G6"/>
    <mergeCell ref="A34:F34"/>
    <mergeCell ref="A15:C15"/>
    <mergeCell ref="A16:C16"/>
    <mergeCell ref="A38:H38"/>
    <mergeCell ref="D20:F20"/>
    <mergeCell ref="D33:F33"/>
    <mergeCell ref="A35:C35"/>
    <mergeCell ref="A36:F36"/>
    <mergeCell ref="A37:H37"/>
    <mergeCell ref="D35:E35"/>
  </mergeCells>
  <phoneticPr fontId="0" type="noConversion"/>
  <pageMargins left="0.51" right="0.3" top="0.63" bottom="0.24" header="0.63" footer="0.28999999999999998"/>
  <pageSetup scale="9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09"/>
  <sheetViews>
    <sheetView workbookViewId="0">
      <selection activeCell="A25" sqref="A25:G25"/>
    </sheetView>
  </sheetViews>
  <sheetFormatPr defaultColWidth="9.109375" defaultRowHeight="13.2" x14ac:dyDescent="0.25"/>
  <cols>
    <col min="1" max="1" width="46.44140625" style="18" customWidth="1"/>
    <col min="2" max="2" width="5.33203125" style="2" customWidth="1"/>
    <col min="3" max="3" width="5.88671875" style="2" customWidth="1"/>
    <col min="4" max="4" width="8.44140625" style="2" customWidth="1"/>
    <col min="5" max="5" width="5.109375" style="2" customWidth="1"/>
    <col min="6" max="6" width="10.88671875" style="2" customWidth="1"/>
    <col min="7" max="7" width="12.88671875" style="2" customWidth="1"/>
    <col min="8" max="8" width="9.44140625" style="2" customWidth="1"/>
    <col min="9" max="9" width="9.109375" style="2" hidden="1" customWidth="1"/>
    <col min="10" max="10" width="0.109375" style="2" hidden="1" customWidth="1"/>
    <col min="11" max="12" width="9.109375" style="2" hidden="1" customWidth="1"/>
    <col min="13" max="16384" width="9.109375" style="2"/>
  </cols>
  <sheetData>
    <row r="1" spans="1:8" ht="17.399999999999999" x14ac:dyDescent="0.3">
      <c r="A1" s="162" t="s">
        <v>176</v>
      </c>
      <c r="B1" s="162"/>
      <c r="C1" s="162"/>
      <c r="D1" s="162"/>
      <c r="E1" s="162"/>
      <c r="F1" s="162"/>
      <c r="G1" s="162"/>
      <c r="H1" s="162"/>
    </row>
    <row r="2" spans="1:8" ht="13.8" x14ac:dyDescent="0.25">
      <c r="A2" s="160" t="s">
        <v>155</v>
      </c>
      <c r="B2" s="161"/>
      <c r="C2" s="161"/>
      <c r="D2" s="161"/>
      <c r="E2" s="161"/>
      <c r="F2" s="161"/>
      <c r="G2" s="161"/>
      <c r="H2" s="161"/>
    </row>
    <row r="3" spans="1:8" ht="17.399999999999999" x14ac:dyDescent="0.3">
      <c r="A3" s="60"/>
      <c r="B3" s="60"/>
      <c r="C3" s="60"/>
      <c r="D3" s="60"/>
      <c r="E3" s="60"/>
      <c r="F3" s="160" t="s">
        <v>154</v>
      </c>
      <c r="G3" s="160"/>
      <c r="H3" s="160"/>
    </row>
    <row r="4" spans="1:8" ht="15.6" x14ac:dyDescent="0.3">
      <c r="A4" s="163" t="s">
        <v>49</v>
      </c>
      <c r="B4" s="163"/>
      <c r="C4" s="201"/>
      <c r="D4" s="3"/>
      <c r="E4" s="3"/>
      <c r="G4" s="48" t="s">
        <v>41</v>
      </c>
      <c r="H4" s="101">
        <v>750</v>
      </c>
    </row>
    <row r="5" spans="1:8" ht="15.6" x14ac:dyDescent="0.3">
      <c r="A5" s="34" t="s">
        <v>58</v>
      </c>
      <c r="B5" s="33" t="s">
        <v>54</v>
      </c>
      <c r="C5" s="33" t="s">
        <v>55</v>
      </c>
      <c r="D5" s="33" t="s">
        <v>56</v>
      </c>
      <c r="E5" s="33" t="s">
        <v>57</v>
      </c>
      <c r="F5" s="3"/>
      <c r="G5" s="48" t="s">
        <v>40</v>
      </c>
      <c r="H5" s="101">
        <v>27</v>
      </c>
    </row>
    <row r="6" spans="1:8" ht="15" customHeight="1" x14ac:dyDescent="0.3">
      <c r="A6" s="34" t="s">
        <v>60</v>
      </c>
      <c r="B6" s="101">
        <v>1</v>
      </c>
      <c r="C6" s="101">
        <v>1</v>
      </c>
      <c r="D6" s="101">
        <v>1</v>
      </c>
      <c r="E6" s="101">
        <v>0</v>
      </c>
      <c r="F6" s="3"/>
      <c r="G6" s="48" t="s">
        <v>43</v>
      </c>
      <c r="H6" s="101">
        <f>SUM(B6:E6)</f>
        <v>3</v>
      </c>
    </row>
    <row r="7" spans="1:8" ht="15.6" x14ac:dyDescent="0.3">
      <c r="A7" s="1"/>
      <c r="B7" s="1"/>
      <c r="C7" s="1"/>
      <c r="D7" s="1"/>
      <c r="E7" s="1"/>
      <c r="F7" s="150" t="s">
        <v>93</v>
      </c>
      <c r="G7" s="150"/>
      <c r="H7" s="102">
        <f>ROUND(H4/H5,0)</f>
        <v>28</v>
      </c>
    </row>
    <row r="8" spans="1:8" x14ac:dyDescent="0.25">
      <c r="A8" s="1"/>
      <c r="B8" s="171"/>
      <c r="C8" s="171"/>
      <c r="D8" s="171"/>
      <c r="E8" s="171"/>
      <c r="F8" s="1"/>
      <c r="G8" s="1"/>
      <c r="H8" s="1"/>
    </row>
    <row r="9" spans="1:8" s="4" customFormat="1" x14ac:dyDescent="0.25">
      <c r="C9" s="29"/>
      <c r="D9" s="3" t="s">
        <v>174</v>
      </c>
      <c r="E9" s="3"/>
      <c r="F9" s="1" t="s">
        <v>172</v>
      </c>
      <c r="G9" s="3" t="s">
        <v>173</v>
      </c>
    </row>
    <row r="10" spans="1:8" s="4" customFormat="1" x14ac:dyDescent="0.25">
      <c r="A10" s="5" t="s">
        <v>227</v>
      </c>
      <c r="C10" s="3"/>
      <c r="D10" s="3"/>
      <c r="E10" s="3"/>
      <c r="F10" s="1"/>
      <c r="G10" s="3"/>
    </row>
    <row r="11" spans="1:8" ht="12.75" customHeight="1" x14ac:dyDescent="0.25">
      <c r="A11" s="159" t="s">
        <v>226</v>
      </c>
      <c r="B11" s="168"/>
      <c r="C11" s="168"/>
      <c r="D11" s="113">
        <v>1</v>
      </c>
      <c r="E11" s="114"/>
      <c r="F11" s="15">
        <v>400</v>
      </c>
      <c r="G11" s="115">
        <f>F11*D11</f>
        <v>400</v>
      </c>
      <c r="H11" s="115"/>
    </row>
    <row r="12" spans="1:8" ht="12.75" customHeight="1" x14ac:dyDescent="0.25">
      <c r="A12" s="159" t="s">
        <v>1</v>
      </c>
      <c r="B12" s="168"/>
      <c r="C12" s="168"/>
      <c r="D12" s="116">
        <v>1</v>
      </c>
      <c r="E12" s="116"/>
      <c r="F12" s="15">
        <v>125</v>
      </c>
      <c r="G12" s="115">
        <f t="shared" ref="G12:G20" si="0">F12*D12</f>
        <v>125</v>
      </c>
      <c r="H12" s="115"/>
    </row>
    <row r="13" spans="1:8" ht="12.75" customHeight="1" x14ac:dyDescent="0.25">
      <c r="A13" s="159" t="s">
        <v>62</v>
      </c>
      <c r="B13" s="168"/>
      <c r="C13" s="168"/>
      <c r="D13" s="116">
        <f>ROUND(MS!H4/4,0)</f>
        <v>188</v>
      </c>
      <c r="E13" s="116"/>
      <c r="F13" s="15">
        <v>75</v>
      </c>
      <c r="G13" s="115">
        <f t="shared" si="0"/>
        <v>14100</v>
      </c>
      <c r="H13" s="115"/>
    </row>
    <row r="14" spans="1:8" ht="12.75" customHeight="1" x14ac:dyDescent="0.25">
      <c r="A14" s="6" t="s">
        <v>202</v>
      </c>
      <c r="B14" s="30"/>
      <c r="C14" s="30"/>
      <c r="D14" s="116">
        <v>1</v>
      </c>
      <c r="E14" s="116"/>
      <c r="F14" s="15">
        <v>550</v>
      </c>
      <c r="G14" s="115">
        <f t="shared" si="0"/>
        <v>550</v>
      </c>
      <c r="H14" s="115"/>
    </row>
    <row r="15" spans="1:8" ht="12.75" customHeight="1" x14ac:dyDescent="0.25">
      <c r="A15" s="159" t="s">
        <v>137</v>
      </c>
      <c r="B15" s="168"/>
      <c r="C15" s="168"/>
      <c r="D15" s="116">
        <f>IF($B6=1,ROUND((MS!$H$4/$H$5/$H$6)+1,0),0)</f>
        <v>10</v>
      </c>
      <c r="E15" s="116"/>
      <c r="F15" s="15">
        <v>315</v>
      </c>
      <c r="G15" s="115">
        <f t="shared" si="0"/>
        <v>3150</v>
      </c>
      <c r="H15" s="115"/>
    </row>
    <row r="16" spans="1:8" ht="15.75" customHeight="1" x14ac:dyDescent="0.25">
      <c r="A16" s="159" t="s">
        <v>138</v>
      </c>
      <c r="B16" s="168"/>
      <c r="C16" s="168"/>
      <c r="D16" s="116">
        <f>ROUND((MS!$H$4/$H$5/$H$6)+1,0)</f>
        <v>10</v>
      </c>
      <c r="E16" s="116"/>
      <c r="F16" s="15">
        <v>315</v>
      </c>
      <c r="G16" s="115">
        <f t="shared" si="0"/>
        <v>3150</v>
      </c>
      <c r="H16" s="115"/>
    </row>
    <row r="17" spans="1:8" ht="15" customHeight="1" x14ac:dyDescent="0.25">
      <c r="A17" s="159" t="s">
        <v>138</v>
      </c>
      <c r="B17" s="168"/>
      <c r="C17" s="168"/>
      <c r="D17" s="116">
        <f>ROUND((MS!$H$4/$H$5/$H$6)+1,0)</f>
        <v>10</v>
      </c>
      <c r="E17" s="116"/>
      <c r="F17" s="15">
        <v>315</v>
      </c>
      <c r="G17" s="115">
        <f t="shared" si="0"/>
        <v>3150</v>
      </c>
      <c r="H17" s="115"/>
    </row>
    <row r="18" spans="1:8" ht="15" customHeight="1" x14ac:dyDescent="0.25">
      <c r="A18" s="6" t="s">
        <v>225</v>
      </c>
      <c r="B18" s="30"/>
      <c r="C18" s="30"/>
      <c r="D18" s="116">
        <f>ROUND((MS!$H$4/$H$5/$H$6)+1,0)</f>
        <v>10</v>
      </c>
      <c r="E18" s="116"/>
      <c r="F18" s="15">
        <v>315</v>
      </c>
      <c r="G18" s="115">
        <f t="shared" si="0"/>
        <v>3150</v>
      </c>
      <c r="H18" s="115"/>
    </row>
    <row r="19" spans="1:8" ht="12.75" customHeight="1" x14ac:dyDescent="0.25">
      <c r="A19" s="159" t="s">
        <v>136</v>
      </c>
      <c r="B19" s="203"/>
      <c r="C19" s="203"/>
      <c r="D19" s="116">
        <f>IF($E6=1,ROUND((MS!$H$4/$H$5/$H$6)+1,0),0)</f>
        <v>0</v>
      </c>
      <c r="E19" s="116"/>
      <c r="F19" s="15">
        <v>360</v>
      </c>
      <c r="G19" s="115">
        <f t="shared" si="0"/>
        <v>0</v>
      </c>
      <c r="H19" s="115"/>
    </row>
    <row r="20" spans="1:8" ht="12.75" customHeight="1" x14ac:dyDescent="0.25">
      <c r="A20" s="159" t="s">
        <v>187</v>
      </c>
      <c r="B20" s="159"/>
      <c r="C20" s="117"/>
      <c r="D20" s="116">
        <v>2</v>
      </c>
      <c r="E20" s="116"/>
      <c r="F20" s="15">
        <v>2100</v>
      </c>
      <c r="G20" s="115">
        <f t="shared" si="0"/>
        <v>4200</v>
      </c>
      <c r="H20" s="115"/>
    </row>
    <row r="21" spans="1:8" ht="18.75" customHeight="1" x14ac:dyDescent="0.25">
      <c r="A21" s="202" t="s">
        <v>9</v>
      </c>
      <c r="B21" s="202"/>
      <c r="C21" s="202"/>
      <c r="D21" s="202"/>
      <c r="E21" s="202"/>
      <c r="F21" s="202"/>
      <c r="G21" s="119">
        <f>SUM(G11:G20)</f>
        <v>31975</v>
      </c>
      <c r="H21" s="15"/>
    </row>
    <row r="22" spans="1:8" x14ac:dyDescent="0.25">
      <c r="A22" s="167" t="s">
        <v>10</v>
      </c>
      <c r="B22" s="168"/>
      <c r="C22" s="168"/>
      <c r="D22" s="168"/>
      <c r="E22" s="168"/>
      <c r="F22" s="118">
        <f>Budget!D48</f>
        <v>0.1</v>
      </c>
      <c r="G22" s="15">
        <f>G21*$F22</f>
        <v>3197.5</v>
      </c>
      <c r="H22" s="15"/>
    </row>
    <row r="23" spans="1:8" ht="15.75" customHeight="1" x14ac:dyDescent="0.25">
      <c r="A23" s="169" t="s">
        <v>11</v>
      </c>
      <c r="B23" s="168"/>
      <c r="C23" s="168"/>
      <c r="D23" s="168"/>
      <c r="E23" s="168"/>
      <c r="F23" s="168"/>
      <c r="G23" s="119">
        <f>SUM(G21:G22)</f>
        <v>35172.5</v>
      </c>
      <c r="H23" s="119"/>
    </row>
    <row r="24" spans="1:8" ht="25.5" customHeight="1" x14ac:dyDescent="0.25">
      <c r="A24" s="159" t="s">
        <v>178</v>
      </c>
      <c r="B24" s="168"/>
      <c r="C24" s="168"/>
      <c r="D24" s="168"/>
      <c r="E24" s="168"/>
      <c r="F24" s="168"/>
      <c r="G24" s="168"/>
      <c r="H24" s="168"/>
    </row>
    <row r="25" spans="1:8" ht="17.25" customHeight="1" x14ac:dyDescent="0.25">
      <c r="A25" s="159" t="s">
        <v>228</v>
      </c>
      <c r="B25" s="159"/>
      <c r="C25" s="159"/>
      <c r="D25" s="159"/>
      <c r="E25" s="159"/>
      <c r="F25" s="159"/>
      <c r="G25" s="159"/>
      <c r="H25" s="30"/>
    </row>
    <row r="26" spans="1:8" ht="18.75" customHeight="1" x14ac:dyDescent="0.25">
      <c r="A26" s="159" t="s">
        <v>158</v>
      </c>
      <c r="B26" s="159"/>
      <c r="C26" s="159"/>
      <c r="D26" s="159"/>
      <c r="E26" s="159"/>
      <c r="F26" s="159"/>
      <c r="G26" s="159"/>
      <c r="H26" s="159"/>
    </row>
    <row r="27" spans="1:8" x14ac:dyDescent="0.25">
      <c r="A27" s="6"/>
      <c r="B27" s="172"/>
      <c r="C27" s="172"/>
      <c r="D27" s="172"/>
      <c r="E27" s="14"/>
      <c r="F27" s="7"/>
    </row>
    <row r="28" spans="1:8" x14ac:dyDescent="0.25">
      <c r="A28" s="5"/>
      <c r="B28" s="7"/>
      <c r="C28" s="13"/>
      <c r="D28" s="13"/>
      <c r="E28" s="71"/>
    </row>
    <row r="29" spans="1:8" x14ac:dyDescent="0.25">
      <c r="A29" s="70"/>
      <c r="B29" s="7"/>
      <c r="C29" s="13"/>
      <c r="D29" s="13"/>
      <c r="E29" s="7"/>
      <c r="F29" s="72"/>
    </row>
    <row r="30" spans="1:8" x14ac:dyDescent="0.25">
      <c r="A30" s="70"/>
      <c r="B30" s="7"/>
      <c r="C30" s="13"/>
      <c r="D30" s="13"/>
      <c r="E30" s="7"/>
      <c r="F30" s="72"/>
    </row>
    <row r="31" spans="1:8" x14ac:dyDescent="0.25">
      <c r="A31" s="5" t="s">
        <v>90</v>
      </c>
      <c r="B31" s="7" t="s">
        <v>92</v>
      </c>
      <c r="C31" s="13"/>
      <c r="D31" s="13" t="s">
        <v>91</v>
      </c>
      <c r="E31" s="71" t="s">
        <v>94</v>
      </c>
    </row>
    <row r="32" spans="1:8" x14ac:dyDescent="0.25">
      <c r="A32" s="70" t="s">
        <v>99</v>
      </c>
      <c r="B32" s="7">
        <v>3</v>
      </c>
      <c r="C32" s="13"/>
      <c r="D32" s="13">
        <f>Budget!D30</f>
        <v>12</v>
      </c>
      <c r="E32" s="7">
        <f>H7</f>
        <v>28</v>
      </c>
      <c r="F32" s="72">
        <f>E32*D32*B32</f>
        <v>1008</v>
      </c>
      <c r="G32" s="2" t="s">
        <v>95</v>
      </c>
    </row>
    <row r="33" spans="1:8" x14ac:dyDescent="0.25">
      <c r="A33" s="6"/>
      <c r="B33" s="66"/>
      <c r="C33" s="66"/>
      <c r="D33" s="66"/>
      <c r="E33" s="14"/>
      <c r="F33" s="7"/>
    </row>
    <row r="34" spans="1:8" x14ac:dyDescent="0.25">
      <c r="A34" s="6"/>
      <c r="B34" s="66"/>
      <c r="C34" s="66"/>
      <c r="D34" s="66"/>
      <c r="E34" s="14"/>
      <c r="F34" s="7"/>
    </row>
    <row r="35" spans="1:8" x14ac:dyDescent="0.25">
      <c r="A35" s="5" t="s">
        <v>97</v>
      </c>
      <c r="B35" s="7"/>
      <c r="C35" s="13" t="s">
        <v>98</v>
      </c>
      <c r="D35" s="13"/>
      <c r="E35" s="14"/>
      <c r="F35" s="7"/>
    </row>
    <row r="36" spans="1:8" x14ac:dyDescent="0.25">
      <c r="A36" s="70" t="s">
        <v>99</v>
      </c>
      <c r="B36" s="7"/>
      <c r="C36" s="138">
        <v>1000</v>
      </c>
      <c r="D36" s="13"/>
      <c r="E36" s="14"/>
      <c r="F36" s="7">
        <f>ROUND(H7/H6,0)</f>
        <v>9</v>
      </c>
      <c r="G36" s="122">
        <f>C36*F36</f>
        <v>9000</v>
      </c>
      <c r="H36" s="2" t="s">
        <v>95</v>
      </c>
    </row>
    <row r="37" spans="1:8" x14ac:dyDescent="0.25">
      <c r="A37" s="6"/>
      <c r="B37" s="7"/>
      <c r="C37" s="13"/>
      <c r="D37" s="13"/>
      <c r="E37" s="14"/>
      <c r="F37" s="7"/>
    </row>
    <row r="38" spans="1:8" x14ac:dyDescent="0.25">
      <c r="A38" s="6"/>
      <c r="B38" s="7"/>
      <c r="C38" s="13"/>
      <c r="D38" s="13"/>
      <c r="E38" s="14"/>
      <c r="F38" s="7"/>
    </row>
    <row r="39" spans="1:8" x14ac:dyDescent="0.25">
      <c r="A39" s="6"/>
      <c r="B39" s="7"/>
      <c r="C39" s="13"/>
      <c r="D39" s="13"/>
      <c r="E39" s="14"/>
      <c r="F39" s="7"/>
    </row>
    <row r="40" spans="1:8" x14ac:dyDescent="0.25">
      <c r="A40" s="6"/>
      <c r="B40" s="7"/>
      <c r="C40" s="13"/>
      <c r="D40" s="13"/>
      <c r="E40" s="14"/>
      <c r="F40" s="7"/>
    </row>
    <row r="41" spans="1:8" x14ac:dyDescent="0.25">
      <c r="A41" s="6"/>
      <c r="B41" s="7"/>
      <c r="C41" s="13"/>
      <c r="D41" s="13"/>
      <c r="E41" s="14"/>
      <c r="F41" s="7"/>
    </row>
    <row r="42" spans="1:8" x14ac:dyDescent="0.25">
      <c r="A42" s="6"/>
      <c r="B42" s="7"/>
      <c r="C42" s="15"/>
      <c r="D42" s="15"/>
      <c r="E42" s="15"/>
      <c r="F42" s="7"/>
    </row>
    <row r="43" spans="1:8" x14ac:dyDescent="0.25">
      <c r="A43" s="6"/>
      <c r="B43" s="7"/>
      <c r="C43" s="15"/>
      <c r="D43" s="15"/>
      <c r="E43" s="13"/>
      <c r="F43" s="7"/>
    </row>
    <row r="44" spans="1:8" x14ac:dyDescent="0.25">
      <c r="A44" s="6"/>
      <c r="B44" s="7"/>
      <c r="C44" s="15"/>
      <c r="D44" s="15"/>
      <c r="E44" s="15"/>
      <c r="F44" s="7"/>
    </row>
    <row r="45" spans="1:8" x14ac:dyDescent="0.25">
      <c r="A45" s="6"/>
      <c r="B45" s="7"/>
      <c r="C45" s="15"/>
      <c r="D45" s="15"/>
      <c r="E45" s="15"/>
      <c r="F45" s="7"/>
    </row>
    <row r="46" spans="1:8" x14ac:dyDescent="0.25">
      <c r="A46" s="6"/>
      <c r="B46" s="7"/>
      <c r="C46" s="15"/>
      <c r="D46" s="15"/>
      <c r="E46" s="15"/>
      <c r="F46" s="7"/>
    </row>
    <row r="47" spans="1:8" x14ac:dyDescent="0.25">
      <c r="A47" s="6"/>
      <c r="B47" s="7"/>
      <c r="C47" s="15"/>
      <c r="D47" s="15"/>
      <c r="E47" s="15"/>
      <c r="F47" s="7"/>
    </row>
    <row r="48" spans="1:8" x14ac:dyDescent="0.25">
      <c r="A48" s="16"/>
      <c r="B48" s="7"/>
      <c r="C48" s="17"/>
      <c r="D48" s="17"/>
      <c r="E48" s="15"/>
      <c r="F48" s="7"/>
    </row>
    <row r="49" spans="1:6" x14ac:dyDescent="0.25">
      <c r="A49" s="6"/>
      <c r="B49" s="7"/>
      <c r="C49" s="7"/>
      <c r="D49" s="7"/>
      <c r="E49" s="7"/>
      <c r="F49" s="7"/>
    </row>
    <row r="50" spans="1:6" x14ac:dyDescent="0.25">
      <c r="A50" s="6"/>
      <c r="B50" s="7"/>
      <c r="C50" s="7"/>
      <c r="D50" s="7"/>
      <c r="E50" s="15"/>
      <c r="F50" s="7"/>
    </row>
    <row r="51" spans="1:6" x14ac:dyDescent="0.25">
      <c r="A51" s="6"/>
      <c r="B51" s="7"/>
      <c r="C51" s="7"/>
      <c r="D51" s="7"/>
      <c r="E51" s="7"/>
      <c r="F51" s="7"/>
    </row>
    <row r="52" spans="1:6" x14ac:dyDescent="0.25">
      <c r="A52" s="6"/>
      <c r="B52" s="7"/>
      <c r="C52" s="7"/>
      <c r="D52" s="7"/>
      <c r="E52" s="7"/>
      <c r="F52" s="7"/>
    </row>
    <row r="53" spans="1:6" x14ac:dyDescent="0.25">
      <c r="A53" s="6"/>
      <c r="B53" s="7"/>
      <c r="C53" s="7"/>
      <c r="D53" s="7"/>
      <c r="E53" s="7"/>
      <c r="F53" s="7"/>
    </row>
    <row r="54" spans="1:6" x14ac:dyDescent="0.25">
      <c r="A54" s="6"/>
      <c r="B54" s="7"/>
      <c r="C54" s="7"/>
      <c r="D54" s="7"/>
      <c r="E54" s="7"/>
      <c r="F54" s="7"/>
    </row>
    <row r="55" spans="1:6" x14ac:dyDescent="0.25">
      <c r="A55" s="6"/>
      <c r="B55" s="7"/>
      <c r="C55" s="7"/>
      <c r="D55" s="7"/>
      <c r="E55" s="7"/>
      <c r="F55" s="7"/>
    </row>
    <row r="56" spans="1:6" x14ac:dyDescent="0.25">
      <c r="A56" s="6"/>
      <c r="B56" s="7"/>
      <c r="C56" s="7"/>
      <c r="D56" s="7"/>
      <c r="E56" s="7"/>
      <c r="F56" s="7"/>
    </row>
    <row r="57" spans="1:6" x14ac:dyDescent="0.25">
      <c r="A57" s="6"/>
      <c r="B57" s="7"/>
      <c r="C57" s="7"/>
      <c r="D57" s="7"/>
      <c r="E57" s="7"/>
      <c r="F57" s="7"/>
    </row>
    <row r="58" spans="1:6" x14ac:dyDescent="0.25">
      <c r="A58" s="6"/>
      <c r="B58" s="7"/>
      <c r="C58" s="7"/>
      <c r="D58" s="7"/>
      <c r="E58" s="7"/>
      <c r="F58" s="7"/>
    </row>
    <row r="59" spans="1:6" x14ac:dyDescent="0.25">
      <c r="A59" s="6"/>
      <c r="B59" s="7"/>
      <c r="C59" s="7"/>
      <c r="D59" s="7"/>
      <c r="E59" s="7"/>
      <c r="F59" s="7"/>
    </row>
    <row r="60" spans="1:6" x14ac:dyDescent="0.25">
      <c r="A60" s="6"/>
      <c r="B60" s="7"/>
      <c r="C60" s="7"/>
      <c r="D60" s="7"/>
      <c r="E60" s="7"/>
      <c r="F60" s="7"/>
    </row>
    <row r="61" spans="1:6" x14ac:dyDescent="0.25">
      <c r="A61" s="6"/>
      <c r="B61" s="7"/>
      <c r="C61" s="7"/>
      <c r="D61" s="7"/>
      <c r="E61" s="7"/>
      <c r="F61" s="7"/>
    </row>
    <row r="62" spans="1:6" x14ac:dyDescent="0.25">
      <c r="A62" s="6"/>
      <c r="B62" s="7"/>
      <c r="C62" s="7"/>
      <c r="D62" s="7"/>
      <c r="E62" s="7"/>
      <c r="F62" s="7"/>
    </row>
    <row r="63" spans="1:6" x14ac:dyDescent="0.25">
      <c r="A63" s="6"/>
      <c r="B63" s="7"/>
      <c r="C63" s="7"/>
      <c r="D63" s="7"/>
      <c r="E63" s="7"/>
      <c r="F63" s="7"/>
    </row>
    <row r="64" spans="1:6" x14ac:dyDescent="0.25">
      <c r="A64" s="6"/>
      <c r="B64" s="7"/>
      <c r="C64" s="7"/>
      <c r="D64" s="7"/>
      <c r="E64" s="7"/>
      <c r="F64" s="7"/>
    </row>
    <row r="65" spans="1:6" x14ac:dyDescent="0.25">
      <c r="A65" s="6"/>
      <c r="B65" s="7"/>
      <c r="C65" s="7"/>
      <c r="D65" s="7"/>
      <c r="E65" s="7"/>
      <c r="F65" s="7"/>
    </row>
    <row r="66" spans="1:6" x14ac:dyDescent="0.25">
      <c r="A66" s="6"/>
      <c r="B66" s="7"/>
      <c r="C66" s="7"/>
      <c r="D66" s="7"/>
      <c r="E66" s="7"/>
      <c r="F66" s="7"/>
    </row>
    <row r="67" spans="1:6" x14ac:dyDescent="0.25">
      <c r="A67" s="6"/>
      <c r="B67" s="7"/>
      <c r="C67" s="7"/>
      <c r="D67" s="7"/>
      <c r="E67" s="7"/>
      <c r="F67" s="7"/>
    </row>
    <row r="68" spans="1:6" x14ac:dyDescent="0.25">
      <c r="A68" s="6"/>
      <c r="B68" s="7"/>
      <c r="C68" s="7"/>
      <c r="D68" s="7"/>
      <c r="E68" s="7"/>
      <c r="F68" s="7"/>
    </row>
    <row r="69" spans="1:6" x14ac:dyDescent="0.25">
      <c r="A69" s="6"/>
      <c r="B69" s="7"/>
      <c r="C69" s="7"/>
      <c r="D69" s="7"/>
      <c r="E69" s="7"/>
      <c r="F69" s="7"/>
    </row>
    <row r="70" spans="1:6" x14ac:dyDescent="0.25">
      <c r="A70" s="6"/>
      <c r="B70" s="7"/>
      <c r="C70" s="7"/>
      <c r="D70" s="7"/>
      <c r="E70" s="7"/>
      <c r="F70" s="7"/>
    </row>
    <row r="71" spans="1:6" x14ac:dyDescent="0.25">
      <c r="A71" s="6"/>
      <c r="B71" s="7"/>
      <c r="C71" s="7"/>
      <c r="D71" s="7"/>
      <c r="E71" s="7"/>
      <c r="F71" s="7"/>
    </row>
    <row r="72" spans="1:6" x14ac:dyDescent="0.25">
      <c r="A72" s="6"/>
      <c r="B72" s="7"/>
      <c r="C72" s="7"/>
      <c r="D72" s="7"/>
      <c r="E72" s="7"/>
      <c r="F72" s="7"/>
    </row>
    <row r="73" spans="1:6" x14ac:dyDescent="0.25">
      <c r="A73" s="6"/>
      <c r="B73" s="7"/>
      <c r="C73" s="7"/>
      <c r="D73" s="7"/>
      <c r="E73" s="7"/>
      <c r="F73" s="7"/>
    </row>
    <row r="74" spans="1:6" x14ac:dyDescent="0.25">
      <c r="A74" s="6"/>
      <c r="B74" s="7"/>
      <c r="C74" s="7"/>
      <c r="D74" s="7"/>
      <c r="E74" s="7"/>
      <c r="F74" s="7"/>
    </row>
    <row r="75" spans="1:6" x14ac:dyDescent="0.25">
      <c r="A75" s="6"/>
      <c r="B75" s="7"/>
      <c r="C75" s="7"/>
      <c r="D75" s="7"/>
      <c r="E75" s="7"/>
      <c r="F75" s="7"/>
    </row>
    <row r="76" spans="1:6" x14ac:dyDescent="0.25">
      <c r="A76" s="6"/>
      <c r="B76" s="7"/>
      <c r="C76" s="7"/>
      <c r="D76" s="7"/>
      <c r="E76" s="7"/>
      <c r="F76" s="7"/>
    </row>
    <row r="77" spans="1:6" x14ac:dyDescent="0.25">
      <c r="A77" s="6"/>
      <c r="B77" s="7"/>
      <c r="C77" s="7"/>
      <c r="D77" s="7"/>
      <c r="E77" s="7"/>
      <c r="F77" s="7"/>
    </row>
    <row r="78" spans="1:6" x14ac:dyDescent="0.25">
      <c r="A78" s="6"/>
      <c r="B78" s="7"/>
      <c r="C78" s="7"/>
      <c r="D78" s="7"/>
      <c r="E78" s="7"/>
      <c r="F78" s="7"/>
    </row>
    <row r="79" spans="1:6" x14ac:dyDescent="0.25">
      <c r="A79" s="6"/>
      <c r="B79" s="7"/>
      <c r="C79" s="7"/>
      <c r="D79" s="7"/>
      <c r="E79" s="7"/>
      <c r="F79" s="7"/>
    </row>
    <row r="80" spans="1:6" x14ac:dyDescent="0.25">
      <c r="A80" s="6"/>
      <c r="B80" s="7"/>
      <c r="C80" s="7"/>
      <c r="D80" s="7"/>
      <c r="E80" s="7"/>
      <c r="F80" s="7"/>
    </row>
    <row r="81" spans="1:6" x14ac:dyDescent="0.25">
      <c r="A81" s="6"/>
      <c r="B81" s="7"/>
      <c r="C81" s="7"/>
      <c r="D81" s="7"/>
      <c r="E81" s="7"/>
      <c r="F81" s="7"/>
    </row>
    <row r="82" spans="1:6" x14ac:dyDescent="0.25">
      <c r="A82" s="6"/>
      <c r="B82" s="7"/>
      <c r="C82" s="7"/>
      <c r="D82" s="7"/>
      <c r="E82" s="7"/>
      <c r="F82" s="7"/>
    </row>
    <row r="83" spans="1:6" x14ac:dyDescent="0.25">
      <c r="A83" s="6"/>
      <c r="B83" s="7"/>
      <c r="C83" s="7"/>
      <c r="D83" s="7"/>
      <c r="E83" s="7"/>
      <c r="F83" s="7"/>
    </row>
    <row r="84" spans="1:6" x14ac:dyDescent="0.25">
      <c r="A84" s="6"/>
      <c r="B84" s="7"/>
      <c r="C84" s="7"/>
      <c r="D84" s="7"/>
      <c r="E84" s="7"/>
      <c r="F84" s="7"/>
    </row>
    <row r="85" spans="1:6" x14ac:dyDescent="0.25">
      <c r="A85" s="6"/>
      <c r="B85" s="7"/>
      <c r="C85" s="7"/>
      <c r="D85" s="7"/>
      <c r="E85" s="7"/>
      <c r="F85" s="7"/>
    </row>
    <row r="86" spans="1:6" x14ac:dyDescent="0.25">
      <c r="A86" s="6"/>
      <c r="B86" s="7"/>
      <c r="C86" s="7"/>
      <c r="D86" s="7"/>
      <c r="E86" s="7"/>
      <c r="F86" s="7"/>
    </row>
    <row r="87" spans="1:6" x14ac:dyDescent="0.25">
      <c r="A87" s="6"/>
      <c r="B87" s="7"/>
      <c r="C87" s="7"/>
      <c r="D87" s="7"/>
      <c r="E87" s="7"/>
      <c r="F87" s="7"/>
    </row>
    <row r="88" spans="1:6" x14ac:dyDescent="0.25">
      <c r="A88" s="6"/>
      <c r="B88" s="7"/>
      <c r="C88" s="7"/>
      <c r="D88" s="7"/>
      <c r="E88" s="7"/>
      <c r="F88" s="7"/>
    </row>
    <row r="89" spans="1:6" x14ac:dyDescent="0.25">
      <c r="A89" s="6"/>
      <c r="B89" s="7"/>
      <c r="C89" s="7"/>
      <c r="D89" s="7"/>
      <c r="E89" s="7"/>
      <c r="F89" s="7"/>
    </row>
    <row r="90" spans="1:6" x14ac:dyDescent="0.25">
      <c r="A90" s="6"/>
      <c r="B90" s="7"/>
      <c r="C90" s="7"/>
      <c r="D90" s="7"/>
      <c r="E90" s="7"/>
      <c r="F90" s="7"/>
    </row>
    <row r="91" spans="1:6" x14ac:dyDescent="0.25">
      <c r="A91" s="6"/>
      <c r="B91" s="7"/>
      <c r="C91" s="7"/>
      <c r="D91" s="7"/>
      <c r="E91" s="7"/>
      <c r="F91" s="7"/>
    </row>
    <row r="92" spans="1:6" x14ac:dyDescent="0.25">
      <c r="A92" s="6"/>
      <c r="B92" s="7"/>
      <c r="C92" s="7"/>
      <c r="D92" s="7"/>
      <c r="E92" s="7"/>
      <c r="F92" s="7"/>
    </row>
    <row r="93" spans="1:6" x14ac:dyDescent="0.25">
      <c r="A93" s="6"/>
      <c r="B93" s="7"/>
      <c r="C93" s="7"/>
      <c r="D93" s="7"/>
      <c r="E93" s="7"/>
      <c r="F93" s="7"/>
    </row>
    <row r="94" spans="1:6" x14ac:dyDescent="0.25">
      <c r="A94" s="6"/>
      <c r="B94" s="7"/>
      <c r="C94" s="7"/>
      <c r="D94" s="7"/>
      <c r="E94" s="7"/>
      <c r="F94" s="7"/>
    </row>
    <row r="95" spans="1:6" x14ac:dyDescent="0.25">
      <c r="A95" s="6"/>
      <c r="B95" s="7"/>
      <c r="C95" s="7"/>
      <c r="D95" s="7"/>
      <c r="E95" s="7"/>
      <c r="F95" s="7"/>
    </row>
    <row r="96" spans="1:6" x14ac:dyDescent="0.25">
      <c r="A96" s="6"/>
      <c r="B96" s="7"/>
      <c r="C96" s="7"/>
      <c r="D96" s="7"/>
      <c r="E96" s="7"/>
      <c r="F96" s="7"/>
    </row>
    <row r="97" spans="1:6" x14ac:dyDescent="0.25">
      <c r="A97" s="6"/>
      <c r="B97" s="7"/>
      <c r="C97" s="7"/>
      <c r="D97" s="7"/>
      <c r="E97" s="7"/>
      <c r="F97" s="7"/>
    </row>
    <row r="98" spans="1:6" x14ac:dyDescent="0.25">
      <c r="A98" s="6"/>
      <c r="B98" s="7"/>
      <c r="C98" s="7"/>
      <c r="D98" s="7"/>
      <c r="E98" s="7"/>
      <c r="F98" s="7"/>
    </row>
    <row r="99" spans="1:6" x14ac:dyDescent="0.25">
      <c r="A99" s="6"/>
      <c r="B99" s="7"/>
      <c r="C99" s="7"/>
      <c r="D99" s="7"/>
      <c r="E99" s="7"/>
      <c r="F99" s="7"/>
    </row>
    <row r="100" spans="1:6" x14ac:dyDescent="0.25">
      <c r="A100" s="6"/>
      <c r="B100" s="7"/>
      <c r="C100" s="7"/>
      <c r="D100" s="7"/>
      <c r="E100" s="7"/>
      <c r="F100" s="7"/>
    </row>
    <row r="101" spans="1:6" x14ac:dyDescent="0.25">
      <c r="A101" s="6"/>
      <c r="B101" s="7"/>
      <c r="C101" s="7"/>
      <c r="D101" s="7"/>
      <c r="E101" s="7"/>
      <c r="F101" s="7"/>
    </row>
    <row r="102" spans="1:6" x14ac:dyDescent="0.25">
      <c r="A102" s="6"/>
      <c r="B102" s="7"/>
      <c r="C102" s="7"/>
      <c r="D102" s="7"/>
      <c r="E102" s="7"/>
      <c r="F102" s="7"/>
    </row>
    <row r="103" spans="1:6" x14ac:dyDescent="0.25">
      <c r="A103" s="6"/>
      <c r="B103" s="7"/>
      <c r="C103" s="7"/>
      <c r="D103" s="7"/>
      <c r="E103" s="7"/>
      <c r="F103" s="7"/>
    </row>
    <row r="104" spans="1:6" x14ac:dyDescent="0.25">
      <c r="A104" s="6"/>
      <c r="B104" s="7"/>
      <c r="C104" s="7"/>
      <c r="D104" s="7"/>
      <c r="E104" s="7"/>
      <c r="F104" s="7"/>
    </row>
    <row r="105" spans="1:6" x14ac:dyDescent="0.25">
      <c r="A105" s="6"/>
      <c r="B105" s="7"/>
      <c r="C105" s="7"/>
      <c r="D105" s="7"/>
      <c r="E105" s="7"/>
      <c r="F105" s="7"/>
    </row>
    <row r="106" spans="1:6" x14ac:dyDescent="0.25">
      <c r="A106" s="6"/>
      <c r="B106" s="7"/>
      <c r="C106" s="7"/>
      <c r="D106" s="7"/>
      <c r="E106" s="7"/>
      <c r="F106" s="7"/>
    </row>
    <row r="107" spans="1:6" x14ac:dyDescent="0.25">
      <c r="A107" s="6"/>
      <c r="B107" s="7"/>
      <c r="C107" s="7"/>
      <c r="D107" s="7"/>
      <c r="E107" s="7"/>
      <c r="F107" s="7"/>
    </row>
    <row r="108" spans="1:6" x14ac:dyDescent="0.25">
      <c r="A108" s="6"/>
      <c r="B108" s="7"/>
      <c r="C108" s="7"/>
      <c r="D108" s="7"/>
      <c r="E108" s="7"/>
      <c r="F108" s="7"/>
    </row>
    <row r="109" spans="1:6" x14ac:dyDescent="0.25">
      <c r="A109" s="6"/>
      <c r="B109" s="7"/>
      <c r="C109" s="7"/>
      <c r="D109" s="7"/>
      <c r="E109" s="7"/>
      <c r="F109" s="7"/>
    </row>
    <row r="110" spans="1:6" x14ac:dyDescent="0.25">
      <c r="A110" s="6"/>
      <c r="B110" s="7"/>
      <c r="C110" s="7"/>
      <c r="D110" s="7"/>
      <c r="E110" s="7"/>
      <c r="F110" s="7"/>
    </row>
    <row r="111" spans="1:6" x14ac:dyDescent="0.25">
      <c r="A111" s="6"/>
      <c r="B111" s="7"/>
      <c r="C111" s="7"/>
      <c r="D111" s="7"/>
      <c r="E111" s="7"/>
      <c r="F111" s="7"/>
    </row>
    <row r="112" spans="1:6" x14ac:dyDescent="0.25">
      <c r="A112" s="6"/>
      <c r="B112" s="7"/>
      <c r="C112" s="7"/>
      <c r="D112" s="7"/>
      <c r="E112" s="7"/>
      <c r="F112" s="7"/>
    </row>
    <row r="113" spans="1:6" x14ac:dyDescent="0.25">
      <c r="A113" s="6"/>
      <c r="B113" s="7"/>
      <c r="C113" s="7"/>
      <c r="D113" s="7"/>
      <c r="E113" s="7"/>
      <c r="F113" s="7"/>
    </row>
    <row r="114" spans="1:6" x14ac:dyDescent="0.25">
      <c r="A114" s="6"/>
      <c r="B114" s="7"/>
      <c r="C114" s="7"/>
      <c r="D114" s="7"/>
      <c r="E114" s="7"/>
      <c r="F114" s="7"/>
    </row>
    <row r="115" spans="1:6" x14ac:dyDescent="0.25">
      <c r="A115" s="6"/>
      <c r="B115" s="7"/>
      <c r="C115" s="7"/>
      <c r="D115" s="7"/>
      <c r="E115" s="7"/>
      <c r="F115" s="7"/>
    </row>
    <row r="116" spans="1:6" x14ac:dyDescent="0.25">
      <c r="A116" s="6"/>
      <c r="B116" s="7"/>
      <c r="C116" s="7"/>
      <c r="D116" s="7"/>
      <c r="E116" s="7"/>
      <c r="F116" s="7"/>
    </row>
    <row r="117" spans="1:6" x14ac:dyDescent="0.25">
      <c r="A117" s="6"/>
      <c r="B117" s="7"/>
      <c r="C117" s="7"/>
      <c r="D117" s="7"/>
      <c r="E117" s="7"/>
      <c r="F117" s="7"/>
    </row>
    <row r="118" spans="1:6" x14ac:dyDescent="0.25">
      <c r="A118" s="6"/>
      <c r="B118" s="7"/>
      <c r="C118" s="7"/>
      <c r="D118" s="7"/>
      <c r="E118" s="7"/>
      <c r="F118" s="7"/>
    </row>
    <row r="119" spans="1:6" x14ac:dyDescent="0.25">
      <c r="A119" s="6"/>
      <c r="B119" s="7"/>
      <c r="C119" s="7"/>
      <c r="D119" s="7"/>
      <c r="E119" s="7"/>
      <c r="F119" s="7"/>
    </row>
    <row r="120" spans="1:6" x14ac:dyDescent="0.25">
      <c r="A120" s="6"/>
      <c r="B120" s="7"/>
      <c r="C120" s="7"/>
      <c r="D120" s="7"/>
      <c r="E120" s="7"/>
      <c r="F120" s="7"/>
    </row>
    <row r="121" spans="1:6" x14ac:dyDescent="0.25">
      <c r="A121" s="6"/>
      <c r="B121" s="7"/>
      <c r="C121" s="7"/>
      <c r="D121" s="7"/>
      <c r="E121" s="7"/>
      <c r="F121" s="7"/>
    </row>
    <row r="122" spans="1:6" x14ac:dyDescent="0.25">
      <c r="A122" s="6"/>
      <c r="B122" s="7"/>
      <c r="C122" s="7"/>
      <c r="D122" s="7"/>
      <c r="E122" s="7"/>
      <c r="F122" s="7"/>
    </row>
    <row r="123" spans="1:6" x14ac:dyDescent="0.25">
      <c r="A123" s="6"/>
      <c r="B123" s="7"/>
      <c r="C123" s="7"/>
      <c r="D123" s="7"/>
      <c r="E123" s="7"/>
      <c r="F123" s="7"/>
    </row>
    <row r="124" spans="1:6" x14ac:dyDescent="0.25">
      <c r="A124" s="6"/>
      <c r="B124" s="7"/>
      <c r="C124" s="7"/>
      <c r="D124" s="7"/>
      <c r="E124" s="7"/>
      <c r="F124" s="7"/>
    </row>
    <row r="125" spans="1:6" x14ac:dyDescent="0.25">
      <c r="A125" s="6"/>
      <c r="B125" s="7"/>
      <c r="C125" s="7"/>
      <c r="D125" s="7"/>
      <c r="E125" s="7"/>
      <c r="F125" s="7"/>
    </row>
    <row r="126" spans="1:6" x14ac:dyDescent="0.25">
      <c r="A126" s="6"/>
      <c r="B126" s="7"/>
      <c r="C126" s="7"/>
      <c r="D126" s="7"/>
      <c r="E126" s="7"/>
      <c r="F126" s="7"/>
    </row>
    <row r="127" spans="1:6" x14ac:dyDescent="0.25">
      <c r="A127" s="6"/>
      <c r="B127" s="7"/>
      <c r="C127" s="7"/>
      <c r="D127" s="7"/>
      <c r="E127" s="7"/>
      <c r="F127" s="7"/>
    </row>
    <row r="128" spans="1:6" x14ac:dyDescent="0.25">
      <c r="A128" s="6"/>
      <c r="B128" s="7"/>
      <c r="C128" s="7"/>
      <c r="D128" s="7"/>
      <c r="E128" s="7"/>
      <c r="F128" s="7"/>
    </row>
    <row r="129" spans="1:6" x14ac:dyDescent="0.25">
      <c r="A129" s="6"/>
      <c r="B129" s="7"/>
      <c r="C129" s="7"/>
      <c r="D129" s="7"/>
      <c r="E129" s="7"/>
      <c r="F129" s="7"/>
    </row>
    <row r="130" spans="1:6" x14ac:dyDescent="0.25">
      <c r="A130" s="6"/>
      <c r="B130" s="7"/>
      <c r="C130" s="7"/>
      <c r="D130" s="7"/>
      <c r="E130" s="7"/>
      <c r="F130" s="7"/>
    </row>
    <row r="131" spans="1:6" x14ac:dyDescent="0.25">
      <c r="A131" s="6"/>
      <c r="B131" s="7"/>
      <c r="C131" s="7"/>
      <c r="D131" s="7"/>
      <c r="E131" s="7"/>
      <c r="F131" s="7"/>
    </row>
    <row r="132" spans="1:6" x14ac:dyDescent="0.25">
      <c r="A132" s="6"/>
      <c r="B132" s="7"/>
      <c r="C132" s="7"/>
      <c r="D132" s="7"/>
      <c r="E132" s="7"/>
      <c r="F132" s="7"/>
    </row>
    <row r="133" spans="1:6" x14ac:dyDescent="0.25">
      <c r="A133" s="6"/>
      <c r="B133" s="7"/>
      <c r="C133" s="7"/>
      <c r="D133" s="7"/>
      <c r="E133" s="7"/>
      <c r="F133" s="7"/>
    </row>
    <row r="134" spans="1:6" x14ac:dyDescent="0.25">
      <c r="A134" s="6"/>
      <c r="B134" s="7"/>
      <c r="C134" s="7"/>
      <c r="D134" s="7"/>
      <c r="E134" s="7"/>
      <c r="F134" s="7"/>
    </row>
    <row r="135" spans="1:6" x14ac:dyDescent="0.25">
      <c r="A135" s="6"/>
      <c r="B135" s="7"/>
      <c r="C135" s="7"/>
      <c r="D135" s="7"/>
      <c r="E135" s="7"/>
      <c r="F135" s="7"/>
    </row>
    <row r="136" spans="1:6" x14ac:dyDescent="0.25">
      <c r="A136" s="6"/>
      <c r="B136" s="7"/>
      <c r="C136" s="7"/>
      <c r="D136" s="7"/>
      <c r="E136" s="7"/>
      <c r="F136" s="7"/>
    </row>
    <row r="137" spans="1:6" x14ac:dyDescent="0.25">
      <c r="A137" s="6"/>
      <c r="B137" s="7"/>
      <c r="C137" s="7"/>
      <c r="D137" s="7"/>
      <c r="E137" s="7"/>
      <c r="F137" s="7"/>
    </row>
    <row r="138" spans="1:6" x14ac:dyDescent="0.25">
      <c r="A138" s="6"/>
      <c r="B138" s="7"/>
      <c r="C138" s="7"/>
      <c r="D138" s="7"/>
      <c r="E138" s="7"/>
      <c r="F138" s="7"/>
    </row>
    <row r="139" spans="1:6" x14ac:dyDescent="0.25">
      <c r="A139" s="6"/>
      <c r="B139" s="7"/>
      <c r="C139" s="7"/>
      <c r="D139" s="7"/>
      <c r="E139" s="7"/>
      <c r="F139" s="7"/>
    </row>
    <row r="140" spans="1:6" x14ac:dyDescent="0.25">
      <c r="A140" s="6"/>
      <c r="B140" s="7"/>
      <c r="C140" s="7"/>
      <c r="D140" s="7"/>
      <c r="E140" s="7"/>
      <c r="F140" s="7"/>
    </row>
    <row r="141" spans="1:6" x14ac:dyDescent="0.25">
      <c r="A141" s="6"/>
      <c r="B141" s="7"/>
      <c r="C141" s="7"/>
      <c r="D141" s="7"/>
      <c r="E141" s="7"/>
      <c r="F141" s="7"/>
    </row>
    <row r="142" spans="1:6" x14ac:dyDescent="0.25">
      <c r="A142" s="6"/>
      <c r="B142" s="7"/>
      <c r="C142" s="7"/>
      <c r="D142" s="7"/>
      <c r="E142" s="7"/>
      <c r="F142" s="7"/>
    </row>
    <row r="143" spans="1:6" x14ac:dyDescent="0.25">
      <c r="A143" s="6"/>
      <c r="B143" s="7"/>
      <c r="C143" s="7"/>
      <c r="D143" s="7"/>
      <c r="E143" s="7"/>
      <c r="F143" s="7"/>
    </row>
    <row r="144" spans="1:6" x14ac:dyDescent="0.25">
      <c r="A144" s="6"/>
      <c r="B144" s="7"/>
      <c r="C144" s="7"/>
      <c r="D144" s="7"/>
      <c r="E144" s="7"/>
      <c r="F144" s="7"/>
    </row>
    <row r="145" spans="1:6" x14ac:dyDescent="0.25">
      <c r="A145" s="6"/>
      <c r="B145" s="7"/>
      <c r="C145" s="7"/>
      <c r="D145" s="7"/>
      <c r="E145" s="7"/>
      <c r="F145" s="7"/>
    </row>
    <row r="146" spans="1:6" x14ac:dyDescent="0.25">
      <c r="A146" s="6"/>
      <c r="B146" s="7"/>
      <c r="C146" s="7"/>
      <c r="D146" s="7"/>
      <c r="E146" s="7"/>
      <c r="F146" s="7"/>
    </row>
    <row r="147" spans="1:6" x14ac:dyDescent="0.25">
      <c r="A147" s="6"/>
      <c r="B147" s="7"/>
      <c r="C147" s="7"/>
      <c r="D147" s="7"/>
      <c r="E147" s="7"/>
      <c r="F147" s="7"/>
    </row>
    <row r="148" spans="1:6" x14ac:dyDescent="0.25">
      <c r="A148" s="6"/>
      <c r="B148" s="7"/>
      <c r="C148" s="7"/>
      <c r="D148" s="7"/>
      <c r="E148" s="7"/>
      <c r="F148" s="7"/>
    </row>
    <row r="149" spans="1:6" x14ac:dyDescent="0.25">
      <c r="A149" s="6"/>
      <c r="B149" s="7"/>
      <c r="C149" s="7"/>
      <c r="D149" s="7"/>
      <c r="E149" s="7"/>
      <c r="F149" s="7"/>
    </row>
    <row r="150" spans="1:6" x14ac:dyDescent="0.25">
      <c r="A150" s="6"/>
      <c r="B150" s="7"/>
      <c r="C150" s="7"/>
      <c r="D150" s="7"/>
      <c r="E150" s="7"/>
      <c r="F150" s="7"/>
    </row>
    <row r="151" spans="1:6" x14ac:dyDescent="0.25">
      <c r="A151" s="6"/>
      <c r="B151" s="7"/>
      <c r="C151" s="7"/>
      <c r="D151" s="7"/>
      <c r="E151" s="7"/>
      <c r="F151" s="7"/>
    </row>
    <row r="152" spans="1:6" x14ac:dyDescent="0.25">
      <c r="A152" s="6"/>
      <c r="B152" s="7"/>
      <c r="C152" s="7"/>
      <c r="D152" s="7"/>
      <c r="E152" s="7"/>
      <c r="F152" s="7"/>
    </row>
    <row r="153" spans="1:6" x14ac:dyDescent="0.25">
      <c r="A153" s="6"/>
      <c r="B153" s="7"/>
      <c r="C153" s="7"/>
      <c r="D153" s="7"/>
      <c r="E153" s="7"/>
      <c r="F153" s="7"/>
    </row>
    <row r="154" spans="1:6" x14ac:dyDescent="0.25">
      <c r="A154" s="6"/>
      <c r="B154" s="7"/>
      <c r="C154" s="7"/>
      <c r="D154" s="7"/>
      <c r="E154" s="7"/>
      <c r="F154" s="7"/>
    </row>
    <row r="155" spans="1:6" x14ac:dyDescent="0.25">
      <c r="A155" s="6"/>
      <c r="B155" s="7"/>
      <c r="C155" s="7"/>
      <c r="D155" s="7"/>
      <c r="E155" s="7"/>
      <c r="F155" s="7"/>
    </row>
    <row r="156" spans="1:6" x14ac:dyDescent="0.25">
      <c r="A156" s="6"/>
      <c r="B156" s="7"/>
      <c r="C156" s="7"/>
      <c r="D156" s="7"/>
      <c r="E156" s="7"/>
      <c r="F156" s="7"/>
    </row>
    <row r="157" spans="1:6" x14ac:dyDescent="0.25">
      <c r="A157" s="6"/>
      <c r="B157" s="7"/>
      <c r="C157" s="7"/>
      <c r="D157" s="7"/>
      <c r="E157" s="7"/>
      <c r="F157" s="7"/>
    </row>
    <row r="158" spans="1:6" x14ac:dyDescent="0.25">
      <c r="A158" s="6"/>
      <c r="B158" s="7"/>
      <c r="C158" s="7"/>
      <c r="D158" s="7"/>
      <c r="E158" s="7"/>
      <c r="F158" s="7"/>
    </row>
    <row r="159" spans="1:6" x14ac:dyDescent="0.25">
      <c r="A159" s="6"/>
      <c r="B159" s="7"/>
      <c r="C159" s="7"/>
      <c r="D159" s="7"/>
      <c r="E159" s="7"/>
      <c r="F159" s="7"/>
    </row>
    <row r="160" spans="1:6" x14ac:dyDescent="0.25">
      <c r="A160" s="6"/>
      <c r="B160" s="7"/>
      <c r="C160" s="7"/>
      <c r="D160" s="7"/>
      <c r="E160" s="7"/>
      <c r="F160" s="7"/>
    </row>
    <row r="161" spans="1:6" x14ac:dyDescent="0.25">
      <c r="A161" s="6"/>
      <c r="B161" s="7"/>
      <c r="C161" s="7"/>
      <c r="D161" s="7"/>
      <c r="E161" s="7"/>
      <c r="F161" s="7"/>
    </row>
    <row r="162" spans="1:6" x14ac:dyDescent="0.25">
      <c r="A162" s="6"/>
      <c r="B162" s="7"/>
      <c r="C162" s="7"/>
      <c r="D162" s="7"/>
      <c r="E162" s="7"/>
      <c r="F162" s="7"/>
    </row>
    <row r="163" spans="1:6" x14ac:dyDescent="0.25">
      <c r="A163" s="6"/>
      <c r="B163" s="7"/>
      <c r="C163" s="7"/>
      <c r="D163" s="7"/>
      <c r="E163" s="7"/>
      <c r="F163" s="7"/>
    </row>
    <row r="164" spans="1:6" x14ac:dyDescent="0.25">
      <c r="A164" s="6"/>
      <c r="B164" s="7"/>
      <c r="C164" s="7"/>
      <c r="D164" s="7"/>
      <c r="E164" s="7"/>
      <c r="F164" s="7"/>
    </row>
    <row r="165" spans="1:6" x14ac:dyDescent="0.25">
      <c r="A165" s="6"/>
      <c r="B165" s="7"/>
      <c r="C165" s="7"/>
      <c r="D165" s="7"/>
      <c r="E165" s="7"/>
      <c r="F165" s="7"/>
    </row>
    <row r="166" spans="1:6" x14ac:dyDescent="0.25">
      <c r="A166" s="6"/>
      <c r="B166" s="7"/>
      <c r="C166" s="7"/>
      <c r="D166" s="7"/>
      <c r="E166" s="7"/>
      <c r="F166" s="7"/>
    </row>
    <row r="167" spans="1:6" x14ac:dyDescent="0.25">
      <c r="A167" s="6"/>
      <c r="B167" s="7"/>
      <c r="C167" s="7"/>
      <c r="D167" s="7"/>
      <c r="E167" s="7"/>
      <c r="F167" s="7"/>
    </row>
    <row r="168" spans="1:6" x14ac:dyDescent="0.25">
      <c r="A168" s="6"/>
      <c r="B168" s="7"/>
      <c r="C168" s="7"/>
      <c r="D168" s="7"/>
      <c r="E168" s="7"/>
      <c r="F168" s="7"/>
    </row>
    <row r="169" spans="1:6" x14ac:dyDescent="0.25">
      <c r="A169" s="6"/>
      <c r="B169" s="7"/>
      <c r="C169" s="7"/>
      <c r="D169" s="7"/>
      <c r="E169" s="7"/>
      <c r="F169" s="7"/>
    </row>
    <row r="170" spans="1:6" x14ac:dyDescent="0.25">
      <c r="A170" s="6"/>
      <c r="B170" s="7"/>
      <c r="C170" s="7"/>
      <c r="D170" s="7"/>
      <c r="E170" s="7"/>
      <c r="F170" s="7"/>
    </row>
    <row r="171" spans="1:6" x14ac:dyDescent="0.25">
      <c r="A171" s="6"/>
      <c r="B171" s="7"/>
      <c r="C171" s="7"/>
      <c r="D171" s="7"/>
      <c r="E171" s="7"/>
      <c r="F171" s="7"/>
    </row>
    <row r="172" spans="1:6" x14ac:dyDescent="0.25">
      <c r="A172" s="6"/>
      <c r="B172" s="7"/>
      <c r="C172" s="7"/>
      <c r="D172" s="7"/>
      <c r="E172" s="7"/>
      <c r="F172" s="7"/>
    </row>
    <row r="173" spans="1:6" x14ac:dyDescent="0.25">
      <c r="A173" s="6"/>
      <c r="B173" s="7"/>
      <c r="C173" s="7"/>
      <c r="D173" s="7"/>
      <c r="E173" s="7"/>
      <c r="F173" s="7"/>
    </row>
    <row r="174" spans="1:6" x14ac:dyDescent="0.25">
      <c r="A174" s="6"/>
      <c r="B174" s="7"/>
      <c r="C174" s="7"/>
      <c r="D174" s="7"/>
      <c r="E174" s="7"/>
      <c r="F174" s="7"/>
    </row>
    <row r="175" spans="1:6" x14ac:dyDescent="0.25">
      <c r="A175" s="6"/>
      <c r="B175" s="7"/>
      <c r="C175" s="7"/>
      <c r="D175" s="7"/>
      <c r="E175" s="7"/>
      <c r="F175" s="7"/>
    </row>
    <row r="176" spans="1:6" x14ac:dyDescent="0.25">
      <c r="A176" s="6"/>
      <c r="B176" s="7"/>
      <c r="C176" s="7"/>
      <c r="D176" s="7"/>
      <c r="E176" s="7"/>
      <c r="F176" s="7"/>
    </row>
    <row r="177" spans="1:6" x14ac:dyDescent="0.25">
      <c r="A177" s="6"/>
      <c r="B177" s="7"/>
      <c r="C177" s="7"/>
      <c r="D177" s="7"/>
      <c r="E177" s="7"/>
      <c r="F177" s="7"/>
    </row>
    <row r="178" spans="1:6" x14ac:dyDescent="0.25">
      <c r="A178" s="6"/>
      <c r="B178" s="7"/>
      <c r="C178" s="7"/>
      <c r="D178" s="7"/>
      <c r="E178" s="7"/>
      <c r="F178" s="7"/>
    </row>
    <row r="179" spans="1:6" x14ac:dyDescent="0.25">
      <c r="A179" s="6"/>
      <c r="B179" s="7"/>
      <c r="C179" s="7"/>
      <c r="D179" s="7"/>
      <c r="E179" s="7"/>
      <c r="F179" s="7"/>
    </row>
    <row r="180" spans="1:6" x14ac:dyDescent="0.25">
      <c r="A180" s="6"/>
      <c r="B180" s="7"/>
      <c r="C180" s="7"/>
      <c r="D180" s="7"/>
      <c r="E180" s="7"/>
      <c r="F180" s="7"/>
    </row>
    <row r="181" spans="1:6" x14ac:dyDescent="0.25">
      <c r="A181" s="6"/>
      <c r="B181" s="7"/>
      <c r="C181" s="7"/>
      <c r="D181" s="7"/>
      <c r="E181" s="7"/>
      <c r="F181" s="7"/>
    </row>
    <row r="182" spans="1:6" x14ac:dyDescent="0.25">
      <c r="A182" s="6"/>
      <c r="B182" s="7"/>
      <c r="C182" s="7"/>
      <c r="D182" s="7"/>
      <c r="E182" s="7"/>
      <c r="F182" s="7"/>
    </row>
    <row r="183" spans="1:6" x14ac:dyDescent="0.25">
      <c r="A183" s="6"/>
      <c r="B183" s="7"/>
      <c r="C183" s="7"/>
      <c r="D183" s="7"/>
      <c r="E183" s="7"/>
      <c r="F183" s="7"/>
    </row>
    <row r="184" spans="1:6" x14ac:dyDescent="0.25">
      <c r="A184" s="6"/>
      <c r="B184" s="7"/>
      <c r="C184" s="7"/>
      <c r="D184" s="7"/>
      <c r="E184" s="7"/>
      <c r="F184" s="7"/>
    </row>
    <row r="185" spans="1:6" x14ac:dyDescent="0.25">
      <c r="A185" s="6"/>
      <c r="B185" s="7"/>
      <c r="C185" s="7"/>
      <c r="D185" s="7"/>
      <c r="E185" s="7"/>
      <c r="F185" s="7"/>
    </row>
    <row r="186" spans="1:6" x14ac:dyDescent="0.25">
      <c r="A186" s="6"/>
      <c r="B186" s="7"/>
      <c r="C186" s="7"/>
      <c r="D186" s="7"/>
      <c r="E186" s="7"/>
      <c r="F186" s="7"/>
    </row>
    <row r="187" spans="1:6" x14ac:dyDescent="0.25">
      <c r="A187" s="6"/>
      <c r="B187" s="7"/>
      <c r="C187" s="7"/>
      <c r="D187" s="7"/>
      <c r="E187" s="7"/>
      <c r="F187" s="7"/>
    </row>
    <row r="188" spans="1:6" x14ac:dyDescent="0.25">
      <c r="A188" s="6"/>
      <c r="B188" s="7"/>
      <c r="C188" s="7"/>
      <c r="D188" s="7"/>
      <c r="E188" s="7"/>
      <c r="F188" s="7"/>
    </row>
    <row r="189" spans="1:6" x14ac:dyDescent="0.25">
      <c r="A189" s="6"/>
      <c r="B189" s="7"/>
      <c r="C189" s="7"/>
      <c r="D189" s="7"/>
      <c r="E189" s="7"/>
      <c r="F189" s="7"/>
    </row>
    <row r="190" spans="1:6" x14ac:dyDescent="0.25">
      <c r="A190" s="6"/>
      <c r="B190" s="7"/>
      <c r="C190" s="7"/>
      <c r="D190" s="7"/>
      <c r="E190" s="7"/>
      <c r="F190" s="7"/>
    </row>
    <row r="191" spans="1:6" x14ac:dyDescent="0.25">
      <c r="A191" s="6"/>
      <c r="B191" s="7"/>
      <c r="C191" s="7"/>
      <c r="D191" s="7"/>
      <c r="E191" s="7"/>
      <c r="F191" s="7"/>
    </row>
    <row r="192" spans="1:6" x14ac:dyDescent="0.25">
      <c r="A192" s="6"/>
      <c r="B192" s="7"/>
      <c r="C192" s="7"/>
      <c r="D192" s="7"/>
      <c r="E192" s="7"/>
      <c r="F192" s="7"/>
    </row>
    <row r="193" spans="1:6" x14ac:dyDescent="0.25">
      <c r="A193" s="6"/>
      <c r="B193" s="7"/>
      <c r="C193" s="7"/>
      <c r="D193" s="7"/>
      <c r="E193" s="7"/>
      <c r="F193" s="7"/>
    </row>
    <row r="194" spans="1:6" x14ac:dyDescent="0.25">
      <c r="A194" s="6"/>
      <c r="B194" s="7"/>
      <c r="C194" s="7"/>
      <c r="D194" s="7"/>
      <c r="E194" s="7"/>
      <c r="F194" s="7"/>
    </row>
    <row r="195" spans="1:6" x14ac:dyDescent="0.25">
      <c r="A195" s="6"/>
      <c r="B195" s="7"/>
      <c r="C195" s="7"/>
      <c r="D195" s="7"/>
      <c r="E195" s="7"/>
      <c r="F195" s="7"/>
    </row>
    <row r="196" spans="1:6" x14ac:dyDescent="0.25">
      <c r="A196" s="6"/>
      <c r="B196" s="7"/>
      <c r="C196" s="7"/>
      <c r="D196" s="7"/>
      <c r="E196" s="7"/>
      <c r="F196" s="7"/>
    </row>
    <row r="197" spans="1:6" x14ac:dyDescent="0.25">
      <c r="A197" s="6"/>
      <c r="B197" s="7"/>
      <c r="C197" s="7"/>
      <c r="D197" s="7"/>
      <c r="E197" s="7"/>
      <c r="F197" s="7"/>
    </row>
    <row r="198" spans="1:6" x14ac:dyDescent="0.25">
      <c r="A198" s="6"/>
      <c r="B198" s="7"/>
      <c r="C198" s="7"/>
      <c r="D198" s="7"/>
      <c r="E198" s="7"/>
      <c r="F198" s="7"/>
    </row>
    <row r="199" spans="1:6" x14ac:dyDescent="0.25">
      <c r="A199" s="6"/>
      <c r="B199" s="7"/>
      <c r="C199" s="7"/>
      <c r="D199" s="7"/>
      <c r="E199" s="7"/>
      <c r="F199" s="7"/>
    </row>
    <row r="200" spans="1:6" x14ac:dyDescent="0.25">
      <c r="A200" s="6"/>
      <c r="B200" s="7"/>
      <c r="C200" s="7"/>
      <c r="D200" s="7"/>
      <c r="E200" s="7"/>
      <c r="F200" s="7"/>
    </row>
    <row r="201" spans="1:6" x14ac:dyDescent="0.25">
      <c r="A201" s="6"/>
      <c r="B201" s="7"/>
      <c r="C201" s="7"/>
      <c r="D201" s="7"/>
      <c r="E201" s="7"/>
      <c r="F201" s="7"/>
    </row>
    <row r="202" spans="1:6" x14ac:dyDescent="0.25">
      <c r="A202" s="6"/>
      <c r="B202" s="7"/>
      <c r="C202" s="7"/>
      <c r="D202" s="7"/>
      <c r="E202" s="7"/>
      <c r="F202" s="7"/>
    </row>
    <row r="203" spans="1:6" x14ac:dyDescent="0.25">
      <c r="A203" s="6"/>
      <c r="B203" s="7"/>
      <c r="C203" s="7"/>
      <c r="D203" s="7"/>
      <c r="E203" s="7"/>
      <c r="F203" s="7"/>
    </row>
    <row r="204" spans="1:6" x14ac:dyDescent="0.25">
      <c r="A204" s="6"/>
      <c r="B204" s="7"/>
      <c r="C204" s="7"/>
      <c r="D204" s="7"/>
      <c r="E204" s="7"/>
      <c r="F204" s="7"/>
    </row>
    <row r="205" spans="1:6" x14ac:dyDescent="0.25">
      <c r="A205" s="6"/>
      <c r="B205" s="7"/>
      <c r="C205" s="7"/>
      <c r="D205" s="7"/>
      <c r="E205" s="7"/>
      <c r="F205" s="7"/>
    </row>
    <row r="206" spans="1:6" x14ac:dyDescent="0.25">
      <c r="A206" s="6"/>
      <c r="B206" s="7"/>
      <c r="C206" s="7"/>
      <c r="D206" s="7"/>
      <c r="E206" s="7"/>
      <c r="F206" s="7"/>
    </row>
    <row r="207" spans="1:6" x14ac:dyDescent="0.25">
      <c r="A207" s="6"/>
      <c r="B207" s="7"/>
      <c r="C207" s="7"/>
      <c r="D207" s="7"/>
      <c r="E207" s="7"/>
      <c r="F207" s="7"/>
    </row>
    <row r="208" spans="1:6" x14ac:dyDescent="0.25">
      <c r="A208" s="6"/>
      <c r="B208" s="7"/>
      <c r="C208" s="7"/>
      <c r="D208" s="7"/>
      <c r="E208" s="7"/>
      <c r="F208" s="7"/>
    </row>
    <row r="209" spans="1:6" x14ac:dyDescent="0.25">
      <c r="A209" s="6"/>
      <c r="B209" s="7"/>
      <c r="C209" s="7"/>
      <c r="D209" s="7"/>
      <c r="E209" s="7"/>
      <c r="F209" s="7"/>
    </row>
  </sheetData>
  <sheetProtection sheet="1" objects="1" scenarios="1"/>
  <mergeCells count="21">
    <mergeCell ref="A23:F23"/>
    <mergeCell ref="A17:C17"/>
    <mergeCell ref="A19:C19"/>
    <mergeCell ref="A24:H24"/>
    <mergeCell ref="A13:C13"/>
    <mergeCell ref="A15:C15"/>
    <mergeCell ref="A16:C16"/>
    <mergeCell ref="A25:G25"/>
    <mergeCell ref="B27:D27"/>
    <mergeCell ref="A22:E22"/>
    <mergeCell ref="A21:F21"/>
    <mergeCell ref="A20:B20"/>
    <mergeCell ref="A26:H26"/>
    <mergeCell ref="A1:H1"/>
    <mergeCell ref="A4:C4"/>
    <mergeCell ref="A11:C11"/>
    <mergeCell ref="A12:C12"/>
    <mergeCell ref="B8:E8"/>
    <mergeCell ref="F3:H3"/>
    <mergeCell ref="A2:H2"/>
    <mergeCell ref="F7:G7"/>
  </mergeCells>
  <phoneticPr fontId="0" type="noConversion"/>
  <pageMargins left="0.75" right="0.75" top="0.63" bottom="0.56000000000000005" header="0.560000000000000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00"/>
  <sheetViews>
    <sheetView workbookViewId="0">
      <selection activeCell="F34" sqref="F34"/>
    </sheetView>
  </sheetViews>
  <sheetFormatPr defaultColWidth="9.109375" defaultRowHeight="13.2" x14ac:dyDescent="0.25"/>
  <cols>
    <col min="1" max="1" width="46.44140625" style="18" customWidth="1"/>
    <col min="2" max="2" width="6.109375" style="2" customWidth="1"/>
    <col min="3" max="4" width="5.6640625" style="2" customWidth="1"/>
    <col min="5" max="5" width="6" style="2" customWidth="1"/>
    <col min="6" max="6" width="15.5546875" style="2" customWidth="1"/>
    <col min="7" max="7" width="14.88671875" style="2" customWidth="1"/>
    <col min="8" max="8" width="13.109375" style="2" customWidth="1"/>
    <col min="9" max="9" width="0.5546875" style="2" hidden="1" customWidth="1"/>
    <col min="10" max="12" width="9.109375" style="2" hidden="1" customWidth="1"/>
    <col min="13" max="16384" width="9.109375" style="2"/>
  </cols>
  <sheetData>
    <row r="1" spans="1:8" ht="26.25" customHeight="1" x14ac:dyDescent="0.3">
      <c r="A1" s="189" t="s">
        <v>159</v>
      </c>
      <c r="B1" s="190"/>
      <c r="C1" s="190"/>
      <c r="D1" s="190"/>
      <c r="E1" s="190"/>
      <c r="F1" s="190"/>
      <c r="G1" s="190"/>
      <c r="H1" s="190"/>
    </row>
    <row r="2" spans="1:8" ht="17.399999999999999" x14ac:dyDescent="0.3">
      <c r="A2" s="162" t="s">
        <v>21</v>
      </c>
      <c r="B2" s="162"/>
      <c r="C2" s="162"/>
      <c r="D2" s="162"/>
      <c r="E2" s="162"/>
      <c r="F2" s="162"/>
      <c r="G2" s="162"/>
      <c r="H2" s="162"/>
    </row>
    <row r="3" spans="1:8" ht="15.6" x14ac:dyDescent="0.3">
      <c r="A3" s="191" t="s">
        <v>50</v>
      </c>
      <c r="B3" s="192"/>
      <c r="C3" s="192"/>
      <c r="D3" s="192"/>
      <c r="E3" s="192"/>
      <c r="F3" s="192"/>
      <c r="G3" s="192"/>
      <c r="H3" s="192"/>
    </row>
    <row r="4" spans="1:8" x14ac:dyDescent="0.25">
      <c r="B4" s="3"/>
      <c r="D4" s="18"/>
      <c r="E4" s="193" t="s">
        <v>46</v>
      </c>
      <c r="F4" s="158"/>
      <c r="G4" s="158"/>
      <c r="H4" s="33">
        <f>MS!H4</f>
        <v>750</v>
      </c>
    </row>
    <row r="5" spans="1:8" x14ac:dyDescent="0.25">
      <c r="A5" s="34" t="s">
        <v>58</v>
      </c>
      <c r="B5" s="33" t="s">
        <v>54</v>
      </c>
      <c r="C5" s="33" t="s">
        <v>55</v>
      </c>
      <c r="D5" s="33" t="s">
        <v>56</v>
      </c>
      <c r="E5" s="50" t="s">
        <v>57</v>
      </c>
      <c r="F5" s="193" t="s">
        <v>40</v>
      </c>
      <c r="G5" s="193"/>
      <c r="H5" s="33">
        <f>MS!H5</f>
        <v>27</v>
      </c>
    </row>
    <row r="6" spans="1:8" x14ac:dyDescent="0.25">
      <c r="A6" s="34" t="s">
        <v>59</v>
      </c>
      <c r="B6" s="94">
        <f>MS!B6</f>
        <v>1</v>
      </c>
      <c r="C6" s="94">
        <f>MS!C6</f>
        <v>1</v>
      </c>
      <c r="D6" s="94">
        <f>MS!D6</f>
        <v>1</v>
      </c>
      <c r="E6" s="94">
        <f>MS!E6</f>
        <v>0</v>
      </c>
      <c r="F6" s="193" t="s">
        <v>43</v>
      </c>
      <c r="G6" s="193"/>
      <c r="H6" s="33">
        <f>MS!H6</f>
        <v>3</v>
      </c>
    </row>
    <row r="7" spans="1:8" x14ac:dyDescent="0.25">
      <c r="A7" s="171"/>
      <c r="B7" s="171"/>
      <c r="C7" s="171"/>
      <c r="D7" s="171"/>
      <c r="E7" s="171"/>
      <c r="F7" s="171"/>
      <c r="G7" s="171"/>
      <c r="H7" s="171"/>
    </row>
    <row r="8" spans="1:8" x14ac:dyDescent="0.25">
      <c r="A8" s="1"/>
      <c r="B8" s="171" t="s">
        <v>169</v>
      </c>
      <c r="C8" s="171"/>
      <c r="D8" s="171"/>
      <c r="E8" s="171"/>
      <c r="F8" s="171"/>
      <c r="G8" s="1"/>
      <c r="H8" s="1"/>
    </row>
    <row r="9" spans="1:8" s="4" customFormat="1" x14ac:dyDescent="0.25">
      <c r="A9" s="166" t="s">
        <v>107</v>
      </c>
      <c r="B9" s="173"/>
      <c r="C9" s="173"/>
      <c r="D9" s="3" t="s">
        <v>108</v>
      </c>
      <c r="E9" s="3">
        <v>4</v>
      </c>
      <c r="F9" s="3" t="s">
        <v>171</v>
      </c>
      <c r="G9" s="3" t="s">
        <v>170</v>
      </c>
      <c r="H9" s="22" t="s">
        <v>106</v>
      </c>
    </row>
    <row r="10" spans="1:8" s="4" customFormat="1" x14ac:dyDescent="0.25">
      <c r="A10" s="5" t="s">
        <v>20</v>
      </c>
      <c r="C10" s="3"/>
      <c r="D10" s="3"/>
      <c r="E10" s="3"/>
      <c r="F10" s="3"/>
      <c r="G10" s="3"/>
      <c r="H10" s="22"/>
    </row>
    <row r="11" spans="1:8" s="4" customFormat="1" x14ac:dyDescent="0.25">
      <c r="A11" s="103" t="s">
        <v>162</v>
      </c>
      <c r="C11" s="3"/>
      <c r="D11" s="3"/>
      <c r="E11" s="3"/>
      <c r="F11" s="3"/>
      <c r="G11" s="3"/>
      <c r="H11" s="22"/>
    </row>
    <row r="12" spans="1:8" s="4" customFormat="1" x14ac:dyDescent="0.25">
      <c r="A12" s="159" t="s">
        <v>137</v>
      </c>
      <c r="B12" s="168"/>
      <c r="C12" s="168"/>
      <c r="D12" s="116">
        <v>0</v>
      </c>
      <c r="E12" s="116">
        <v>0</v>
      </c>
      <c r="F12" s="54">
        <v>360</v>
      </c>
      <c r="G12" s="115">
        <f>F12*D12</f>
        <v>0</v>
      </c>
      <c r="H12" s="115">
        <f>G12*E12</f>
        <v>0</v>
      </c>
    </row>
    <row r="13" spans="1:8" ht="15.75" customHeight="1" x14ac:dyDescent="0.25">
      <c r="A13" s="159" t="s">
        <v>229</v>
      </c>
      <c r="B13" s="168"/>
      <c r="C13" s="168"/>
      <c r="D13" s="116">
        <v>0</v>
      </c>
      <c r="E13" s="142">
        <v>0</v>
      </c>
      <c r="F13" s="15">
        <v>360</v>
      </c>
      <c r="G13" s="115">
        <f t="shared" ref="G13:H16" si="0">F13*D13</f>
        <v>0</v>
      </c>
      <c r="H13" s="115">
        <f t="shared" si="0"/>
        <v>0</v>
      </c>
    </row>
    <row r="14" spans="1:8" ht="16.5" customHeight="1" x14ac:dyDescent="0.25">
      <c r="A14" s="159" t="s">
        <v>138</v>
      </c>
      <c r="B14" s="168"/>
      <c r="C14" s="168"/>
      <c r="D14" s="116">
        <v>0</v>
      </c>
      <c r="E14" s="142">
        <v>0</v>
      </c>
      <c r="F14" s="15">
        <v>360</v>
      </c>
      <c r="G14" s="115">
        <f t="shared" si="0"/>
        <v>0</v>
      </c>
      <c r="H14" s="115">
        <f t="shared" si="0"/>
        <v>0</v>
      </c>
    </row>
    <row r="15" spans="1:8" ht="16.5" customHeight="1" x14ac:dyDescent="0.25">
      <c r="A15" s="6" t="s">
        <v>225</v>
      </c>
      <c r="B15" s="30"/>
      <c r="C15" s="30"/>
      <c r="D15" s="116">
        <v>0</v>
      </c>
      <c r="E15" s="142">
        <v>0</v>
      </c>
      <c r="F15" s="15">
        <v>360</v>
      </c>
      <c r="G15" s="115"/>
      <c r="H15" s="115"/>
    </row>
    <row r="16" spans="1:8" ht="12.75" customHeight="1" x14ac:dyDescent="0.25">
      <c r="A16" s="159" t="s">
        <v>136</v>
      </c>
      <c r="B16" s="203"/>
      <c r="C16" s="203"/>
      <c r="D16" s="116">
        <f>IF($E6=1,1,0)</f>
        <v>0</v>
      </c>
      <c r="E16" s="116">
        <f>IF($E6=1,1,0)</f>
        <v>0</v>
      </c>
      <c r="F16" s="15">
        <v>360</v>
      </c>
      <c r="G16" s="115">
        <f t="shared" si="0"/>
        <v>0</v>
      </c>
      <c r="H16" s="115">
        <f t="shared" si="0"/>
        <v>0</v>
      </c>
    </row>
    <row r="17" spans="1:8" ht="12.75" customHeight="1" x14ac:dyDescent="0.25">
      <c r="A17" s="159" t="s">
        <v>12</v>
      </c>
      <c r="B17" s="168"/>
      <c r="C17" s="168"/>
      <c r="D17" s="116">
        <f>ROUND(MSconsume!H4/4,0)</f>
        <v>188</v>
      </c>
      <c r="E17" s="143">
        <v>0</v>
      </c>
      <c r="F17" s="15">
        <v>75</v>
      </c>
      <c r="G17" s="115">
        <f>D17*F17</f>
        <v>14100</v>
      </c>
      <c r="H17" s="115">
        <f>E17*F17</f>
        <v>0</v>
      </c>
    </row>
    <row r="18" spans="1:8" ht="12.75" customHeight="1" x14ac:dyDescent="0.25">
      <c r="A18" s="7"/>
      <c r="B18" s="30"/>
      <c r="C18" s="30"/>
      <c r="D18" s="116"/>
      <c r="E18" s="116"/>
      <c r="F18" s="119" t="s">
        <v>82</v>
      </c>
      <c r="G18" s="121">
        <f>SUM(G12:G17)</f>
        <v>14100</v>
      </c>
      <c r="H18" s="121">
        <f>SUM(H12:H17)</f>
        <v>0</v>
      </c>
    </row>
    <row r="19" spans="1:8" ht="12.75" customHeight="1" x14ac:dyDescent="0.25">
      <c r="A19" s="103" t="s">
        <v>163</v>
      </c>
      <c r="B19" s="30"/>
      <c r="C19" s="30"/>
      <c r="D19" s="116"/>
      <c r="E19" s="116"/>
      <c r="F19" s="15"/>
      <c r="G19" s="121"/>
      <c r="H19" s="121"/>
    </row>
    <row r="20" spans="1:8" ht="12.75" customHeight="1" x14ac:dyDescent="0.25">
      <c r="A20" s="203" t="s">
        <v>160</v>
      </c>
      <c r="B20" s="168"/>
      <c r="C20" s="168"/>
      <c r="D20" s="116">
        <f>IF(B6=1,ROUND((MSconsume!$H$4/$H$5/$H$6)+1,0),0)</f>
        <v>10</v>
      </c>
      <c r="E20" s="116">
        <f>IF(B6=1,ROUND((MSconsume!$H$4/$H$5/$H$6)+1,0),0)</f>
        <v>10</v>
      </c>
      <c r="F20" s="15">
        <v>45</v>
      </c>
      <c r="G20" s="115">
        <f>F20*D20</f>
        <v>450</v>
      </c>
      <c r="H20" s="115">
        <f>F20*E20</f>
        <v>450</v>
      </c>
    </row>
    <row r="21" spans="1:8" ht="12" customHeight="1" x14ac:dyDescent="0.25">
      <c r="A21" s="203" t="s">
        <v>25</v>
      </c>
      <c r="B21" s="168"/>
      <c r="C21" s="168"/>
      <c r="D21" s="116">
        <f>ROUND((MSconsume!$H$4/$H$5/$H$6)+1,0)</f>
        <v>10</v>
      </c>
      <c r="E21" s="116">
        <f>ROUND((MSconsume!$H$4/$H$5/$H$6)+1,0)</f>
        <v>10</v>
      </c>
      <c r="F21" s="15">
        <v>70</v>
      </c>
      <c r="G21" s="115">
        <f t="shared" ref="G21:G26" si="1">F21*D21</f>
        <v>700</v>
      </c>
      <c r="H21" s="115">
        <f>F21*E21</f>
        <v>700</v>
      </c>
    </row>
    <row r="22" spans="1:8" ht="12.75" customHeight="1" x14ac:dyDescent="0.25">
      <c r="A22" s="203" t="s">
        <v>26</v>
      </c>
      <c r="B22" s="168"/>
      <c r="C22" s="168"/>
      <c r="D22" s="116">
        <f>ROUND((MSconsume!$H$4/$H$5/$H$6)+1,0)</f>
        <v>10</v>
      </c>
      <c r="E22" s="116">
        <f>ROUND((MSconsume!$H$4/$H$5/$H$6)+1,0)</f>
        <v>10</v>
      </c>
      <c r="F22" s="15">
        <v>45</v>
      </c>
      <c r="G22" s="115">
        <f t="shared" si="1"/>
        <v>450</v>
      </c>
      <c r="H22" s="115">
        <f>F22*E22</f>
        <v>450</v>
      </c>
    </row>
    <row r="23" spans="1:8" x14ac:dyDescent="0.25">
      <c r="A23" s="203" t="s">
        <v>27</v>
      </c>
      <c r="B23" s="168"/>
      <c r="C23" s="168"/>
      <c r="D23" s="116">
        <f>ROUND((MSconsume!$H$4/$H$5/$H$6)*2+2,0)</f>
        <v>21</v>
      </c>
      <c r="E23" s="116">
        <f>ROUND((MSconsume!$H$4/$H$5/$H$6)*2+2,0)</f>
        <v>21</v>
      </c>
      <c r="F23" s="15">
        <v>55</v>
      </c>
      <c r="G23" s="115">
        <f t="shared" si="1"/>
        <v>1155</v>
      </c>
      <c r="H23" s="115">
        <f>F23*E23</f>
        <v>1155</v>
      </c>
    </row>
    <row r="24" spans="1:8" x14ac:dyDescent="0.25">
      <c r="A24" s="203" t="s">
        <v>139</v>
      </c>
      <c r="B24" s="168"/>
      <c r="C24" s="168"/>
      <c r="D24" s="116">
        <f>IF(E6=1,ROUND((MSconsume!$H$4/$H$5/$H$6)+1,0),0)</f>
        <v>0</v>
      </c>
      <c r="E24" s="116">
        <f>IF(E6=1,ROUND((MSconsume!$H$4/$H$5/$H$6)+1,0),0)</f>
        <v>0</v>
      </c>
      <c r="F24" s="15">
        <v>75</v>
      </c>
      <c r="G24" s="115">
        <f t="shared" si="1"/>
        <v>0</v>
      </c>
      <c r="H24" s="115">
        <f>F24*E24</f>
        <v>0</v>
      </c>
    </row>
    <row r="25" spans="1:8" x14ac:dyDescent="0.25">
      <c r="A25" s="203" t="s">
        <v>24</v>
      </c>
      <c r="B25" s="168"/>
      <c r="C25" s="168"/>
      <c r="D25" s="116">
        <v>1</v>
      </c>
      <c r="E25" s="116">
        <v>1</v>
      </c>
      <c r="F25" s="15">
        <v>75</v>
      </c>
      <c r="G25" s="115">
        <f t="shared" si="1"/>
        <v>75</v>
      </c>
      <c r="H25" s="115">
        <f>G25*E25</f>
        <v>75</v>
      </c>
    </row>
    <row r="26" spans="1:8" x14ac:dyDescent="0.25">
      <c r="A26" s="203" t="s">
        <v>15</v>
      </c>
      <c r="B26" s="168"/>
      <c r="C26" s="168"/>
      <c r="D26" s="116">
        <v>2</v>
      </c>
      <c r="E26" s="116">
        <v>2</v>
      </c>
      <c r="F26" s="13">
        <v>20</v>
      </c>
      <c r="G26" s="115">
        <f t="shared" si="1"/>
        <v>40</v>
      </c>
      <c r="H26" s="115">
        <f>F26*E26</f>
        <v>40</v>
      </c>
    </row>
    <row r="27" spans="1:8" x14ac:dyDescent="0.25">
      <c r="A27" s="117"/>
      <c r="B27" s="30"/>
      <c r="C27" s="30"/>
      <c r="D27" s="113"/>
      <c r="E27" s="204" t="s">
        <v>164</v>
      </c>
      <c r="F27" s="204"/>
      <c r="G27" s="121">
        <f>SUM(G21:G26)</f>
        <v>2420</v>
      </c>
      <c r="H27" s="121">
        <f>SUM(H21:H26)</f>
        <v>2420</v>
      </c>
    </row>
    <row r="28" spans="1:8" x14ac:dyDescent="0.25">
      <c r="A28" s="169" t="s">
        <v>17</v>
      </c>
      <c r="B28" s="169"/>
      <c r="C28" s="169"/>
      <c r="D28" s="169"/>
      <c r="E28" s="169"/>
      <c r="F28" s="169"/>
      <c r="G28" s="144">
        <f>G18+G27</f>
        <v>16520</v>
      </c>
      <c r="H28" s="144">
        <f>H18+H27</f>
        <v>2420</v>
      </c>
    </row>
    <row r="29" spans="1:8" x14ac:dyDescent="0.25">
      <c r="A29" s="159" t="s">
        <v>10</v>
      </c>
      <c r="B29" s="168"/>
      <c r="C29" s="168"/>
      <c r="D29" s="168"/>
      <c r="E29" s="168"/>
      <c r="F29" s="17">
        <f>Budget!D48</f>
        <v>0.1</v>
      </c>
      <c r="G29" s="15">
        <f>F29*G28</f>
        <v>1652</v>
      </c>
      <c r="H29" s="15">
        <f>F29*H28</f>
        <v>242</v>
      </c>
    </row>
    <row r="30" spans="1:8" x14ac:dyDescent="0.25">
      <c r="A30" s="202" t="s">
        <v>11</v>
      </c>
      <c r="B30" s="168"/>
      <c r="C30" s="168"/>
      <c r="D30" s="168"/>
      <c r="E30" s="168"/>
      <c r="F30" s="168"/>
      <c r="G30" s="119">
        <f>SUM(G28:G29)</f>
        <v>18172</v>
      </c>
      <c r="H30" s="119">
        <f>SUM(H28:H29)</f>
        <v>2662</v>
      </c>
    </row>
    <row r="31" spans="1:8" ht="41.25" customHeight="1" x14ac:dyDescent="0.25">
      <c r="A31" s="159" t="s">
        <v>161</v>
      </c>
      <c r="B31" s="168"/>
      <c r="C31" s="168"/>
      <c r="D31" s="168"/>
      <c r="E31" s="168"/>
      <c r="F31" s="168"/>
      <c r="G31" s="168"/>
      <c r="H31" s="168"/>
    </row>
    <row r="32" spans="1:8" x14ac:dyDescent="0.25">
      <c r="A32" s="159" t="s">
        <v>168</v>
      </c>
      <c r="B32" s="159"/>
      <c r="C32" s="159"/>
      <c r="D32" s="159"/>
      <c r="E32" s="159"/>
      <c r="F32" s="159"/>
      <c r="G32" s="159"/>
      <c r="H32" s="159"/>
    </row>
    <row r="33" spans="1:6" x14ac:dyDescent="0.25">
      <c r="A33" s="6"/>
      <c r="B33" s="7"/>
      <c r="C33" s="15"/>
      <c r="D33" s="15"/>
      <c r="E33" s="15"/>
      <c r="F33" s="7"/>
    </row>
    <row r="34" spans="1:6" x14ac:dyDescent="0.25">
      <c r="A34" s="6"/>
      <c r="B34" s="7"/>
      <c r="C34" s="15"/>
      <c r="D34" s="15"/>
      <c r="E34" s="13"/>
      <c r="F34" s="7"/>
    </row>
    <row r="35" spans="1:6" x14ac:dyDescent="0.25">
      <c r="A35" s="6"/>
      <c r="B35" s="7"/>
      <c r="C35" s="15"/>
      <c r="D35" s="15"/>
      <c r="E35" s="15"/>
      <c r="F35" s="7"/>
    </row>
    <row r="36" spans="1:6" x14ac:dyDescent="0.25">
      <c r="A36" s="6"/>
      <c r="B36" s="7"/>
      <c r="C36" s="15"/>
      <c r="D36" s="15"/>
      <c r="E36" s="15"/>
      <c r="F36" s="7"/>
    </row>
    <row r="37" spans="1:6" x14ac:dyDescent="0.25">
      <c r="A37" s="6"/>
      <c r="B37" s="7"/>
      <c r="C37" s="15"/>
      <c r="D37" s="15"/>
      <c r="E37" s="15"/>
      <c r="F37" s="7"/>
    </row>
    <row r="38" spans="1:6" x14ac:dyDescent="0.25">
      <c r="A38" s="6"/>
      <c r="B38" s="7"/>
      <c r="C38" s="15"/>
      <c r="D38" s="15"/>
      <c r="E38" s="15"/>
      <c r="F38" s="7"/>
    </row>
    <row r="39" spans="1:6" x14ac:dyDescent="0.25">
      <c r="A39" s="16"/>
      <c r="B39" s="7"/>
      <c r="C39" s="17"/>
      <c r="D39" s="17"/>
      <c r="E39" s="15"/>
      <c r="F39" s="7"/>
    </row>
    <row r="40" spans="1:6" x14ac:dyDescent="0.25">
      <c r="A40" s="6"/>
      <c r="B40" s="7"/>
      <c r="C40" s="7"/>
      <c r="D40" s="7"/>
      <c r="E40" s="7"/>
      <c r="F40" s="7"/>
    </row>
    <row r="41" spans="1:6" x14ac:dyDescent="0.25">
      <c r="A41" s="6"/>
      <c r="B41" s="7"/>
      <c r="C41" s="7"/>
      <c r="D41" s="7"/>
      <c r="E41" s="15"/>
      <c r="F41" s="7"/>
    </row>
    <row r="42" spans="1:6" x14ac:dyDescent="0.25">
      <c r="A42" s="6"/>
      <c r="B42" s="7"/>
      <c r="C42" s="7"/>
      <c r="D42" s="7"/>
      <c r="E42" s="7"/>
      <c r="F42" s="7"/>
    </row>
    <row r="43" spans="1:6" x14ac:dyDescent="0.25">
      <c r="A43" s="6"/>
      <c r="B43" s="7"/>
      <c r="C43" s="7"/>
      <c r="D43" s="7"/>
      <c r="E43" s="7"/>
      <c r="F43" s="7"/>
    </row>
    <row r="44" spans="1:6" x14ac:dyDescent="0.25">
      <c r="A44" s="6"/>
      <c r="B44" s="7"/>
      <c r="C44" s="7"/>
      <c r="D44" s="7"/>
      <c r="E44" s="7"/>
      <c r="F44" s="7"/>
    </row>
    <row r="45" spans="1:6" x14ac:dyDescent="0.25">
      <c r="A45" s="6"/>
      <c r="B45" s="7"/>
      <c r="C45" s="7"/>
      <c r="D45" s="7"/>
      <c r="E45" s="7"/>
      <c r="F45" s="7"/>
    </row>
    <row r="46" spans="1:6" x14ac:dyDescent="0.25">
      <c r="A46" s="6"/>
      <c r="B46" s="7"/>
      <c r="C46" s="7"/>
      <c r="D46" s="7"/>
      <c r="E46" s="7"/>
      <c r="F46" s="7"/>
    </row>
    <row r="47" spans="1:6" x14ac:dyDescent="0.25">
      <c r="A47" s="6"/>
      <c r="B47" s="7"/>
      <c r="C47" s="7"/>
      <c r="D47" s="7"/>
      <c r="E47" s="7"/>
      <c r="F47" s="7"/>
    </row>
    <row r="48" spans="1:6" x14ac:dyDescent="0.25">
      <c r="A48" s="6"/>
      <c r="B48" s="7"/>
      <c r="C48" s="7"/>
      <c r="D48" s="7"/>
      <c r="E48" s="7"/>
      <c r="F48" s="7"/>
    </row>
    <row r="49" spans="1:6" x14ac:dyDescent="0.25">
      <c r="A49" s="6"/>
      <c r="B49" s="7"/>
      <c r="C49" s="7"/>
      <c r="D49" s="7"/>
      <c r="E49" s="7"/>
      <c r="F49" s="7"/>
    </row>
    <row r="50" spans="1:6" x14ac:dyDescent="0.25">
      <c r="A50" s="6"/>
      <c r="B50" s="7"/>
      <c r="C50" s="7"/>
      <c r="D50" s="7"/>
      <c r="E50" s="7"/>
      <c r="F50" s="7"/>
    </row>
    <row r="51" spans="1:6" x14ac:dyDescent="0.25">
      <c r="A51" s="6"/>
      <c r="B51" s="7"/>
      <c r="C51" s="7"/>
      <c r="D51" s="7"/>
      <c r="E51" s="7"/>
      <c r="F51" s="7"/>
    </row>
    <row r="52" spans="1:6" x14ac:dyDescent="0.25">
      <c r="A52" s="6"/>
      <c r="B52" s="7"/>
      <c r="C52" s="7"/>
      <c r="D52" s="7"/>
      <c r="E52" s="7"/>
      <c r="F52" s="7"/>
    </row>
    <row r="53" spans="1:6" x14ac:dyDescent="0.25">
      <c r="A53" s="6"/>
      <c r="B53" s="7"/>
      <c r="C53" s="7"/>
      <c r="D53" s="7"/>
      <c r="E53" s="7"/>
      <c r="F53" s="7"/>
    </row>
    <row r="54" spans="1:6" x14ac:dyDescent="0.25">
      <c r="A54" s="6"/>
      <c r="B54" s="7"/>
      <c r="C54" s="7"/>
      <c r="D54" s="7"/>
      <c r="E54" s="7"/>
      <c r="F54" s="7"/>
    </row>
    <row r="55" spans="1:6" x14ac:dyDescent="0.25">
      <c r="A55" s="6"/>
      <c r="B55" s="7"/>
      <c r="C55" s="7"/>
      <c r="D55" s="7"/>
      <c r="E55" s="7"/>
      <c r="F55" s="7"/>
    </row>
    <row r="56" spans="1:6" x14ac:dyDescent="0.25">
      <c r="A56" s="6"/>
      <c r="B56" s="7"/>
      <c r="C56" s="7"/>
      <c r="D56" s="7"/>
      <c r="E56" s="7"/>
      <c r="F56" s="7"/>
    </row>
    <row r="57" spans="1:6" x14ac:dyDescent="0.25">
      <c r="A57" s="6"/>
      <c r="B57" s="7"/>
      <c r="C57" s="7"/>
      <c r="D57" s="7"/>
      <c r="E57" s="7"/>
      <c r="F57" s="7"/>
    </row>
    <row r="58" spans="1:6" x14ac:dyDescent="0.25">
      <c r="A58" s="6"/>
      <c r="B58" s="7"/>
      <c r="C58" s="7"/>
      <c r="D58" s="7"/>
      <c r="E58" s="7"/>
      <c r="F58" s="7"/>
    </row>
    <row r="59" spans="1:6" x14ac:dyDescent="0.25">
      <c r="A59" s="6"/>
      <c r="B59" s="7"/>
      <c r="C59" s="7"/>
      <c r="D59" s="7"/>
      <c r="E59" s="7"/>
      <c r="F59" s="7"/>
    </row>
    <row r="60" spans="1:6" x14ac:dyDescent="0.25">
      <c r="A60" s="6"/>
      <c r="B60" s="7"/>
      <c r="C60" s="7"/>
      <c r="D60" s="7"/>
      <c r="E60" s="7"/>
      <c r="F60" s="7"/>
    </row>
    <row r="61" spans="1:6" x14ac:dyDescent="0.25">
      <c r="A61" s="6"/>
      <c r="B61" s="7"/>
      <c r="C61" s="7"/>
      <c r="D61" s="7"/>
      <c r="E61" s="7"/>
      <c r="F61" s="7"/>
    </row>
    <row r="62" spans="1:6" x14ac:dyDescent="0.25">
      <c r="A62" s="6"/>
      <c r="B62" s="7"/>
      <c r="C62" s="7"/>
      <c r="D62" s="7"/>
      <c r="E62" s="7"/>
      <c r="F62" s="7"/>
    </row>
    <row r="63" spans="1:6" x14ac:dyDescent="0.25">
      <c r="A63" s="6"/>
      <c r="B63" s="7"/>
      <c r="C63" s="7"/>
      <c r="D63" s="7"/>
      <c r="E63" s="7"/>
      <c r="F63" s="7"/>
    </row>
    <row r="64" spans="1:6" x14ac:dyDescent="0.25">
      <c r="A64" s="6"/>
      <c r="B64" s="7"/>
      <c r="C64" s="7"/>
      <c r="D64" s="7"/>
      <c r="E64" s="7"/>
      <c r="F64" s="7"/>
    </row>
    <row r="65" spans="1:6" x14ac:dyDescent="0.25">
      <c r="A65" s="6"/>
      <c r="B65" s="7"/>
      <c r="C65" s="7"/>
      <c r="D65" s="7"/>
      <c r="E65" s="7"/>
      <c r="F65" s="7"/>
    </row>
    <row r="66" spans="1:6" x14ac:dyDescent="0.25">
      <c r="A66" s="6"/>
      <c r="B66" s="7"/>
      <c r="C66" s="7"/>
      <c r="D66" s="7"/>
      <c r="E66" s="7"/>
      <c r="F66" s="7"/>
    </row>
    <row r="67" spans="1:6" x14ac:dyDescent="0.25">
      <c r="A67" s="6"/>
      <c r="B67" s="7"/>
      <c r="C67" s="7"/>
      <c r="D67" s="7"/>
      <c r="E67" s="7"/>
      <c r="F67" s="7"/>
    </row>
    <row r="68" spans="1:6" x14ac:dyDescent="0.25">
      <c r="A68" s="6"/>
      <c r="B68" s="7"/>
      <c r="C68" s="7"/>
      <c r="D68" s="7"/>
      <c r="E68" s="7"/>
      <c r="F68" s="7"/>
    </row>
    <row r="69" spans="1:6" x14ac:dyDescent="0.25">
      <c r="A69" s="6"/>
      <c r="B69" s="7"/>
      <c r="C69" s="7"/>
      <c r="D69" s="7"/>
      <c r="E69" s="7"/>
      <c r="F69" s="7"/>
    </row>
    <row r="70" spans="1:6" x14ac:dyDescent="0.25">
      <c r="A70" s="6"/>
      <c r="B70" s="7"/>
      <c r="C70" s="7"/>
      <c r="D70" s="7"/>
      <c r="E70" s="7"/>
      <c r="F70" s="7"/>
    </row>
    <row r="71" spans="1:6" x14ac:dyDescent="0.25">
      <c r="A71" s="6"/>
      <c r="B71" s="7"/>
      <c r="C71" s="7"/>
      <c r="D71" s="7"/>
      <c r="E71" s="7"/>
      <c r="F71" s="7"/>
    </row>
    <row r="72" spans="1:6" x14ac:dyDescent="0.25">
      <c r="A72" s="6"/>
      <c r="B72" s="7"/>
      <c r="C72" s="7"/>
      <c r="D72" s="7"/>
      <c r="E72" s="7"/>
      <c r="F72" s="7"/>
    </row>
    <row r="73" spans="1:6" x14ac:dyDescent="0.25">
      <c r="A73" s="6"/>
      <c r="B73" s="7"/>
      <c r="C73" s="7"/>
      <c r="D73" s="7"/>
      <c r="E73" s="7"/>
      <c r="F73" s="7"/>
    </row>
    <row r="74" spans="1:6" x14ac:dyDescent="0.25">
      <c r="A74" s="6"/>
      <c r="B74" s="7"/>
      <c r="C74" s="7"/>
      <c r="D74" s="7"/>
      <c r="E74" s="7"/>
      <c r="F74" s="7"/>
    </row>
    <row r="75" spans="1:6" x14ac:dyDescent="0.25">
      <c r="A75" s="6"/>
      <c r="B75" s="7"/>
      <c r="C75" s="7"/>
      <c r="D75" s="7"/>
      <c r="E75" s="7"/>
      <c r="F75" s="7"/>
    </row>
    <row r="76" spans="1:6" x14ac:dyDescent="0.25">
      <c r="A76" s="6"/>
      <c r="B76" s="7"/>
      <c r="C76" s="7"/>
      <c r="D76" s="7"/>
      <c r="E76" s="7"/>
      <c r="F76" s="7"/>
    </row>
    <row r="77" spans="1:6" x14ac:dyDescent="0.25">
      <c r="A77" s="6"/>
      <c r="B77" s="7"/>
      <c r="C77" s="7"/>
      <c r="D77" s="7"/>
      <c r="E77" s="7"/>
      <c r="F77" s="7"/>
    </row>
    <row r="78" spans="1:6" x14ac:dyDescent="0.25">
      <c r="A78" s="6"/>
      <c r="B78" s="7"/>
      <c r="C78" s="7"/>
      <c r="D78" s="7"/>
      <c r="E78" s="7"/>
      <c r="F78" s="7"/>
    </row>
    <row r="79" spans="1:6" x14ac:dyDescent="0.25">
      <c r="A79" s="6"/>
      <c r="B79" s="7"/>
      <c r="C79" s="7"/>
      <c r="D79" s="7"/>
      <c r="E79" s="7"/>
      <c r="F79" s="7"/>
    </row>
    <row r="80" spans="1:6" x14ac:dyDescent="0.25">
      <c r="A80" s="6"/>
      <c r="B80" s="7"/>
      <c r="C80" s="7"/>
      <c r="D80" s="7"/>
      <c r="E80" s="7"/>
      <c r="F80" s="7"/>
    </row>
    <row r="81" spans="1:6" x14ac:dyDescent="0.25">
      <c r="A81" s="6"/>
      <c r="B81" s="7"/>
      <c r="C81" s="7"/>
      <c r="D81" s="7"/>
      <c r="E81" s="7"/>
      <c r="F81" s="7"/>
    </row>
    <row r="82" spans="1:6" x14ac:dyDescent="0.25">
      <c r="A82" s="6"/>
      <c r="B82" s="7"/>
      <c r="C82" s="7"/>
      <c r="D82" s="7"/>
      <c r="E82" s="7"/>
      <c r="F82" s="7"/>
    </row>
    <row r="83" spans="1:6" x14ac:dyDescent="0.25">
      <c r="A83" s="6"/>
      <c r="B83" s="7"/>
      <c r="C83" s="7"/>
      <c r="D83" s="7"/>
      <c r="E83" s="7"/>
      <c r="F83" s="7"/>
    </row>
    <row r="84" spans="1:6" x14ac:dyDescent="0.25">
      <c r="A84" s="6"/>
      <c r="B84" s="7"/>
      <c r="C84" s="7"/>
      <c r="D84" s="7"/>
      <c r="E84" s="7"/>
      <c r="F84" s="7"/>
    </row>
    <row r="85" spans="1:6" x14ac:dyDescent="0.25">
      <c r="A85" s="6"/>
      <c r="B85" s="7"/>
      <c r="C85" s="7"/>
      <c r="D85" s="7"/>
      <c r="E85" s="7"/>
      <c r="F85" s="7"/>
    </row>
    <row r="86" spans="1:6" x14ac:dyDescent="0.25">
      <c r="A86" s="6"/>
      <c r="B86" s="7"/>
      <c r="C86" s="7"/>
      <c r="D86" s="7"/>
      <c r="E86" s="7"/>
      <c r="F86" s="7"/>
    </row>
    <row r="87" spans="1:6" x14ac:dyDescent="0.25">
      <c r="A87" s="6"/>
      <c r="B87" s="7"/>
      <c r="C87" s="7"/>
      <c r="D87" s="7"/>
      <c r="E87" s="7"/>
      <c r="F87" s="7"/>
    </row>
    <row r="88" spans="1:6" x14ac:dyDescent="0.25">
      <c r="A88" s="6"/>
      <c r="B88" s="7"/>
      <c r="C88" s="7"/>
      <c r="D88" s="7"/>
      <c r="E88" s="7"/>
      <c r="F88" s="7"/>
    </row>
    <row r="89" spans="1:6" x14ac:dyDescent="0.25">
      <c r="A89" s="6"/>
      <c r="B89" s="7"/>
      <c r="C89" s="7"/>
      <c r="D89" s="7"/>
      <c r="E89" s="7"/>
      <c r="F89" s="7"/>
    </row>
    <row r="90" spans="1:6" x14ac:dyDescent="0.25">
      <c r="A90" s="6"/>
      <c r="B90" s="7"/>
      <c r="C90" s="7"/>
      <c r="D90" s="7"/>
      <c r="E90" s="7"/>
      <c r="F90" s="7"/>
    </row>
    <row r="91" spans="1:6" x14ac:dyDescent="0.25">
      <c r="A91" s="6"/>
      <c r="B91" s="7"/>
      <c r="C91" s="7"/>
      <c r="D91" s="7"/>
      <c r="E91" s="7"/>
      <c r="F91" s="7"/>
    </row>
    <row r="92" spans="1:6" x14ac:dyDescent="0.25">
      <c r="A92" s="6"/>
      <c r="B92" s="7"/>
      <c r="C92" s="7"/>
      <c r="D92" s="7"/>
      <c r="E92" s="7"/>
      <c r="F92" s="7"/>
    </row>
    <row r="93" spans="1:6" x14ac:dyDescent="0.25">
      <c r="A93" s="6"/>
      <c r="B93" s="7"/>
      <c r="C93" s="7"/>
      <c r="D93" s="7"/>
      <c r="E93" s="7"/>
      <c r="F93" s="7"/>
    </row>
    <row r="94" spans="1:6" x14ac:dyDescent="0.25">
      <c r="A94" s="6"/>
      <c r="B94" s="7"/>
      <c r="C94" s="7"/>
      <c r="D94" s="7"/>
      <c r="E94" s="7"/>
      <c r="F94" s="7"/>
    </row>
    <row r="95" spans="1:6" x14ac:dyDescent="0.25">
      <c r="A95" s="6"/>
      <c r="B95" s="7"/>
      <c r="C95" s="7"/>
      <c r="D95" s="7"/>
      <c r="E95" s="7"/>
      <c r="F95" s="7"/>
    </row>
    <row r="96" spans="1:6" x14ac:dyDescent="0.25">
      <c r="A96" s="6"/>
      <c r="B96" s="7"/>
      <c r="C96" s="7"/>
      <c r="D96" s="7"/>
      <c r="E96" s="7"/>
      <c r="F96" s="7"/>
    </row>
    <row r="97" spans="1:6" x14ac:dyDescent="0.25">
      <c r="A97" s="6"/>
      <c r="B97" s="7"/>
      <c r="C97" s="7"/>
      <c r="D97" s="7"/>
      <c r="E97" s="7"/>
      <c r="F97" s="7"/>
    </row>
    <row r="98" spans="1:6" x14ac:dyDescent="0.25">
      <c r="A98" s="6"/>
      <c r="B98" s="7"/>
      <c r="C98" s="7"/>
      <c r="D98" s="7"/>
      <c r="E98" s="7"/>
      <c r="F98" s="7"/>
    </row>
    <row r="99" spans="1:6" x14ac:dyDescent="0.25">
      <c r="A99" s="6"/>
      <c r="B99" s="7"/>
      <c r="C99" s="7"/>
      <c r="D99" s="7"/>
      <c r="E99" s="7"/>
      <c r="F99" s="7"/>
    </row>
    <row r="100" spans="1:6" x14ac:dyDescent="0.25">
      <c r="A100" s="6"/>
      <c r="B100" s="7"/>
      <c r="C100" s="7"/>
      <c r="D100" s="7"/>
      <c r="E100" s="7"/>
      <c r="F100" s="7"/>
    </row>
    <row r="101" spans="1:6" x14ac:dyDescent="0.25">
      <c r="A101" s="6"/>
      <c r="B101" s="7"/>
      <c r="C101" s="7"/>
      <c r="D101" s="7"/>
      <c r="E101" s="7"/>
      <c r="F101" s="7"/>
    </row>
    <row r="102" spans="1:6" x14ac:dyDescent="0.25">
      <c r="A102" s="6"/>
      <c r="B102" s="7"/>
      <c r="C102" s="7"/>
      <c r="D102" s="7"/>
      <c r="E102" s="7"/>
      <c r="F102" s="7"/>
    </row>
    <row r="103" spans="1:6" x14ac:dyDescent="0.25">
      <c r="A103" s="6"/>
      <c r="B103" s="7"/>
      <c r="C103" s="7"/>
      <c r="D103" s="7"/>
      <c r="E103" s="7"/>
      <c r="F103" s="7"/>
    </row>
    <row r="104" spans="1:6" x14ac:dyDescent="0.25">
      <c r="A104" s="6"/>
      <c r="B104" s="7"/>
      <c r="C104" s="7"/>
      <c r="D104" s="7"/>
      <c r="E104" s="7"/>
      <c r="F104" s="7"/>
    </row>
    <row r="105" spans="1:6" x14ac:dyDescent="0.25">
      <c r="A105" s="6"/>
      <c r="B105" s="7"/>
      <c r="C105" s="7"/>
      <c r="D105" s="7"/>
      <c r="E105" s="7"/>
      <c r="F105" s="7"/>
    </row>
    <row r="106" spans="1:6" x14ac:dyDescent="0.25">
      <c r="A106" s="6"/>
      <c r="B106" s="7"/>
      <c r="C106" s="7"/>
      <c r="D106" s="7"/>
      <c r="E106" s="7"/>
      <c r="F106" s="7"/>
    </row>
    <row r="107" spans="1:6" x14ac:dyDescent="0.25">
      <c r="A107" s="6"/>
      <c r="B107" s="7"/>
      <c r="C107" s="7"/>
      <c r="D107" s="7"/>
      <c r="E107" s="7"/>
      <c r="F107" s="7"/>
    </row>
    <row r="108" spans="1:6" x14ac:dyDescent="0.25">
      <c r="A108" s="6"/>
      <c r="B108" s="7"/>
      <c r="C108" s="7"/>
      <c r="D108" s="7"/>
      <c r="E108" s="7"/>
      <c r="F108" s="7"/>
    </row>
    <row r="109" spans="1:6" x14ac:dyDescent="0.25">
      <c r="A109" s="6"/>
      <c r="B109" s="7"/>
      <c r="C109" s="7"/>
      <c r="D109" s="7"/>
      <c r="E109" s="7"/>
      <c r="F109" s="7"/>
    </row>
    <row r="110" spans="1:6" x14ac:dyDescent="0.25">
      <c r="A110" s="6"/>
      <c r="B110" s="7"/>
      <c r="C110" s="7"/>
      <c r="D110" s="7"/>
      <c r="E110" s="7"/>
      <c r="F110" s="7"/>
    </row>
    <row r="111" spans="1:6" x14ac:dyDescent="0.25">
      <c r="A111" s="6"/>
      <c r="B111" s="7"/>
      <c r="C111" s="7"/>
      <c r="D111" s="7"/>
      <c r="E111" s="7"/>
      <c r="F111" s="7"/>
    </row>
    <row r="112" spans="1:6" x14ac:dyDescent="0.25">
      <c r="A112" s="6"/>
      <c r="B112" s="7"/>
      <c r="C112" s="7"/>
      <c r="D112" s="7"/>
      <c r="E112" s="7"/>
      <c r="F112" s="7"/>
    </row>
    <row r="113" spans="1:6" x14ac:dyDescent="0.25">
      <c r="A113" s="6"/>
      <c r="B113" s="7"/>
      <c r="C113" s="7"/>
      <c r="D113" s="7"/>
      <c r="E113" s="7"/>
      <c r="F113" s="7"/>
    </row>
    <row r="114" spans="1:6" x14ac:dyDescent="0.25">
      <c r="A114" s="6"/>
      <c r="B114" s="7"/>
      <c r="C114" s="7"/>
      <c r="D114" s="7"/>
      <c r="E114" s="7"/>
      <c r="F114" s="7"/>
    </row>
    <row r="115" spans="1:6" x14ac:dyDescent="0.25">
      <c r="A115" s="6"/>
      <c r="B115" s="7"/>
      <c r="C115" s="7"/>
      <c r="D115" s="7"/>
      <c r="E115" s="7"/>
      <c r="F115" s="7"/>
    </row>
    <row r="116" spans="1:6" x14ac:dyDescent="0.25">
      <c r="A116" s="6"/>
      <c r="B116" s="7"/>
      <c r="C116" s="7"/>
      <c r="D116" s="7"/>
      <c r="E116" s="7"/>
      <c r="F116" s="7"/>
    </row>
    <row r="117" spans="1:6" x14ac:dyDescent="0.25">
      <c r="A117" s="6"/>
      <c r="B117" s="7"/>
      <c r="C117" s="7"/>
      <c r="D117" s="7"/>
      <c r="E117" s="7"/>
      <c r="F117" s="7"/>
    </row>
    <row r="118" spans="1:6" x14ac:dyDescent="0.25">
      <c r="A118" s="6"/>
      <c r="B118" s="7"/>
      <c r="C118" s="7"/>
      <c r="D118" s="7"/>
      <c r="E118" s="7"/>
      <c r="F118" s="7"/>
    </row>
    <row r="119" spans="1:6" x14ac:dyDescent="0.25">
      <c r="A119" s="6"/>
      <c r="B119" s="7"/>
      <c r="C119" s="7"/>
      <c r="D119" s="7"/>
      <c r="E119" s="7"/>
      <c r="F119" s="7"/>
    </row>
    <row r="120" spans="1:6" x14ac:dyDescent="0.25">
      <c r="A120" s="6"/>
      <c r="B120" s="7"/>
      <c r="C120" s="7"/>
      <c r="D120" s="7"/>
      <c r="E120" s="7"/>
      <c r="F120" s="7"/>
    </row>
    <row r="121" spans="1:6" x14ac:dyDescent="0.25">
      <c r="A121" s="6"/>
      <c r="B121" s="7"/>
      <c r="C121" s="7"/>
      <c r="D121" s="7"/>
      <c r="E121" s="7"/>
      <c r="F121" s="7"/>
    </row>
    <row r="122" spans="1:6" x14ac:dyDescent="0.25">
      <c r="A122" s="6"/>
      <c r="B122" s="7"/>
      <c r="C122" s="7"/>
      <c r="D122" s="7"/>
      <c r="E122" s="7"/>
      <c r="F122" s="7"/>
    </row>
    <row r="123" spans="1:6" x14ac:dyDescent="0.25">
      <c r="A123" s="6"/>
      <c r="B123" s="7"/>
      <c r="C123" s="7"/>
      <c r="D123" s="7"/>
      <c r="E123" s="7"/>
      <c r="F123" s="7"/>
    </row>
    <row r="124" spans="1:6" x14ac:dyDescent="0.25">
      <c r="A124" s="6"/>
      <c r="B124" s="7"/>
      <c r="C124" s="7"/>
      <c r="D124" s="7"/>
      <c r="E124" s="7"/>
      <c r="F124" s="7"/>
    </row>
    <row r="125" spans="1:6" x14ac:dyDescent="0.25">
      <c r="A125" s="6"/>
      <c r="B125" s="7"/>
      <c r="C125" s="7"/>
      <c r="D125" s="7"/>
      <c r="E125" s="7"/>
      <c r="F125" s="7"/>
    </row>
    <row r="126" spans="1:6" x14ac:dyDescent="0.25">
      <c r="A126" s="6"/>
      <c r="B126" s="7"/>
      <c r="C126" s="7"/>
      <c r="D126" s="7"/>
      <c r="E126" s="7"/>
      <c r="F126" s="7"/>
    </row>
    <row r="127" spans="1:6" x14ac:dyDescent="0.25">
      <c r="A127" s="6"/>
      <c r="B127" s="7"/>
      <c r="C127" s="7"/>
      <c r="D127" s="7"/>
      <c r="E127" s="7"/>
      <c r="F127" s="7"/>
    </row>
    <row r="128" spans="1:6" x14ac:dyDescent="0.25">
      <c r="A128" s="6"/>
      <c r="B128" s="7"/>
      <c r="C128" s="7"/>
      <c r="D128" s="7"/>
      <c r="E128" s="7"/>
      <c r="F128" s="7"/>
    </row>
    <row r="129" spans="1:6" x14ac:dyDescent="0.25">
      <c r="A129" s="6"/>
      <c r="B129" s="7"/>
      <c r="C129" s="7"/>
      <c r="D129" s="7"/>
      <c r="E129" s="7"/>
      <c r="F129" s="7"/>
    </row>
    <row r="130" spans="1:6" x14ac:dyDescent="0.25">
      <c r="A130" s="6"/>
      <c r="B130" s="7"/>
      <c r="C130" s="7"/>
      <c r="D130" s="7"/>
      <c r="E130" s="7"/>
      <c r="F130" s="7"/>
    </row>
    <row r="131" spans="1:6" x14ac:dyDescent="0.25">
      <c r="A131" s="6"/>
      <c r="B131" s="7"/>
      <c r="C131" s="7"/>
      <c r="D131" s="7"/>
      <c r="E131" s="7"/>
      <c r="F131" s="7"/>
    </row>
    <row r="132" spans="1:6" x14ac:dyDescent="0.25">
      <c r="A132" s="6"/>
      <c r="B132" s="7"/>
      <c r="C132" s="7"/>
      <c r="D132" s="7"/>
      <c r="E132" s="7"/>
      <c r="F132" s="7"/>
    </row>
    <row r="133" spans="1:6" x14ac:dyDescent="0.25">
      <c r="A133" s="6"/>
      <c r="B133" s="7"/>
      <c r="C133" s="7"/>
      <c r="D133" s="7"/>
      <c r="E133" s="7"/>
      <c r="F133" s="7"/>
    </row>
    <row r="134" spans="1:6" x14ac:dyDescent="0.25">
      <c r="A134" s="6"/>
      <c r="B134" s="7"/>
      <c r="C134" s="7"/>
      <c r="D134" s="7"/>
      <c r="E134" s="7"/>
      <c r="F134" s="7"/>
    </row>
    <row r="135" spans="1:6" x14ac:dyDescent="0.25">
      <c r="A135" s="6"/>
      <c r="B135" s="7"/>
      <c r="C135" s="7"/>
      <c r="D135" s="7"/>
      <c r="E135" s="7"/>
      <c r="F135" s="7"/>
    </row>
    <row r="136" spans="1:6" x14ac:dyDescent="0.25">
      <c r="A136" s="6"/>
      <c r="B136" s="7"/>
      <c r="C136" s="7"/>
      <c r="D136" s="7"/>
      <c r="E136" s="7"/>
      <c r="F136" s="7"/>
    </row>
    <row r="137" spans="1:6" x14ac:dyDescent="0.25">
      <c r="A137" s="6"/>
      <c r="B137" s="7"/>
      <c r="C137" s="7"/>
      <c r="D137" s="7"/>
      <c r="E137" s="7"/>
      <c r="F137" s="7"/>
    </row>
    <row r="138" spans="1:6" x14ac:dyDescent="0.25">
      <c r="A138" s="6"/>
      <c r="B138" s="7"/>
      <c r="C138" s="7"/>
      <c r="D138" s="7"/>
      <c r="E138" s="7"/>
      <c r="F138" s="7"/>
    </row>
    <row r="139" spans="1:6" x14ac:dyDescent="0.25">
      <c r="A139" s="6"/>
      <c r="B139" s="7"/>
      <c r="C139" s="7"/>
      <c r="D139" s="7"/>
      <c r="E139" s="7"/>
      <c r="F139" s="7"/>
    </row>
    <row r="140" spans="1:6" x14ac:dyDescent="0.25">
      <c r="A140" s="6"/>
      <c r="B140" s="7"/>
      <c r="C140" s="7"/>
      <c r="D140" s="7"/>
      <c r="E140" s="7"/>
      <c r="F140" s="7"/>
    </row>
    <row r="141" spans="1:6" x14ac:dyDescent="0.25">
      <c r="A141" s="6"/>
      <c r="B141" s="7"/>
      <c r="C141" s="7"/>
      <c r="D141" s="7"/>
      <c r="E141" s="7"/>
      <c r="F141" s="7"/>
    </row>
    <row r="142" spans="1:6" x14ac:dyDescent="0.25">
      <c r="A142" s="6"/>
      <c r="B142" s="7"/>
      <c r="C142" s="7"/>
      <c r="D142" s="7"/>
      <c r="E142" s="7"/>
      <c r="F142" s="7"/>
    </row>
    <row r="143" spans="1:6" x14ac:dyDescent="0.25">
      <c r="A143" s="6"/>
      <c r="B143" s="7"/>
      <c r="C143" s="7"/>
      <c r="D143" s="7"/>
      <c r="E143" s="7"/>
      <c r="F143" s="7"/>
    </row>
    <row r="144" spans="1:6" x14ac:dyDescent="0.25">
      <c r="A144" s="6"/>
      <c r="B144" s="7"/>
      <c r="C144" s="7"/>
      <c r="D144" s="7"/>
      <c r="E144" s="7"/>
      <c r="F144" s="7"/>
    </row>
    <row r="145" spans="1:6" x14ac:dyDescent="0.25">
      <c r="A145" s="6"/>
      <c r="B145" s="7"/>
      <c r="C145" s="7"/>
      <c r="D145" s="7"/>
      <c r="E145" s="7"/>
      <c r="F145" s="7"/>
    </row>
    <row r="146" spans="1:6" x14ac:dyDescent="0.25">
      <c r="A146" s="6"/>
      <c r="B146" s="7"/>
      <c r="C146" s="7"/>
      <c r="D146" s="7"/>
      <c r="E146" s="7"/>
      <c r="F146" s="7"/>
    </row>
    <row r="147" spans="1:6" x14ac:dyDescent="0.25">
      <c r="A147" s="6"/>
      <c r="B147" s="7"/>
      <c r="C147" s="7"/>
      <c r="D147" s="7"/>
      <c r="E147" s="7"/>
      <c r="F147" s="7"/>
    </row>
    <row r="148" spans="1:6" x14ac:dyDescent="0.25">
      <c r="A148" s="6"/>
      <c r="B148" s="7"/>
      <c r="C148" s="7"/>
      <c r="D148" s="7"/>
      <c r="E148" s="7"/>
      <c r="F148" s="7"/>
    </row>
    <row r="149" spans="1:6" x14ac:dyDescent="0.25">
      <c r="A149" s="6"/>
      <c r="B149" s="7"/>
      <c r="C149" s="7"/>
      <c r="D149" s="7"/>
      <c r="E149" s="7"/>
      <c r="F149" s="7"/>
    </row>
    <row r="150" spans="1:6" x14ac:dyDescent="0.25">
      <c r="A150" s="6"/>
      <c r="B150" s="7"/>
      <c r="C150" s="7"/>
      <c r="D150" s="7"/>
      <c r="E150" s="7"/>
      <c r="F150" s="7"/>
    </row>
    <row r="151" spans="1:6" x14ac:dyDescent="0.25">
      <c r="A151" s="6"/>
      <c r="B151" s="7"/>
      <c r="C151" s="7"/>
      <c r="D151" s="7"/>
      <c r="E151" s="7"/>
      <c r="F151" s="7"/>
    </row>
    <row r="152" spans="1:6" x14ac:dyDescent="0.25">
      <c r="A152" s="6"/>
      <c r="B152" s="7"/>
      <c r="C152" s="7"/>
      <c r="D152" s="7"/>
      <c r="E152" s="7"/>
      <c r="F152" s="7"/>
    </row>
    <row r="153" spans="1:6" x14ac:dyDescent="0.25">
      <c r="A153" s="6"/>
      <c r="B153" s="7"/>
      <c r="C153" s="7"/>
      <c r="D153" s="7"/>
      <c r="E153" s="7"/>
      <c r="F153" s="7"/>
    </row>
    <row r="154" spans="1:6" x14ac:dyDescent="0.25">
      <c r="A154" s="6"/>
      <c r="B154" s="7"/>
      <c r="C154" s="7"/>
      <c r="D154" s="7"/>
      <c r="E154" s="7"/>
      <c r="F154" s="7"/>
    </row>
    <row r="155" spans="1:6" x14ac:dyDescent="0.25">
      <c r="A155" s="6"/>
      <c r="B155" s="7"/>
      <c r="C155" s="7"/>
      <c r="D155" s="7"/>
      <c r="E155" s="7"/>
      <c r="F155" s="7"/>
    </row>
    <row r="156" spans="1:6" x14ac:dyDescent="0.25">
      <c r="A156" s="6"/>
      <c r="B156" s="7"/>
      <c r="C156" s="7"/>
      <c r="D156" s="7"/>
      <c r="E156" s="7"/>
      <c r="F156" s="7"/>
    </row>
    <row r="157" spans="1:6" x14ac:dyDescent="0.25">
      <c r="A157" s="6"/>
      <c r="B157" s="7"/>
      <c r="C157" s="7"/>
      <c r="D157" s="7"/>
      <c r="E157" s="7"/>
      <c r="F157" s="7"/>
    </row>
    <row r="158" spans="1:6" x14ac:dyDescent="0.25">
      <c r="A158" s="6"/>
      <c r="B158" s="7"/>
      <c r="C158" s="7"/>
      <c r="D158" s="7"/>
      <c r="E158" s="7"/>
      <c r="F158" s="7"/>
    </row>
    <row r="159" spans="1:6" x14ac:dyDescent="0.25">
      <c r="A159" s="6"/>
      <c r="B159" s="7"/>
      <c r="C159" s="7"/>
      <c r="D159" s="7"/>
      <c r="E159" s="7"/>
      <c r="F159" s="7"/>
    </row>
    <row r="160" spans="1:6" x14ac:dyDescent="0.25">
      <c r="A160" s="6"/>
      <c r="B160" s="7"/>
      <c r="C160" s="7"/>
      <c r="D160" s="7"/>
      <c r="E160" s="7"/>
      <c r="F160" s="7"/>
    </row>
    <row r="161" spans="1:6" x14ac:dyDescent="0.25">
      <c r="A161" s="6"/>
      <c r="B161" s="7"/>
      <c r="C161" s="7"/>
      <c r="D161" s="7"/>
      <c r="E161" s="7"/>
      <c r="F161" s="7"/>
    </row>
    <row r="162" spans="1:6" x14ac:dyDescent="0.25">
      <c r="A162" s="6"/>
      <c r="B162" s="7"/>
      <c r="C162" s="7"/>
      <c r="D162" s="7"/>
      <c r="E162" s="7"/>
      <c r="F162" s="7"/>
    </row>
    <row r="163" spans="1:6" x14ac:dyDescent="0.25">
      <c r="A163" s="6"/>
      <c r="B163" s="7"/>
      <c r="C163" s="7"/>
      <c r="D163" s="7"/>
      <c r="E163" s="7"/>
      <c r="F163" s="7"/>
    </row>
    <row r="164" spans="1:6" x14ac:dyDescent="0.25">
      <c r="A164" s="6"/>
      <c r="B164" s="7"/>
      <c r="C164" s="7"/>
      <c r="D164" s="7"/>
      <c r="E164" s="7"/>
      <c r="F164" s="7"/>
    </row>
    <row r="165" spans="1:6" x14ac:dyDescent="0.25">
      <c r="A165" s="6"/>
      <c r="B165" s="7"/>
      <c r="C165" s="7"/>
      <c r="D165" s="7"/>
      <c r="E165" s="7"/>
      <c r="F165" s="7"/>
    </row>
    <row r="166" spans="1:6" x14ac:dyDescent="0.25">
      <c r="A166" s="6"/>
      <c r="B166" s="7"/>
      <c r="C166" s="7"/>
      <c r="D166" s="7"/>
      <c r="E166" s="7"/>
      <c r="F166" s="7"/>
    </row>
    <row r="167" spans="1:6" x14ac:dyDescent="0.25">
      <c r="A167" s="6"/>
      <c r="B167" s="7"/>
      <c r="C167" s="7"/>
      <c r="D167" s="7"/>
      <c r="E167" s="7"/>
      <c r="F167" s="7"/>
    </row>
    <row r="168" spans="1:6" x14ac:dyDescent="0.25">
      <c r="A168" s="6"/>
      <c r="B168" s="7"/>
      <c r="C168" s="7"/>
      <c r="D168" s="7"/>
      <c r="E168" s="7"/>
      <c r="F168" s="7"/>
    </row>
    <row r="169" spans="1:6" x14ac:dyDescent="0.25">
      <c r="A169" s="6"/>
      <c r="B169" s="7"/>
      <c r="C169" s="7"/>
      <c r="D169" s="7"/>
      <c r="E169" s="7"/>
      <c r="F169" s="7"/>
    </row>
    <row r="170" spans="1:6" x14ac:dyDescent="0.25">
      <c r="A170" s="6"/>
      <c r="B170" s="7"/>
      <c r="C170" s="7"/>
      <c r="D170" s="7"/>
      <c r="E170" s="7"/>
      <c r="F170" s="7"/>
    </row>
    <row r="171" spans="1:6" x14ac:dyDescent="0.25">
      <c r="A171" s="6"/>
      <c r="B171" s="7"/>
      <c r="C171" s="7"/>
      <c r="D171" s="7"/>
      <c r="E171" s="7"/>
      <c r="F171" s="7"/>
    </row>
    <row r="172" spans="1:6" x14ac:dyDescent="0.25">
      <c r="A172" s="6"/>
      <c r="B172" s="7"/>
      <c r="C172" s="7"/>
      <c r="D172" s="7"/>
      <c r="E172" s="7"/>
      <c r="F172" s="7"/>
    </row>
    <row r="173" spans="1:6" x14ac:dyDescent="0.25">
      <c r="A173" s="6"/>
      <c r="B173" s="7"/>
      <c r="C173" s="7"/>
      <c r="D173" s="7"/>
      <c r="E173" s="7"/>
      <c r="F173" s="7"/>
    </row>
    <row r="174" spans="1:6" x14ac:dyDescent="0.25">
      <c r="A174" s="6"/>
      <c r="B174" s="7"/>
      <c r="C174" s="7"/>
      <c r="D174" s="7"/>
      <c r="E174" s="7"/>
      <c r="F174" s="7"/>
    </row>
    <row r="175" spans="1:6" x14ac:dyDescent="0.25">
      <c r="A175" s="6"/>
      <c r="B175" s="7"/>
      <c r="C175" s="7"/>
      <c r="D175" s="7"/>
      <c r="E175" s="7"/>
      <c r="F175" s="7"/>
    </row>
    <row r="176" spans="1:6" x14ac:dyDescent="0.25">
      <c r="A176" s="6"/>
      <c r="B176" s="7"/>
      <c r="C176" s="7"/>
      <c r="D176" s="7"/>
      <c r="E176" s="7"/>
      <c r="F176" s="7"/>
    </row>
    <row r="177" spans="1:6" x14ac:dyDescent="0.25">
      <c r="A177" s="6"/>
      <c r="B177" s="7"/>
      <c r="C177" s="7"/>
      <c r="D177" s="7"/>
      <c r="E177" s="7"/>
      <c r="F177" s="7"/>
    </row>
    <row r="178" spans="1:6" x14ac:dyDescent="0.25">
      <c r="A178" s="6"/>
      <c r="B178" s="7"/>
      <c r="C178" s="7"/>
      <c r="D178" s="7"/>
      <c r="E178" s="7"/>
      <c r="F178" s="7"/>
    </row>
    <row r="179" spans="1:6" x14ac:dyDescent="0.25">
      <c r="A179" s="6"/>
      <c r="B179" s="7"/>
      <c r="C179" s="7"/>
      <c r="D179" s="7"/>
      <c r="E179" s="7"/>
      <c r="F179" s="7"/>
    </row>
    <row r="180" spans="1:6" x14ac:dyDescent="0.25">
      <c r="A180" s="6"/>
      <c r="B180" s="7"/>
      <c r="C180" s="7"/>
      <c r="D180" s="7"/>
      <c r="E180" s="7"/>
      <c r="F180" s="7"/>
    </row>
    <row r="181" spans="1:6" x14ac:dyDescent="0.25">
      <c r="A181" s="6"/>
      <c r="B181" s="7"/>
      <c r="C181" s="7"/>
      <c r="D181" s="7"/>
      <c r="E181" s="7"/>
      <c r="F181" s="7"/>
    </row>
    <row r="182" spans="1:6" x14ac:dyDescent="0.25">
      <c r="A182" s="6"/>
      <c r="B182" s="7"/>
      <c r="C182" s="7"/>
      <c r="D182" s="7"/>
      <c r="E182" s="7"/>
      <c r="F182" s="7"/>
    </row>
    <row r="183" spans="1:6" x14ac:dyDescent="0.25">
      <c r="A183" s="6"/>
      <c r="B183" s="7"/>
      <c r="C183" s="7"/>
      <c r="D183" s="7"/>
      <c r="E183" s="7"/>
      <c r="F183" s="7"/>
    </row>
    <row r="184" spans="1:6" x14ac:dyDescent="0.25">
      <c r="A184" s="6"/>
      <c r="B184" s="7"/>
      <c r="C184" s="7"/>
      <c r="D184" s="7"/>
      <c r="E184" s="7"/>
      <c r="F184" s="7"/>
    </row>
    <row r="185" spans="1:6" x14ac:dyDescent="0.25">
      <c r="A185" s="6"/>
      <c r="B185" s="7"/>
      <c r="C185" s="7"/>
      <c r="D185" s="7"/>
      <c r="E185" s="7"/>
      <c r="F185" s="7"/>
    </row>
    <row r="186" spans="1:6" x14ac:dyDescent="0.25">
      <c r="A186" s="6"/>
      <c r="B186" s="7"/>
      <c r="C186" s="7"/>
      <c r="D186" s="7"/>
      <c r="E186" s="7"/>
      <c r="F186" s="7"/>
    </row>
    <row r="187" spans="1:6" x14ac:dyDescent="0.25">
      <c r="A187" s="6"/>
      <c r="B187" s="7"/>
      <c r="C187" s="7"/>
      <c r="D187" s="7"/>
      <c r="E187" s="7"/>
      <c r="F187" s="7"/>
    </row>
    <row r="188" spans="1:6" x14ac:dyDescent="0.25">
      <c r="A188" s="6"/>
      <c r="B188" s="7"/>
      <c r="C188" s="7"/>
      <c r="D188" s="7"/>
      <c r="E188" s="7"/>
      <c r="F188" s="7"/>
    </row>
    <row r="189" spans="1:6" x14ac:dyDescent="0.25">
      <c r="A189" s="6"/>
      <c r="B189" s="7"/>
      <c r="C189" s="7"/>
      <c r="D189" s="7"/>
      <c r="E189" s="7"/>
      <c r="F189" s="7"/>
    </row>
    <row r="190" spans="1:6" x14ac:dyDescent="0.25">
      <c r="A190" s="6"/>
      <c r="B190" s="7"/>
      <c r="C190" s="7"/>
      <c r="D190" s="7"/>
      <c r="E190" s="7"/>
      <c r="F190" s="7"/>
    </row>
    <row r="191" spans="1:6" x14ac:dyDescent="0.25">
      <c r="A191" s="6"/>
      <c r="B191" s="7"/>
      <c r="C191" s="7"/>
      <c r="D191" s="7"/>
      <c r="E191" s="7"/>
      <c r="F191" s="7"/>
    </row>
    <row r="192" spans="1:6" x14ac:dyDescent="0.25">
      <c r="A192" s="6"/>
      <c r="B192" s="7"/>
      <c r="C192" s="7"/>
      <c r="D192" s="7"/>
      <c r="E192" s="7"/>
      <c r="F192" s="7"/>
    </row>
    <row r="193" spans="1:6" x14ac:dyDescent="0.25">
      <c r="A193" s="6"/>
      <c r="B193" s="7"/>
      <c r="C193" s="7"/>
      <c r="D193" s="7"/>
      <c r="E193" s="7"/>
      <c r="F193" s="7"/>
    </row>
    <row r="194" spans="1:6" x14ac:dyDescent="0.25">
      <c r="A194" s="6"/>
      <c r="B194" s="7"/>
      <c r="C194" s="7"/>
      <c r="D194" s="7"/>
      <c r="E194" s="7"/>
      <c r="F194" s="7"/>
    </row>
    <row r="195" spans="1:6" x14ac:dyDescent="0.25">
      <c r="A195" s="6"/>
      <c r="B195" s="7"/>
      <c r="C195" s="7"/>
      <c r="D195" s="7"/>
      <c r="E195" s="7"/>
      <c r="F195" s="7"/>
    </row>
    <row r="196" spans="1:6" x14ac:dyDescent="0.25">
      <c r="A196" s="6"/>
      <c r="B196" s="7"/>
      <c r="C196" s="7"/>
      <c r="D196" s="7"/>
      <c r="E196" s="7"/>
      <c r="F196" s="7"/>
    </row>
    <row r="197" spans="1:6" x14ac:dyDescent="0.25">
      <c r="A197" s="6"/>
      <c r="B197" s="7"/>
      <c r="C197" s="7"/>
      <c r="D197" s="7"/>
      <c r="E197" s="7"/>
      <c r="F197" s="7"/>
    </row>
    <row r="198" spans="1:6" x14ac:dyDescent="0.25">
      <c r="A198" s="6"/>
      <c r="B198" s="7"/>
      <c r="C198" s="7"/>
      <c r="D198" s="7"/>
      <c r="E198" s="7"/>
      <c r="F198" s="7"/>
    </row>
    <row r="199" spans="1:6" x14ac:dyDescent="0.25">
      <c r="A199" s="6"/>
      <c r="B199" s="7"/>
      <c r="C199" s="7"/>
      <c r="D199" s="7"/>
      <c r="E199" s="7"/>
      <c r="F199" s="7"/>
    </row>
    <row r="200" spans="1:6" x14ac:dyDescent="0.25">
      <c r="A200" s="6"/>
      <c r="B200" s="7"/>
      <c r="C200" s="7"/>
      <c r="D200" s="7"/>
      <c r="E200" s="7"/>
      <c r="F200" s="7"/>
    </row>
  </sheetData>
  <sheetProtection sheet="1" objects="1" scenarios="1"/>
  <mergeCells count="27">
    <mergeCell ref="B8:F8"/>
    <mergeCell ref="A23:C23"/>
    <mergeCell ref="A24:C24"/>
    <mergeCell ref="A22:C22"/>
    <mergeCell ref="A20:C20"/>
    <mergeCell ref="A32:H32"/>
    <mergeCell ref="A9:C9"/>
    <mergeCell ref="A12:C12"/>
    <mergeCell ref="A13:C13"/>
    <mergeCell ref="A14:C14"/>
    <mergeCell ref="A16:C16"/>
    <mergeCell ref="A17:C17"/>
    <mergeCell ref="A21:C21"/>
    <mergeCell ref="A30:F30"/>
    <mergeCell ref="A25:C25"/>
    <mergeCell ref="A26:C26"/>
    <mergeCell ref="A29:E29"/>
    <mergeCell ref="A28:F28"/>
    <mergeCell ref="E27:F27"/>
    <mergeCell ref="A31:H31"/>
    <mergeCell ref="A1:H1"/>
    <mergeCell ref="A2:H2"/>
    <mergeCell ref="A3:H3"/>
    <mergeCell ref="A7:H7"/>
    <mergeCell ref="E4:G4"/>
    <mergeCell ref="F5:G5"/>
    <mergeCell ref="F6:G6"/>
  </mergeCells>
  <phoneticPr fontId="0" type="noConversion"/>
  <pageMargins left="0.32" right="0.3" top="0.56000000000000005" bottom="0.55000000000000004"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3"/>
  <sheetViews>
    <sheetView zoomScaleNormal="100" workbookViewId="0">
      <selection activeCell="B30" sqref="B30"/>
    </sheetView>
  </sheetViews>
  <sheetFormatPr defaultColWidth="9.109375" defaultRowHeight="13.2" x14ac:dyDescent="0.25"/>
  <cols>
    <col min="1" max="1" width="41.109375" style="18" customWidth="1"/>
    <col min="2" max="2" width="6.88671875" style="2" customWidth="1"/>
    <col min="3" max="3" width="5.44140625" style="2" customWidth="1"/>
    <col min="4" max="4" width="14.44140625" style="2" customWidth="1"/>
    <col min="5" max="5" width="15.44140625" style="2" customWidth="1"/>
    <col min="6" max="6" width="10.109375" style="2" customWidth="1"/>
    <col min="7" max="7" width="0.33203125" style="2" hidden="1" customWidth="1"/>
    <col min="8" max="9" width="9.109375" style="2" hidden="1" customWidth="1"/>
    <col min="10" max="10" width="0.33203125" style="2" customWidth="1"/>
    <col min="11" max="16384" width="9.109375" style="2"/>
  </cols>
  <sheetData>
    <row r="1" spans="1:6" x14ac:dyDescent="0.25">
      <c r="A1" s="205"/>
      <c r="B1" s="205"/>
      <c r="C1" s="205"/>
      <c r="D1" s="205"/>
      <c r="E1" s="205"/>
      <c r="F1" s="205"/>
    </row>
    <row r="2" spans="1:6" ht="26.25" customHeight="1" x14ac:dyDescent="0.4">
      <c r="A2" s="206" t="s">
        <v>195</v>
      </c>
      <c r="B2" s="207"/>
      <c r="C2" s="207"/>
      <c r="D2" s="207"/>
      <c r="E2" s="207"/>
      <c r="F2" s="207"/>
    </row>
    <row r="3" spans="1:6" ht="17.399999999999999" x14ac:dyDescent="0.3">
      <c r="A3" s="162" t="s">
        <v>21</v>
      </c>
      <c r="B3" s="162"/>
      <c r="C3" s="162"/>
      <c r="D3" s="162"/>
      <c r="E3" s="162"/>
      <c r="F3" s="162"/>
    </row>
    <row r="4" spans="1:6" ht="15.6" x14ac:dyDescent="0.3">
      <c r="A4" s="163" t="s">
        <v>47</v>
      </c>
      <c r="B4" s="163"/>
      <c r="C4" s="65"/>
      <c r="E4" s="48" t="s">
        <v>41</v>
      </c>
      <c r="F4" s="101">
        <v>1450</v>
      </c>
    </row>
    <row r="5" spans="1:6" ht="15.6" x14ac:dyDescent="0.3">
      <c r="A5" s="208" t="s">
        <v>196</v>
      </c>
      <c r="B5" s="208"/>
      <c r="C5" s="101">
        <v>1</v>
      </c>
      <c r="D5" s="3"/>
      <c r="E5" s="48" t="s">
        <v>40</v>
      </c>
      <c r="F5" s="101">
        <v>28</v>
      </c>
    </row>
    <row r="6" spans="1:6" ht="15.6" x14ac:dyDescent="0.3">
      <c r="B6" s="3"/>
      <c r="C6" s="3"/>
      <c r="D6" s="3"/>
      <c r="E6" s="48" t="s">
        <v>43</v>
      </c>
      <c r="F6" s="101">
        <f>IF(C5=1,4,3)</f>
        <v>4</v>
      </c>
    </row>
    <row r="7" spans="1:6" ht="15.6" x14ac:dyDescent="0.3">
      <c r="A7" s="1"/>
      <c r="B7" s="1"/>
      <c r="C7" s="1"/>
      <c r="D7" s="171" t="s">
        <v>112</v>
      </c>
      <c r="E7" s="171"/>
      <c r="F7" s="102">
        <f>ROUND(F4/F5,0)</f>
        <v>52</v>
      </c>
    </row>
    <row r="8" spans="1:6" x14ac:dyDescent="0.25">
      <c r="A8" s="1"/>
      <c r="B8" s="171"/>
      <c r="C8" s="171"/>
      <c r="D8" s="1"/>
      <c r="E8" s="1"/>
      <c r="F8" s="1"/>
    </row>
    <row r="9" spans="1:6" s="4" customFormat="1" ht="17.25" customHeight="1" x14ac:dyDescent="0.25">
      <c r="A9" s="166"/>
      <c r="B9" s="173"/>
      <c r="C9" s="26"/>
      <c r="D9" s="27" t="s">
        <v>172</v>
      </c>
      <c r="E9" s="26" t="s">
        <v>173</v>
      </c>
      <c r="F9" s="26"/>
    </row>
    <row r="10" spans="1:6" ht="15" customHeight="1" x14ac:dyDescent="0.25">
      <c r="A10" s="5" t="s">
        <v>42</v>
      </c>
      <c r="B10" s="7"/>
      <c r="C10" s="7"/>
      <c r="D10" s="7"/>
      <c r="E10" s="7"/>
      <c r="F10" s="7"/>
    </row>
    <row r="11" spans="1:6" ht="12.75" customHeight="1" x14ac:dyDescent="0.25">
      <c r="A11" s="159" t="s">
        <v>61</v>
      </c>
      <c r="B11" s="168"/>
      <c r="C11" s="116">
        <v>1</v>
      </c>
      <c r="D11" s="15">
        <v>460</v>
      </c>
      <c r="E11" s="115">
        <f t="shared" ref="E11:E18" si="0">D11*C11</f>
        <v>460</v>
      </c>
      <c r="F11" s="115"/>
    </row>
    <row r="12" spans="1:6" ht="15" customHeight="1" x14ac:dyDescent="0.25">
      <c r="A12" s="159" t="s">
        <v>1</v>
      </c>
      <c r="B12" s="168"/>
      <c r="C12" s="116">
        <v>2</v>
      </c>
      <c r="D12" s="15">
        <v>125</v>
      </c>
      <c r="E12" s="115">
        <f t="shared" si="0"/>
        <v>250</v>
      </c>
      <c r="F12" s="115"/>
    </row>
    <row r="13" spans="1:6" ht="12.75" customHeight="1" x14ac:dyDescent="0.25">
      <c r="A13" s="159" t="s">
        <v>62</v>
      </c>
      <c r="B13" s="168"/>
      <c r="C13" s="116">
        <f>ROUND([1]HS!F4/4,0)</f>
        <v>363</v>
      </c>
      <c r="D13" s="15">
        <v>75</v>
      </c>
      <c r="E13" s="115">
        <f t="shared" si="0"/>
        <v>27225</v>
      </c>
      <c r="F13" s="115"/>
    </row>
    <row r="14" spans="1:6" ht="12.75" customHeight="1" x14ac:dyDescent="0.25">
      <c r="A14" s="6" t="s">
        <v>202</v>
      </c>
      <c r="B14" s="30"/>
      <c r="C14" s="116">
        <v>1</v>
      </c>
      <c r="D14" s="15">
        <v>550</v>
      </c>
      <c r="E14" s="115">
        <f t="shared" si="0"/>
        <v>550</v>
      </c>
      <c r="F14" s="115"/>
    </row>
    <row r="15" spans="1:6" ht="12.75" customHeight="1" x14ac:dyDescent="0.25">
      <c r="A15" s="159" t="s">
        <v>197</v>
      </c>
      <c r="B15" s="168"/>
      <c r="C15" s="116">
        <f>ROUND(F$7/F$6+1,0)</f>
        <v>14</v>
      </c>
      <c r="D15" s="15">
        <v>300</v>
      </c>
      <c r="E15" s="115">
        <f t="shared" si="0"/>
        <v>4200</v>
      </c>
      <c r="F15" s="115"/>
    </row>
    <row r="16" spans="1:6" ht="12.75" customHeight="1" x14ac:dyDescent="0.25">
      <c r="A16" s="6" t="s">
        <v>198</v>
      </c>
      <c r="B16" s="30"/>
      <c r="C16" s="116">
        <f>ROUND(F$7/F$6+1,0)</f>
        <v>14</v>
      </c>
      <c r="D16" s="15">
        <v>300</v>
      </c>
      <c r="E16" s="115">
        <f t="shared" si="0"/>
        <v>4200</v>
      </c>
      <c r="F16" s="115"/>
    </row>
    <row r="17" spans="1:10" ht="12.75" customHeight="1" x14ac:dyDescent="0.25">
      <c r="A17" s="6" t="s">
        <v>199</v>
      </c>
      <c r="B17" s="30"/>
      <c r="C17" s="116">
        <f>ROUND(F$7/F$6+1,0)</f>
        <v>14</v>
      </c>
      <c r="D17" s="15">
        <v>300</v>
      </c>
      <c r="E17" s="115">
        <f t="shared" si="0"/>
        <v>4200</v>
      </c>
      <c r="F17" s="115"/>
    </row>
    <row r="18" spans="1:10" x14ac:dyDescent="0.25">
      <c r="A18" s="6" t="s">
        <v>200</v>
      </c>
      <c r="B18" s="30"/>
      <c r="C18" s="116">
        <f>ROUND(F$7/F$6+1,0)</f>
        <v>14</v>
      </c>
      <c r="D18" s="15">
        <v>380</v>
      </c>
      <c r="E18" s="115">
        <f t="shared" si="0"/>
        <v>5320</v>
      </c>
      <c r="F18" s="115"/>
    </row>
    <row r="19" spans="1:10" x14ac:dyDescent="0.25">
      <c r="A19" s="169" t="s">
        <v>8</v>
      </c>
      <c r="B19" s="168"/>
      <c r="C19" s="168"/>
      <c r="D19" s="168"/>
      <c r="E19" s="15">
        <f>SUM(E11:E18)</f>
        <v>46405</v>
      </c>
      <c r="F19" s="15"/>
    </row>
    <row r="20" spans="1:10" x14ac:dyDescent="0.25">
      <c r="A20" s="167" t="s">
        <v>10</v>
      </c>
      <c r="B20" s="168"/>
      <c r="C20" s="168"/>
      <c r="D20" s="118">
        <f>[1]Budget!D35</f>
        <v>0.15</v>
      </c>
      <c r="E20" s="15">
        <f>D20*E19</f>
        <v>6960.75</v>
      </c>
      <c r="F20" s="15"/>
    </row>
    <row r="21" spans="1:10" x14ac:dyDescent="0.25">
      <c r="A21" s="169" t="s">
        <v>11</v>
      </c>
      <c r="B21" s="168"/>
      <c r="C21" s="168"/>
      <c r="D21" s="168"/>
      <c r="E21" s="119">
        <f>E19+E20</f>
        <v>53365.75</v>
      </c>
      <c r="F21" s="15"/>
    </row>
    <row r="22" spans="1:10" x14ac:dyDescent="0.25">
      <c r="A22" s="159" t="s">
        <v>53</v>
      </c>
      <c r="B22" s="168"/>
      <c r="C22" s="168"/>
      <c r="D22" s="168"/>
      <c r="E22" s="168"/>
      <c r="F22" s="168"/>
    </row>
    <row r="23" spans="1:10" ht="28.5" customHeight="1" x14ac:dyDescent="0.25">
      <c r="A23" s="159" t="s">
        <v>201</v>
      </c>
      <c r="B23" s="159"/>
      <c r="C23" s="159"/>
      <c r="D23" s="159"/>
      <c r="E23" s="159"/>
      <c r="F23" s="159"/>
    </row>
    <row r="24" spans="1:10" ht="15.75" customHeight="1" x14ac:dyDescent="0.25">
      <c r="A24" s="159" t="s">
        <v>158</v>
      </c>
      <c r="B24" s="159"/>
      <c r="C24" s="159"/>
      <c r="D24" s="159"/>
      <c r="E24" s="159"/>
      <c r="F24" s="159"/>
      <c r="G24" s="159"/>
      <c r="H24" s="159"/>
    </row>
    <row r="25" spans="1:10" ht="41.25" customHeight="1" x14ac:dyDescent="0.25">
      <c r="A25" s="6"/>
      <c r="B25" s="13"/>
      <c r="C25" s="13"/>
      <c r="D25" s="7"/>
    </row>
    <row r="26" spans="1:10" x14ac:dyDescent="0.25">
      <c r="A26" s="5"/>
      <c r="B26" s="13"/>
      <c r="C26" s="132"/>
      <c r="D26" s="99"/>
      <c r="E26" s="71"/>
    </row>
    <row r="27" spans="1:10" ht="12.75" customHeight="1" x14ac:dyDescent="0.25">
      <c r="A27" s="70"/>
      <c r="B27" s="13"/>
      <c r="C27" s="7"/>
      <c r="D27" s="7"/>
      <c r="E27" s="125"/>
      <c r="F27" s="35"/>
      <c r="G27" s="2" t="s">
        <v>95</v>
      </c>
      <c r="I27" s="129"/>
      <c r="J27" s="129"/>
    </row>
    <row r="28" spans="1:10" ht="15.75" customHeight="1" x14ac:dyDescent="0.25">
      <c r="A28" s="6"/>
      <c r="B28" s="13"/>
      <c r="C28" s="13"/>
      <c r="D28" s="7"/>
      <c r="I28" s="129"/>
      <c r="J28" s="129"/>
    </row>
    <row r="29" spans="1:10" x14ac:dyDescent="0.25">
      <c r="A29" s="5" t="s">
        <v>97</v>
      </c>
      <c r="B29" s="13" t="s">
        <v>98</v>
      </c>
      <c r="C29" s="13"/>
      <c r="D29" s="7"/>
    </row>
    <row r="30" spans="1:10" x14ac:dyDescent="0.25">
      <c r="A30" s="70" t="s">
        <v>99</v>
      </c>
      <c r="B30" s="73">
        <v>775</v>
      </c>
      <c r="C30" s="13"/>
      <c r="D30" s="7">
        <f>F7/F6</f>
        <v>13</v>
      </c>
      <c r="E30" s="122">
        <f>B30*D30</f>
        <v>10075</v>
      </c>
      <c r="F30" s="35" t="s">
        <v>95</v>
      </c>
    </row>
    <row r="31" spans="1:10" x14ac:dyDescent="0.25">
      <c r="A31" s="6"/>
      <c r="B31" s="13"/>
      <c r="C31" s="13"/>
      <c r="D31" s="7"/>
    </row>
    <row r="32" spans="1:10" x14ac:dyDescent="0.25">
      <c r="A32" s="6"/>
      <c r="B32" s="13"/>
      <c r="C32" s="13"/>
      <c r="D32" s="7"/>
    </row>
    <row r="33" spans="1:4" x14ac:dyDescent="0.25">
      <c r="A33" s="6"/>
      <c r="B33" s="13"/>
      <c r="C33" s="13"/>
      <c r="D33" s="7"/>
    </row>
    <row r="34" spans="1:4" x14ac:dyDescent="0.25">
      <c r="A34" s="6"/>
      <c r="B34" s="13"/>
      <c r="C34" s="13"/>
      <c r="D34" s="7"/>
    </row>
    <row r="35" spans="1:4" x14ac:dyDescent="0.25">
      <c r="A35" s="6"/>
      <c r="B35" s="15"/>
      <c r="C35" s="15"/>
      <c r="D35" s="7"/>
    </row>
    <row r="36" spans="1:4" x14ac:dyDescent="0.25">
      <c r="A36" s="6"/>
      <c r="B36" s="15"/>
      <c r="C36" s="15"/>
      <c r="D36" s="7"/>
    </row>
    <row r="37" spans="1:4" x14ac:dyDescent="0.25">
      <c r="A37" s="6"/>
      <c r="B37" s="15"/>
      <c r="C37" s="15"/>
      <c r="D37" s="7"/>
    </row>
    <row r="38" spans="1:4" x14ac:dyDescent="0.25">
      <c r="A38" s="6"/>
      <c r="B38" s="15"/>
      <c r="C38" s="15"/>
      <c r="D38" s="7"/>
    </row>
    <row r="39" spans="1:4" x14ac:dyDescent="0.25">
      <c r="A39" s="6"/>
      <c r="B39" s="15"/>
      <c r="C39" s="15"/>
      <c r="D39" s="7"/>
    </row>
    <row r="40" spans="1:4" x14ac:dyDescent="0.25">
      <c r="A40" s="6"/>
      <c r="B40" s="15"/>
      <c r="C40" s="15"/>
      <c r="D40" s="7"/>
    </row>
    <row r="41" spans="1:4" x14ac:dyDescent="0.25">
      <c r="A41" s="6"/>
      <c r="B41" s="15"/>
      <c r="C41" s="15"/>
      <c r="D41" s="7"/>
    </row>
    <row r="42" spans="1:4" x14ac:dyDescent="0.25">
      <c r="A42" s="16"/>
      <c r="B42" s="17"/>
      <c r="C42" s="17"/>
      <c r="D42" s="7"/>
    </row>
    <row r="43" spans="1:4" x14ac:dyDescent="0.25">
      <c r="A43" s="6"/>
      <c r="B43" s="7"/>
      <c r="C43" s="7"/>
      <c r="D43" s="7"/>
    </row>
    <row r="44" spans="1:4" x14ac:dyDescent="0.25">
      <c r="A44" s="6"/>
      <c r="B44" s="7"/>
      <c r="C44" s="7"/>
      <c r="D44" s="7"/>
    </row>
    <row r="45" spans="1:4" x14ac:dyDescent="0.25">
      <c r="A45" s="6"/>
      <c r="B45" s="7"/>
      <c r="C45" s="7"/>
      <c r="D45" s="7"/>
    </row>
    <row r="46" spans="1:4" x14ac:dyDescent="0.25">
      <c r="A46" s="6"/>
      <c r="B46" s="7"/>
      <c r="C46" s="7"/>
      <c r="D46" s="7"/>
    </row>
    <row r="47" spans="1:4" x14ac:dyDescent="0.25">
      <c r="A47" s="6"/>
      <c r="B47" s="7"/>
      <c r="C47" s="7"/>
      <c r="D47" s="7"/>
    </row>
    <row r="48" spans="1:4" x14ac:dyDescent="0.25">
      <c r="A48" s="6"/>
      <c r="B48" s="7"/>
      <c r="C48" s="7"/>
      <c r="D48" s="7"/>
    </row>
    <row r="49" spans="1:4" x14ac:dyDescent="0.25">
      <c r="A49" s="6"/>
      <c r="B49" s="7"/>
      <c r="C49" s="7"/>
      <c r="D49" s="7"/>
    </row>
    <row r="50" spans="1:4" x14ac:dyDescent="0.25">
      <c r="A50" s="6"/>
      <c r="B50" s="7"/>
      <c r="C50" s="7"/>
      <c r="D50" s="7"/>
    </row>
    <row r="51" spans="1:4" x14ac:dyDescent="0.25">
      <c r="A51" s="6"/>
      <c r="B51" s="7"/>
      <c r="C51" s="7"/>
      <c r="D51" s="7"/>
    </row>
    <row r="52" spans="1:4" x14ac:dyDescent="0.25">
      <c r="A52" s="6"/>
      <c r="B52" s="7"/>
      <c r="C52" s="7"/>
      <c r="D52" s="7"/>
    </row>
    <row r="53" spans="1:4" x14ac:dyDescent="0.25">
      <c r="A53" s="6"/>
      <c r="B53" s="7"/>
      <c r="C53" s="7"/>
      <c r="D53" s="7"/>
    </row>
    <row r="54" spans="1:4" x14ac:dyDescent="0.25">
      <c r="A54" s="6"/>
      <c r="B54" s="7"/>
      <c r="C54" s="7"/>
      <c r="D54" s="7"/>
    </row>
    <row r="55" spans="1:4" x14ac:dyDescent="0.25">
      <c r="A55" s="6"/>
      <c r="B55" s="7"/>
      <c r="C55" s="7"/>
      <c r="D55" s="7"/>
    </row>
    <row r="56" spans="1:4" x14ac:dyDescent="0.25">
      <c r="A56" s="6"/>
      <c r="B56" s="7"/>
      <c r="C56" s="7"/>
      <c r="D56" s="7"/>
    </row>
    <row r="57" spans="1:4" x14ac:dyDescent="0.25">
      <c r="A57" s="6"/>
      <c r="B57" s="7"/>
      <c r="C57" s="7"/>
      <c r="D57" s="7"/>
    </row>
    <row r="58" spans="1:4" x14ac:dyDescent="0.25">
      <c r="A58" s="6"/>
      <c r="B58" s="7"/>
      <c r="C58" s="7"/>
      <c r="D58" s="7"/>
    </row>
    <row r="59" spans="1:4" x14ac:dyDescent="0.25">
      <c r="A59" s="6"/>
      <c r="B59" s="7"/>
      <c r="C59" s="7"/>
      <c r="D59" s="7"/>
    </row>
    <row r="60" spans="1:4" x14ac:dyDescent="0.25">
      <c r="A60" s="6"/>
      <c r="B60" s="7"/>
      <c r="C60" s="7"/>
      <c r="D60" s="7"/>
    </row>
    <row r="61" spans="1:4" x14ac:dyDescent="0.25">
      <c r="A61" s="6"/>
      <c r="B61" s="7"/>
      <c r="C61" s="7"/>
      <c r="D61" s="7"/>
    </row>
    <row r="62" spans="1:4" x14ac:dyDescent="0.25">
      <c r="A62" s="6"/>
      <c r="B62" s="7"/>
      <c r="C62" s="7"/>
      <c r="D62" s="7"/>
    </row>
    <row r="63" spans="1:4" x14ac:dyDescent="0.25">
      <c r="A63" s="6"/>
      <c r="B63" s="7"/>
      <c r="C63" s="7"/>
      <c r="D63" s="7"/>
    </row>
    <row r="64" spans="1:4" x14ac:dyDescent="0.25">
      <c r="A64" s="6"/>
      <c r="B64" s="7"/>
      <c r="C64" s="7"/>
      <c r="D64" s="7"/>
    </row>
    <row r="65" spans="1:4" x14ac:dyDescent="0.25">
      <c r="A65" s="6"/>
      <c r="B65" s="7"/>
      <c r="C65" s="7"/>
      <c r="D65" s="7"/>
    </row>
    <row r="66" spans="1:4" x14ac:dyDescent="0.25">
      <c r="A66" s="6"/>
      <c r="B66" s="7"/>
      <c r="C66" s="7"/>
      <c r="D66" s="7"/>
    </row>
    <row r="67" spans="1:4" x14ac:dyDescent="0.25">
      <c r="A67" s="6"/>
      <c r="B67" s="7"/>
      <c r="C67" s="7"/>
      <c r="D67" s="7"/>
    </row>
    <row r="68" spans="1:4" x14ac:dyDescent="0.25">
      <c r="A68" s="6"/>
      <c r="B68" s="7"/>
      <c r="C68" s="7"/>
      <c r="D68" s="7"/>
    </row>
    <row r="69" spans="1:4" x14ac:dyDescent="0.25">
      <c r="A69" s="6"/>
      <c r="B69" s="7"/>
      <c r="C69" s="7"/>
      <c r="D69" s="7"/>
    </row>
    <row r="70" spans="1:4" x14ac:dyDescent="0.25">
      <c r="A70" s="6"/>
      <c r="B70" s="7"/>
      <c r="C70" s="7"/>
      <c r="D70" s="7"/>
    </row>
    <row r="71" spans="1:4" x14ac:dyDescent="0.25">
      <c r="A71" s="6"/>
      <c r="B71" s="7"/>
      <c r="C71" s="7"/>
      <c r="D71" s="7"/>
    </row>
    <row r="72" spans="1:4" x14ac:dyDescent="0.25">
      <c r="A72" s="6"/>
      <c r="B72" s="7"/>
      <c r="C72" s="7"/>
      <c r="D72" s="7"/>
    </row>
    <row r="73" spans="1:4" x14ac:dyDescent="0.25">
      <c r="A73" s="6"/>
      <c r="B73" s="7"/>
      <c r="C73" s="7"/>
      <c r="D73" s="7"/>
    </row>
    <row r="74" spans="1:4" x14ac:dyDescent="0.25">
      <c r="A74" s="6"/>
      <c r="B74" s="7"/>
      <c r="C74" s="7"/>
      <c r="D74" s="7"/>
    </row>
    <row r="75" spans="1:4" x14ac:dyDescent="0.25">
      <c r="A75" s="6"/>
      <c r="B75" s="7"/>
      <c r="C75" s="7"/>
      <c r="D75" s="7"/>
    </row>
    <row r="76" spans="1:4" x14ac:dyDescent="0.25">
      <c r="A76" s="6"/>
      <c r="B76" s="7"/>
      <c r="C76" s="7"/>
      <c r="D76" s="7"/>
    </row>
    <row r="77" spans="1:4" x14ac:dyDescent="0.25">
      <c r="A77" s="6"/>
      <c r="B77" s="7"/>
      <c r="C77" s="7"/>
      <c r="D77" s="7"/>
    </row>
    <row r="78" spans="1:4" x14ac:dyDescent="0.25">
      <c r="A78" s="6"/>
      <c r="B78" s="7"/>
      <c r="C78" s="7"/>
      <c r="D78" s="7"/>
    </row>
    <row r="79" spans="1:4" x14ac:dyDescent="0.25">
      <c r="A79" s="6"/>
      <c r="B79" s="7"/>
      <c r="C79" s="7"/>
      <c r="D79" s="7"/>
    </row>
    <row r="80" spans="1:4" x14ac:dyDescent="0.25">
      <c r="A80" s="6"/>
      <c r="B80" s="7"/>
      <c r="C80" s="7"/>
      <c r="D80" s="7"/>
    </row>
    <row r="81" spans="1:4" x14ac:dyDescent="0.25">
      <c r="A81" s="6"/>
      <c r="B81" s="7"/>
      <c r="C81" s="7"/>
      <c r="D81" s="7"/>
    </row>
    <row r="82" spans="1:4" x14ac:dyDescent="0.25">
      <c r="A82" s="6"/>
      <c r="B82" s="7"/>
      <c r="C82" s="7"/>
      <c r="D82" s="7"/>
    </row>
    <row r="83" spans="1:4" x14ac:dyDescent="0.25">
      <c r="A83" s="6"/>
      <c r="B83" s="7"/>
      <c r="C83" s="7"/>
      <c r="D83" s="7"/>
    </row>
    <row r="84" spans="1:4" x14ac:dyDescent="0.25">
      <c r="A84" s="6"/>
      <c r="B84" s="7"/>
      <c r="C84" s="7"/>
      <c r="D84" s="7"/>
    </row>
    <row r="85" spans="1:4" x14ac:dyDescent="0.25">
      <c r="A85" s="6"/>
      <c r="B85" s="7"/>
      <c r="C85" s="7"/>
      <c r="D85" s="7"/>
    </row>
    <row r="86" spans="1:4" x14ac:dyDescent="0.25">
      <c r="A86" s="6"/>
      <c r="B86" s="7"/>
      <c r="C86" s="7"/>
      <c r="D86" s="7"/>
    </row>
    <row r="87" spans="1:4" x14ac:dyDescent="0.25">
      <c r="A87" s="6"/>
      <c r="B87" s="7"/>
      <c r="C87" s="7"/>
      <c r="D87" s="7"/>
    </row>
    <row r="88" spans="1:4" x14ac:dyDescent="0.25">
      <c r="A88" s="6"/>
      <c r="B88" s="7"/>
      <c r="C88" s="7"/>
      <c r="D88" s="7"/>
    </row>
    <row r="89" spans="1:4" x14ac:dyDescent="0.25">
      <c r="A89" s="6"/>
      <c r="B89" s="7"/>
      <c r="C89" s="7"/>
      <c r="D89" s="7"/>
    </row>
    <row r="90" spans="1:4" x14ac:dyDescent="0.25">
      <c r="A90" s="6"/>
      <c r="B90" s="7"/>
      <c r="C90" s="7"/>
      <c r="D90" s="7"/>
    </row>
    <row r="91" spans="1:4" x14ac:dyDescent="0.25">
      <c r="A91" s="6"/>
      <c r="B91" s="7"/>
      <c r="C91" s="7"/>
      <c r="D91" s="7"/>
    </row>
    <row r="92" spans="1:4" x14ac:dyDescent="0.25">
      <c r="A92" s="6"/>
      <c r="B92" s="7"/>
      <c r="C92" s="7"/>
      <c r="D92" s="7"/>
    </row>
    <row r="93" spans="1:4" x14ac:dyDescent="0.25">
      <c r="A93" s="6"/>
      <c r="B93" s="7"/>
      <c r="C93" s="7"/>
      <c r="D93" s="7"/>
    </row>
    <row r="94" spans="1:4" x14ac:dyDescent="0.25">
      <c r="A94" s="6"/>
      <c r="B94" s="7"/>
      <c r="C94" s="7"/>
      <c r="D94" s="7"/>
    </row>
    <row r="95" spans="1:4" x14ac:dyDescent="0.25">
      <c r="A95" s="6"/>
      <c r="B95" s="7"/>
      <c r="C95" s="7"/>
      <c r="D95" s="7"/>
    </row>
    <row r="96" spans="1:4" x14ac:dyDescent="0.25">
      <c r="A96" s="6"/>
      <c r="B96" s="7"/>
      <c r="C96" s="7"/>
      <c r="D96" s="7"/>
    </row>
    <row r="97" spans="1:4" x14ac:dyDescent="0.25">
      <c r="A97" s="6"/>
      <c r="B97" s="7"/>
      <c r="C97" s="7"/>
      <c r="D97" s="7"/>
    </row>
    <row r="98" spans="1:4" x14ac:dyDescent="0.25">
      <c r="A98" s="6"/>
      <c r="B98" s="7"/>
      <c r="C98" s="7"/>
      <c r="D98" s="7"/>
    </row>
    <row r="99" spans="1:4" x14ac:dyDescent="0.25">
      <c r="A99" s="6"/>
      <c r="B99" s="7"/>
      <c r="C99" s="7"/>
      <c r="D99" s="7"/>
    </row>
    <row r="100" spans="1:4" x14ac:dyDescent="0.25">
      <c r="A100" s="6"/>
      <c r="B100" s="7"/>
      <c r="C100" s="7"/>
      <c r="D100" s="7"/>
    </row>
    <row r="101" spans="1:4" x14ac:dyDescent="0.25">
      <c r="A101" s="6"/>
      <c r="B101" s="7"/>
      <c r="C101" s="7"/>
      <c r="D101" s="7"/>
    </row>
    <row r="102" spans="1:4" x14ac:dyDescent="0.25">
      <c r="A102" s="6"/>
      <c r="B102" s="7"/>
      <c r="C102" s="7"/>
      <c r="D102" s="7"/>
    </row>
    <row r="103" spans="1:4" x14ac:dyDescent="0.25">
      <c r="A103" s="6"/>
      <c r="B103" s="7"/>
      <c r="C103" s="7"/>
      <c r="D103" s="7"/>
    </row>
    <row r="104" spans="1:4" x14ac:dyDescent="0.25">
      <c r="A104" s="6"/>
      <c r="B104" s="7"/>
      <c r="C104" s="7"/>
      <c r="D104" s="7"/>
    </row>
    <row r="105" spans="1:4" x14ac:dyDescent="0.25">
      <c r="A105" s="6"/>
      <c r="B105" s="7"/>
      <c r="C105" s="7"/>
      <c r="D105" s="7"/>
    </row>
    <row r="106" spans="1:4" x14ac:dyDescent="0.25">
      <c r="A106" s="6"/>
      <c r="B106" s="7"/>
      <c r="C106" s="7"/>
      <c r="D106" s="7"/>
    </row>
    <row r="107" spans="1:4" x14ac:dyDescent="0.25">
      <c r="A107" s="6"/>
      <c r="B107" s="7"/>
      <c r="C107" s="7"/>
      <c r="D107" s="7"/>
    </row>
    <row r="108" spans="1:4" x14ac:dyDescent="0.25">
      <c r="A108" s="6"/>
      <c r="B108" s="7"/>
      <c r="C108" s="7"/>
      <c r="D108" s="7"/>
    </row>
    <row r="109" spans="1:4" x14ac:dyDescent="0.25">
      <c r="A109" s="6"/>
      <c r="B109" s="7"/>
      <c r="C109" s="7"/>
      <c r="D109" s="7"/>
    </row>
    <row r="110" spans="1:4" x14ac:dyDescent="0.25">
      <c r="A110" s="6"/>
      <c r="B110" s="7"/>
      <c r="C110" s="7"/>
      <c r="D110" s="7"/>
    </row>
    <row r="111" spans="1:4" x14ac:dyDescent="0.25">
      <c r="A111" s="6"/>
      <c r="B111" s="7"/>
      <c r="C111" s="7"/>
      <c r="D111" s="7"/>
    </row>
    <row r="112" spans="1:4" x14ac:dyDescent="0.25">
      <c r="A112" s="6"/>
      <c r="B112" s="7"/>
      <c r="C112" s="7"/>
      <c r="D112" s="7"/>
    </row>
    <row r="113" spans="1:4" x14ac:dyDescent="0.25">
      <c r="A113" s="6"/>
      <c r="B113" s="7"/>
      <c r="C113" s="7"/>
      <c r="D113" s="7"/>
    </row>
    <row r="114" spans="1:4" x14ac:dyDescent="0.25">
      <c r="A114" s="6"/>
      <c r="B114" s="7"/>
      <c r="C114" s="7"/>
      <c r="D114" s="7"/>
    </row>
    <row r="115" spans="1:4" x14ac:dyDescent="0.25">
      <c r="A115" s="6"/>
      <c r="B115" s="7"/>
      <c r="C115" s="7"/>
      <c r="D115" s="7"/>
    </row>
    <row r="116" spans="1:4" x14ac:dyDescent="0.25">
      <c r="A116" s="6"/>
      <c r="B116" s="7"/>
      <c r="C116" s="7"/>
      <c r="D116" s="7"/>
    </row>
    <row r="117" spans="1:4" x14ac:dyDescent="0.25">
      <c r="A117" s="6"/>
      <c r="B117" s="7"/>
      <c r="C117" s="7"/>
      <c r="D117" s="7"/>
    </row>
    <row r="118" spans="1:4" x14ac:dyDescent="0.25">
      <c r="A118" s="6"/>
      <c r="B118" s="7"/>
      <c r="C118" s="7"/>
      <c r="D118" s="7"/>
    </row>
    <row r="119" spans="1:4" x14ac:dyDescent="0.25">
      <c r="A119" s="6"/>
      <c r="B119" s="7"/>
      <c r="C119" s="7"/>
      <c r="D119" s="7"/>
    </row>
    <row r="120" spans="1:4" x14ac:dyDescent="0.25">
      <c r="A120" s="6"/>
      <c r="B120" s="7"/>
      <c r="C120" s="7"/>
      <c r="D120" s="7"/>
    </row>
    <row r="121" spans="1:4" x14ac:dyDescent="0.25">
      <c r="A121" s="6"/>
      <c r="B121" s="7"/>
      <c r="C121" s="7"/>
      <c r="D121" s="7"/>
    </row>
    <row r="122" spans="1:4" x14ac:dyDescent="0.25">
      <c r="A122" s="6"/>
      <c r="B122" s="7"/>
      <c r="C122" s="7"/>
      <c r="D122" s="7"/>
    </row>
    <row r="123" spans="1:4" x14ac:dyDescent="0.25">
      <c r="A123" s="6"/>
      <c r="B123" s="7"/>
      <c r="C123" s="7"/>
      <c r="D123" s="7"/>
    </row>
    <row r="124" spans="1:4" x14ac:dyDescent="0.25">
      <c r="A124" s="6"/>
      <c r="B124" s="7"/>
      <c r="C124" s="7"/>
      <c r="D124" s="7"/>
    </row>
    <row r="125" spans="1:4" x14ac:dyDescent="0.25">
      <c r="A125" s="6"/>
      <c r="B125" s="7"/>
      <c r="C125" s="7"/>
      <c r="D125" s="7"/>
    </row>
    <row r="126" spans="1:4" x14ac:dyDescent="0.25">
      <c r="A126" s="6"/>
      <c r="B126" s="7"/>
      <c r="C126" s="7"/>
      <c r="D126" s="7"/>
    </row>
    <row r="127" spans="1:4" x14ac:dyDescent="0.25">
      <c r="A127" s="6"/>
      <c r="B127" s="7"/>
      <c r="C127" s="7"/>
      <c r="D127" s="7"/>
    </row>
    <row r="128" spans="1:4" x14ac:dyDescent="0.25">
      <c r="A128" s="6"/>
      <c r="B128" s="7"/>
      <c r="C128" s="7"/>
      <c r="D128" s="7"/>
    </row>
    <row r="129" spans="1:4" x14ac:dyDescent="0.25">
      <c r="A129" s="6"/>
      <c r="B129" s="7"/>
      <c r="C129" s="7"/>
      <c r="D129" s="7"/>
    </row>
    <row r="130" spans="1:4" x14ac:dyDescent="0.25">
      <c r="A130" s="6"/>
      <c r="B130" s="7"/>
      <c r="C130" s="7"/>
      <c r="D130" s="7"/>
    </row>
    <row r="131" spans="1:4" x14ac:dyDescent="0.25">
      <c r="A131" s="6"/>
      <c r="B131" s="7"/>
      <c r="C131" s="7"/>
      <c r="D131" s="7"/>
    </row>
    <row r="132" spans="1:4" x14ac:dyDescent="0.25">
      <c r="A132" s="6"/>
      <c r="B132" s="7"/>
      <c r="C132" s="7"/>
      <c r="D132" s="7"/>
    </row>
    <row r="133" spans="1:4" x14ac:dyDescent="0.25">
      <c r="A133" s="6"/>
      <c r="B133" s="7"/>
      <c r="C133" s="7"/>
      <c r="D133" s="7"/>
    </row>
    <row r="134" spans="1:4" x14ac:dyDescent="0.25">
      <c r="A134" s="6"/>
      <c r="B134" s="7"/>
      <c r="C134" s="7"/>
      <c r="D134" s="7"/>
    </row>
    <row r="135" spans="1:4" x14ac:dyDescent="0.25">
      <c r="A135" s="6"/>
      <c r="B135" s="7"/>
      <c r="C135" s="7"/>
      <c r="D135" s="7"/>
    </row>
    <row r="136" spans="1:4" x14ac:dyDescent="0.25">
      <c r="A136" s="6"/>
      <c r="B136" s="7"/>
      <c r="C136" s="7"/>
      <c r="D136" s="7"/>
    </row>
    <row r="137" spans="1:4" x14ac:dyDescent="0.25">
      <c r="A137" s="6"/>
      <c r="B137" s="7"/>
      <c r="C137" s="7"/>
      <c r="D137" s="7"/>
    </row>
    <row r="138" spans="1:4" x14ac:dyDescent="0.25">
      <c r="A138" s="6"/>
      <c r="B138" s="7"/>
      <c r="C138" s="7"/>
      <c r="D138" s="7"/>
    </row>
    <row r="139" spans="1:4" x14ac:dyDescent="0.25">
      <c r="A139" s="6"/>
      <c r="B139" s="7"/>
      <c r="C139" s="7"/>
      <c r="D139" s="7"/>
    </row>
    <row r="140" spans="1:4" x14ac:dyDescent="0.25">
      <c r="A140" s="6"/>
      <c r="B140" s="7"/>
      <c r="C140" s="7"/>
      <c r="D140" s="7"/>
    </row>
    <row r="141" spans="1:4" x14ac:dyDescent="0.25">
      <c r="A141" s="6"/>
      <c r="B141" s="7"/>
      <c r="C141" s="7"/>
      <c r="D141" s="7"/>
    </row>
    <row r="142" spans="1:4" x14ac:dyDescent="0.25">
      <c r="A142" s="6"/>
      <c r="B142" s="7"/>
      <c r="C142" s="7"/>
      <c r="D142" s="7"/>
    </row>
    <row r="143" spans="1:4" x14ac:dyDescent="0.25">
      <c r="A143" s="6"/>
      <c r="B143" s="7"/>
      <c r="C143" s="7"/>
      <c r="D143" s="7"/>
    </row>
    <row r="144" spans="1:4" x14ac:dyDescent="0.25">
      <c r="A144" s="6"/>
      <c r="B144" s="7"/>
      <c r="C144" s="7"/>
      <c r="D144" s="7"/>
    </row>
    <row r="145" spans="1:4" x14ac:dyDescent="0.25">
      <c r="A145" s="6"/>
      <c r="B145" s="7"/>
      <c r="C145" s="7"/>
      <c r="D145" s="7"/>
    </row>
    <row r="146" spans="1:4" x14ac:dyDescent="0.25">
      <c r="A146" s="6"/>
      <c r="B146" s="7"/>
      <c r="C146" s="7"/>
      <c r="D146" s="7"/>
    </row>
    <row r="147" spans="1:4" x14ac:dyDescent="0.25">
      <c r="A147" s="6"/>
      <c r="B147" s="7"/>
      <c r="C147" s="7"/>
      <c r="D147" s="7"/>
    </row>
    <row r="148" spans="1:4" x14ac:dyDescent="0.25">
      <c r="A148" s="6"/>
      <c r="B148" s="7"/>
      <c r="C148" s="7"/>
      <c r="D148" s="7"/>
    </row>
    <row r="149" spans="1:4" x14ac:dyDescent="0.25">
      <c r="A149" s="6"/>
      <c r="B149" s="7"/>
      <c r="C149" s="7"/>
      <c r="D149" s="7"/>
    </row>
    <row r="150" spans="1:4" x14ac:dyDescent="0.25">
      <c r="A150" s="6"/>
      <c r="B150" s="7"/>
      <c r="C150" s="7"/>
      <c r="D150" s="7"/>
    </row>
    <row r="151" spans="1:4" x14ac:dyDescent="0.25">
      <c r="A151" s="6"/>
      <c r="B151" s="7"/>
      <c r="C151" s="7"/>
      <c r="D151" s="7"/>
    </row>
    <row r="152" spans="1:4" x14ac:dyDescent="0.25">
      <c r="A152" s="6"/>
      <c r="B152" s="7"/>
      <c r="C152" s="7"/>
      <c r="D152" s="7"/>
    </row>
    <row r="153" spans="1:4" x14ac:dyDescent="0.25">
      <c r="A153" s="6"/>
      <c r="B153" s="7"/>
      <c r="C153" s="7"/>
      <c r="D153" s="7"/>
    </row>
    <row r="154" spans="1:4" x14ac:dyDescent="0.25">
      <c r="A154" s="6"/>
      <c r="B154" s="7"/>
      <c r="C154" s="7"/>
      <c r="D154" s="7"/>
    </row>
    <row r="155" spans="1:4" x14ac:dyDescent="0.25">
      <c r="A155" s="6"/>
      <c r="B155" s="7"/>
      <c r="C155" s="7"/>
      <c r="D155" s="7"/>
    </row>
    <row r="156" spans="1:4" x14ac:dyDescent="0.25">
      <c r="A156" s="6"/>
      <c r="B156" s="7"/>
      <c r="C156" s="7"/>
      <c r="D156" s="7"/>
    </row>
    <row r="157" spans="1:4" x14ac:dyDescent="0.25">
      <c r="A157" s="6"/>
      <c r="B157" s="7"/>
      <c r="C157" s="7"/>
      <c r="D157" s="7"/>
    </row>
    <row r="158" spans="1:4" x14ac:dyDescent="0.25">
      <c r="A158" s="6"/>
      <c r="B158" s="7"/>
      <c r="C158" s="7"/>
      <c r="D158" s="7"/>
    </row>
    <row r="159" spans="1:4" x14ac:dyDescent="0.25">
      <c r="A159" s="6"/>
      <c r="B159" s="7"/>
      <c r="C159" s="7"/>
      <c r="D159" s="7"/>
    </row>
    <row r="160" spans="1:4" x14ac:dyDescent="0.25">
      <c r="A160" s="6"/>
      <c r="B160" s="7"/>
      <c r="C160" s="7"/>
      <c r="D160" s="7"/>
    </row>
    <row r="161" spans="1:4" x14ac:dyDescent="0.25">
      <c r="A161" s="6"/>
      <c r="B161" s="7"/>
      <c r="C161" s="7"/>
      <c r="D161" s="7"/>
    </row>
    <row r="162" spans="1:4" x14ac:dyDescent="0.25">
      <c r="A162" s="6"/>
      <c r="B162" s="7"/>
      <c r="C162" s="7"/>
      <c r="D162" s="7"/>
    </row>
    <row r="163" spans="1:4" x14ac:dyDescent="0.25">
      <c r="A163" s="6"/>
      <c r="B163" s="7"/>
      <c r="C163" s="7"/>
      <c r="D163" s="7"/>
    </row>
    <row r="164" spans="1:4" x14ac:dyDescent="0.25">
      <c r="A164" s="6"/>
      <c r="B164" s="7"/>
      <c r="C164" s="7"/>
      <c r="D164" s="7"/>
    </row>
    <row r="165" spans="1:4" x14ac:dyDescent="0.25">
      <c r="A165" s="6"/>
      <c r="B165" s="7"/>
      <c r="C165" s="7"/>
      <c r="D165" s="7"/>
    </row>
    <row r="166" spans="1:4" x14ac:dyDescent="0.25">
      <c r="A166" s="6"/>
      <c r="B166" s="7"/>
      <c r="C166" s="7"/>
      <c r="D166" s="7"/>
    </row>
    <row r="167" spans="1:4" x14ac:dyDescent="0.25">
      <c r="A167" s="6"/>
      <c r="B167" s="7"/>
      <c r="C167" s="7"/>
      <c r="D167" s="7"/>
    </row>
    <row r="168" spans="1:4" x14ac:dyDescent="0.25">
      <c r="A168" s="6"/>
      <c r="B168" s="7"/>
      <c r="C168" s="7"/>
      <c r="D168" s="7"/>
    </row>
    <row r="169" spans="1:4" x14ac:dyDescent="0.25">
      <c r="A169" s="6"/>
      <c r="B169" s="7"/>
      <c r="C169" s="7"/>
      <c r="D169" s="7"/>
    </row>
    <row r="170" spans="1:4" x14ac:dyDescent="0.25">
      <c r="A170" s="6"/>
      <c r="B170" s="7"/>
      <c r="C170" s="7"/>
      <c r="D170" s="7"/>
    </row>
    <row r="171" spans="1:4" x14ac:dyDescent="0.25">
      <c r="A171" s="6"/>
      <c r="B171" s="7"/>
      <c r="C171" s="7"/>
      <c r="D171" s="7"/>
    </row>
    <row r="172" spans="1:4" x14ac:dyDescent="0.25">
      <c r="A172" s="6"/>
      <c r="B172" s="7"/>
      <c r="C172" s="7"/>
      <c r="D172" s="7"/>
    </row>
    <row r="173" spans="1:4" x14ac:dyDescent="0.25">
      <c r="A173" s="6"/>
      <c r="B173" s="7"/>
      <c r="C173" s="7"/>
      <c r="D173" s="7"/>
    </row>
    <row r="174" spans="1:4" x14ac:dyDescent="0.25">
      <c r="A174" s="6"/>
      <c r="B174" s="7"/>
      <c r="C174" s="7"/>
      <c r="D174" s="7"/>
    </row>
    <row r="175" spans="1:4" x14ac:dyDescent="0.25">
      <c r="A175" s="6"/>
      <c r="B175" s="7"/>
      <c r="C175" s="7"/>
      <c r="D175" s="7"/>
    </row>
    <row r="176" spans="1:4" x14ac:dyDescent="0.25">
      <c r="A176" s="6"/>
      <c r="B176" s="7"/>
      <c r="C176" s="7"/>
      <c r="D176" s="7"/>
    </row>
    <row r="177" spans="1:4" x14ac:dyDescent="0.25">
      <c r="A177" s="6"/>
      <c r="B177" s="7"/>
      <c r="C177" s="7"/>
      <c r="D177" s="7"/>
    </row>
    <row r="178" spans="1:4" x14ac:dyDescent="0.25">
      <c r="A178" s="6"/>
      <c r="B178" s="7"/>
      <c r="C178" s="7"/>
      <c r="D178" s="7"/>
    </row>
    <row r="179" spans="1:4" x14ac:dyDescent="0.25">
      <c r="A179" s="6"/>
      <c r="B179" s="7"/>
      <c r="C179" s="7"/>
      <c r="D179" s="7"/>
    </row>
    <row r="180" spans="1:4" x14ac:dyDescent="0.25">
      <c r="A180" s="6"/>
      <c r="B180" s="7"/>
      <c r="C180" s="7"/>
      <c r="D180" s="7"/>
    </row>
    <row r="181" spans="1:4" x14ac:dyDescent="0.25">
      <c r="A181" s="6"/>
      <c r="B181" s="7"/>
      <c r="C181" s="7"/>
      <c r="D181" s="7"/>
    </row>
    <row r="182" spans="1:4" x14ac:dyDescent="0.25">
      <c r="A182" s="6"/>
      <c r="B182" s="7"/>
      <c r="C182" s="7"/>
      <c r="D182" s="7"/>
    </row>
    <row r="183" spans="1:4" x14ac:dyDescent="0.25">
      <c r="A183" s="6"/>
      <c r="B183" s="7"/>
      <c r="C183" s="7"/>
      <c r="D183" s="7"/>
    </row>
    <row r="184" spans="1:4" x14ac:dyDescent="0.25">
      <c r="A184" s="6"/>
      <c r="B184" s="7"/>
      <c r="C184" s="7"/>
      <c r="D184" s="7"/>
    </row>
    <row r="185" spans="1:4" x14ac:dyDescent="0.25">
      <c r="A185" s="6"/>
      <c r="B185" s="7"/>
      <c r="C185" s="7"/>
      <c r="D185" s="7"/>
    </row>
    <row r="186" spans="1:4" x14ac:dyDescent="0.25">
      <c r="A186" s="6"/>
      <c r="B186" s="7"/>
      <c r="C186" s="7"/>
      <c r="D186" s="7"/>
    </row>
    <row r="187" spans="1:4" x14ac:dyDescent="0.25">
      <c r="A187" s="6"/>
      <c r="B187" s="7"/>
      <c r="C187" s="7"/>
      <c r="D187" s="7"/>
    </row>
    <row r="188" spans="1:4" x14ac:dyDescent="0.25">
      <c r="A188" s="6"/>
      <c r="B188" s="7"/>
      <c r="C188" s="7"/>
      <c r="D188" s="7"/>
    </row>
    <row r="189" spans="1:4" x14ac:dyDescent="0.25">
      <c r="A189" s="6"/>
      <c r="B189" s="7"/>
      <c r="C189" s="7"/>
      <c r="D189" s="7"/>
    </row>
    <row r="190" spans="1:4" x14ac:dyDescent="0.25">
      <c r="A190" s="6"/>
      <c r="B190" s="7"/>
      <c r="C190" s="7"/>
      <c r="D190" s="7"/>
    </row>
    <row r="191" spans="1:4" x14ac:dyDescent="0.25">
      <c r="A191" s="6"/>
      <c r="B191" s="7"/>
      <c r="C191" s="7"/>
      <c r="D191" s="7"/>
    </row>
    <row r="192" spans="1:4" x14ac:dyDescent="0.25">
      <c r="A192" s="6"/>
      <c r="B192" s="7"/>
      <c r="C192" s="7"/>
      <c r="D192" s="7"/>
    </row>
    <row r="193" spans="1:4" x14ac:dyDescent="0.25">
      <c r="A193" s="6"/>
      <c r="B193" s="7"/>
      <c r="C193" s="7"/>
      <c r="D193" s="7"/>
    </row>
    <row r="194" spans="1:4" x14ac:dyDescent="0.25">
      <c r="A194" s="6"/>
      <c r="B194" s="7"/>
      <c r="C194" s="7"/>
      <c r="D194" s="7"/>
    </row>
    <row r="195" spans="1:4" x14ac:dyDescent="0.25">
      <c r="A195" s="6"/>
      <c r="B195" s="7"/>
      <c r="C195" s="7"/>
      <c r="D195" s="7"/>
    </row>
    <row r="196" spans="1:4" x14ac:dyDescent="0.25">
      <c r="A196" s="6"/>
      <c r="B196" s="7"/>
      <c r="C196" s="7"/>
      <c r="D196" s="7"/>
    </row>
    <row r="197" spans="1:4" x14ac:dyDescent="0.25">
      <c r="A197" s="6"/>
      <c r="B197" s="7"/>
      <c r="C197" s="7"/>
      <c r="D197" s="7"/>
    </row>
    <row r="198" spans="1:4" x14ac:dyDescent="0.25">
      <c r="A198" s="6"/>
      <c r="B198" s="7"/>
      <c r="C198" s="7"/>
      <c r="D198" s="7"/>
    </row>
    <row r="199" spans="1:4" x14ac:dyDescent="0.25">
      <c r="A199" s="6"/>
      <c r="B199" s="7"/>
      <c r="C199" s="7"/>
      <c r="D199" s="7"/>
    </row>
    <row r="200" spans="1:4" x14ac:dyDescent="0.25">
      <c r="A200" s="6"/>
      <c r="B200" s="7"/>
      <c r="C200" s="7"/>
      <c r="D200" s="7"/>
    </row>
    <row r="201" spans="1:4" x14ac:dyDescent="0.25">
      <c r="A201" s="6"/>
      <c r="B201" s="7"/>
      <c r="C201" s="7"/>
      <c r="D201" s="7"/>
    </row>
    <row r="202" spans="1:4" x14ac:dyDescent="0.25">
      <c r="A202" s="6"/>
      <c r="B202" s="7"/>
      <c r="C202" s="7"/>
      <c r="D202" s="7"/>
    </row>
    <row r="203" spans="1:4" x14ac:dyDescent="0.25">
      <c r="A203" s="6"/>
      <c r="B203" s="7"/>
      <c r="C203" s="7"/>
      <c r="D203" s="7"/>
    </row>
  </sheetData>
  <sheetProtection sheet="1" objects="1" scenarios="1"/>
  <mergeCells count="18">
    <mergeCell ref="A24:H24"/>
    <mergeCell ref="B8:C8"/>
    <mergeCell ref="A23:F23"/>
    <mergeCell ref="A9:B9"/>
    <mergeCell ref="A11:B11"/>
    <mergeCell ref="A12:B12"/>
    <mergeCell ref="A13:B13"/>
    <mergeCell ref="A15:B15"/>
    <mergeCell ref="A21:D21"/>
    <mergeCell ref="A19:D19"/>
    <mergeCell ref="A20:C20"/>
    <mergeCell ref="A22:F22"/>
    <mergeCell ref="A1:F1"/>
    <mergeCell ref="A2:F2"/>
    <mergeCell ref="A3:F3"/>
    <mergeCell ref="D7:E7"/>
    <mergeCell ref="A5:B5"/>
    <mergeCell ref="A4:B4"/>
  </mergeCells>
  <phoneticPr fontId="0" type="noConversion"/>
  <pageMargins left="0.75" right="0.75" top="0.68" bottom="0.5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205"/>
  <sheetViews>
    <sheetView zoomScaleNormal="50" workbookViewId="0">
      <selection activeCell="A33" sqref="A33:H33"/>
    </sheetView>
  </sheetViews>
  <sheetFormatPr defaultColWidth="9.109375" defaultRowHeight="13.2" x14ac:dyDescent="0.25"/>
  <cols>
    <col min="1" max="1" width="40.109375" style="18" customWidth="1"/>
    <col min="2" max="2" width="6.5546875" style="2" customWidth="1"/>
    <col min="3" max="3" width="7.33203125" style="2" customWidth="1"/>
    <col min="4" max="4" width="6.44140625" style="2" customWidth="1"/>
    <col min="5" max="5" width="6.6640625" style="2" customWidth="1"/>
    <col min="6" max="6" width="14" style="2" customWidth="1"/>
    <col min="7" max="7" width="16.109375" style="2" customWidth="1"/>
    <col min="8" max="8" width="15.6640625" style="2" customWidth="1"/>
    <col min="9" max="9" width="0.6640625" style="2" customWidth="1"/>
    <col min="10" max="10" width="0.109375" style="2" hidden="1" customWidth="1"/>
    <col min="11" max="12" width="9.109375" style="2" hidden="1" customWidth="1"/>
    <col min="13" max="16384" width="9.109375" style="2"/>
  </cols>
  <sheetData>
    <row r="1" spans="1:54" x14ac:dyDescent="0.25">
      <c r="A1" s="205"/>
      <c r="B1" s="205"/>
      <c r="C1" s="205"/>
      <c r="D1" s="205"/>
      <c r="E1" s="205"/>
      <c r="F1" s="205"/>
      <c r="G1" s="205"/>
      <c r="H1" s="205"/>
    </row>
    <row r="2" spans="1:54" ht="26.25" customHeight="1" x14ac:dyDescent="0.4">
      <c r="A2" s="206" t="s">
        <v>195</v>
      </c>
      <c r="B2" s="207"/>
      <c r="C2" s="207"/>
      <c r="D2" s="207"/>
      <c r="E2" s="207"/>
      <c r="F2" s="207"/>
      <c r="G2" s="207"/>
      <c r="H2" s="207"/>
    </row>
    <row r="3" spans="1:54" ht="17.399999999999999" x14ac:dyDescent="0.3">
      <c r="A3" s="162" t="s">
        <v>22</v>
      </c>
      <c r="B3" s="162"/>
      <c r="C3" s="162"/>
      <c r="D3" s="162"/>
      <c r="E3" s="162"/>
      <c r="F3" s="162"/>
      <c r="G3" s="162"/>
      <c r="H3" s="162"/>
    </row>
    <row r="4" spans="1:54" ht="15.6" x14ac:dyDescent="0.3">
      <c r="A4" s="191" t="s">
        <v>52</v>
      </c>
      <c r="B4" s="192"/>
      <c r="C4" s="192"/>
      <c r="D4" s="192"/>
      <c r="E4" s="192"/>
      <c r="F4" s="192"/>
      <c r="G4" s="192"/>
      <c r="H4" s="192"/>
    </row>
    <row r="5" spans="1:54" x14ac:dyDescent="0.25">
      <c r="A5" s="3"/>
      <c r="B5" s="3"/>
      <c r="E5" s="193" t="s">
        <v>41</v>
      </c>
      <c r="F5" s="158"/>
      <c r="G5" s="158"/>
      <c r="H5" s="33">
        <v>900</v>
      </c>
    </row>
    <row r="6" spans="1:54" x14ac:dyDescent="0.25">
      <c r="A6" s="3"/>
      <c r="B6" s="3"/>
      <c r="E6" s="193" t="s">
        <v>40</v>
      </c>
      <c r="F6" s="158"/>
      <c r="G6" s="158"/>
      <c r="H6" s="33">
        <f>HS!F5</f>
        <v>28</v>
      </c>
    </row>
    <row r="7" spans="1:54" x14ac:dyDescent="0.25">
      <c r="A7" s="3"/>
      <c r="B7" s="3"/>
      <c r="E7" s="193" t="s">
        <v>43</v>
      </c>
      <c r="F7" s="158"/>
      <c r="G7" s="158"/>
      <c r="H7" s="33">
        <f>HS!F6</f>
        <v>4</v>
      </c>
    </row>
    <row r="8" spans="1:54" x14ac:dyDescent="0.25">
      <c r="A8" s="171"/>
      <c r="B8" s="171"/>
      <c r="C8" s="171"/>
      <c r="D8" s="171"/>
      <c r="E8" s="171"/>
      <c r="F8" s="171"/>
      <c r="G8" s="171"/>
    </row>
    <row r="9" spans="1:54" s="25" customFormat="1" x14ac:dyDescent="0.25">
      <c r="A9" s="169" t="s">
        <v>107</v>
      </c>
      <c r="B9" s="168"/>
      <c r="C9" s="168"/>
      <c r="D9" s="77" t="s">
        <v>108</v>
      </c>
      <c r="E9" s="3">
        <v>4</v>
      </c>
      <c r="F9" s="3" t="s">
        <v>14</v>
      </c>
      <c r="G9" s="3" t="s">
        <v>110</v>
      </c>
      <c r="H9" s="3" t="s">
        <v>204</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row>
    <row r="10" spans="1:54" s="22" customFormat="1" x14ac:dyDescent="0.25">
      <c r="A10" s="5" t="s">
        <v>42</v>
      </c>
      <c r="C10" s="3"/>
      <c r="D10" s="3"/>
      <c r="E10" s="3"/>
      <c r="F10" s="3"/>
      <c r="G10" s="3"/>
      <c r="H10" s="3"/>
    </row>
    <row r="11" spans="1:54" ht="12.75" customHeight="1" x14ac:dyDescent="0.25">
      <c r="A11" s="159" t="s">
        <v>205</v>
      </c>
      <c r="B11" s="168"/>
      <c r="C11" s="168"/>
      <c r="D11" s="124">
        <v>0</v>
      </c>
      <c r="E11" s="124">
        <v>0</v>
      </c>
      <c r="F11" s="15">
        <v>360</v>
      </c>
      <c r="G11" s="115">
        <f>F11*D11</f>
        <v>0</v>
      </c>
      <c r="H11" s="115">
        <f>F11*E11</f>
        <v>0</v>
      </c>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row>
    <row r="12" spans="1:54" ht="12.75" customHeight="1" x14ac:dyDescent="0.25">
      <c r="A12" s="6" t="s">
        <v>206</v>
      </c>
      <c r="B12" s="30"/>
      <c r="C12" s="30"/>
      <c r="D12" s="124">
        <v>0</v>
      </c>
      <c r="E12" s="124">
        <v>0</v>
      </c>
      <c r="F12" s="15">
        <v>460</v>
      </c>
      <c r="G12" s="115">
        <f>F12*D12</f>
        <v>0</v>
      </c>
      <c r="H12" s="115">
        <f>F12*E12</f>
        <v>0</v>
      </c>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row>
    <row r="13" spans="1:54" ht="12.75" customHeight="1" x14ac:dyDescent="0.25">
      <c r="A13" s="159" t="s">
        <v>13</v>
      </c>
      <c r="B13" s="168"/>
      <c r="C13" s="168"/>
      <c r="D13" s="124">
        <f>ROUND(HSconsume!H5/4,0)</f>
        <v>225</v>
      </c>
      <c r="E13" s="124">
        <v>0</v>
      </c>
      <c r="F13" s="15">
        <v>75</v>
      </c>
      <c r="G13" s="115">
        <f>D13*F13</f>
        <v>16875</v>
      </c>
      <c r="H13" s="115">
        <f>E13*F13</f>
        <v>0</v>
      </c>
    </row>
    <row r="14" spans="1:54" ht="12.75" customHeight="1" x14ac:dyDescent="0.25">
      <c r="A14" s="6"/>
      <c r="B14" s="30"/>
      <c r="C14" s="30"/>
      <c r="D14" s="124"/>
      <c r="E14" s="124"/>
      <c r="F14" s="15"/>
      <c r="G14" s="121">
        <f>SUM(G11:G13)</f>
        <v>16875</v>
      </c>
      <c r="H14" s="121">
        <f>SUM(H11:H13)</f>
        <v>0</v>
      </c>
    </row>
    <row r="15" spans="1:54" x14ac:dyDescent="0.25">
      <c r="A15" s="203"/>
      <c r="B15" s="168"/>
      <c r="C15" s="168"/>
      <c r="D15" s="124"/>
      <c r="E15" s="124"/>
      <c r="F15" s="133"/>
      <c r="G15" s="115"/>
      <c r="H15" s="115"/>
    </row>
    <row r="16" spans="1:54" x14ac:dyDescent="0.25">
      <c r="A16" s="203" t="s">
        <v>24</v>
      </c>
      <c r="B16" s="168"/>
      <c r="C16" s="168"/>
      <c r="D16" s="124">
        <v>1</v>
      </c>
      <c r="E16" s="124">
        <v>1</v>
      </c>
      <c r="F16" s="133">
        <v>50</v>
      </c>
      <c r="G16" s="115">
        <f t="shared" ref="G16:G22" si="0">F16*D16</f>
        <v>50</v>
      </c>
      <c r="H16" s="115">
        <f t="shared" ref="H16:H22" si="1">F16*E16</f>
        <v>50</v>
      </c>
    </row>
    <row r="17" spans="1:8" x14ac:dyDescent="0.25">
      <c r="A17" s="117" t="s">
        <v>203</v>
      </c>
      <c r="B17" s="30"/>
      <c r="C17" s="30"/>
      <c r="D17" s="124">
        <v>1</v>
      </c>
      <c r="E17" s="124">
        <v>1</v>
      </c>
      <c r="F17" s="133">
        <v>20</v>
      </c>
      <c r="G17" s="115">
        <f t="shared" si="0"/>
        <v>20</v>
      </c>
      <c r="H17" s="115">
        <f t="shared" si="1"/>
        <v>20</v>
      </c>
    </row>
    <row r="18" spans="1:8" x14ac:dyDescent="0.25">
      <c r="A18" s="117" t="s">
        <v>207</v>
      </c>
      <c r="B18" s="30"/>
      <c r="C18" s="30"/>
      <c r="D18" s="124">
        <f>ROUND(H$5/H$6/H$7,0)+1</f>
        <v>9</v>
      </c>
      <c r="E18" s="124">
        <f>ROUND(H$5/H$6/H$7,0)+1</f>
        <v>9</v>
      </c>
      <c r="F18" s="133">
        <v>75</v>
      </c>
      <c r="G18" s="115">
        <f t="shared" si="0"/>
        <v>675</v>
      </c>
      <c r="H18" s="115">
        <f t="shared" si="1"/>
        <v>675</v>
      </c>
    </row>
    <row r="19" spans="1:8" x14ac:dyDescent="0.25">
      <c r="A19" s="117" t="s">
        <v>208</v>
      </c>
      <c r="B19" s="30"/>
      <c r="C19" s="30"/>
      <c r="D19" s="124">
        <f>ROUND(H$5/H$6/H$7,0)+1</f>
        <v>9</v>
      </c>
      <c r="E19" s="124">
        <f>ROUND(H$5/H$6/H$7,0)+1</f>
        <v>9</v>
      </c>
      <c r="F19" s="133">
        <v>75</v>
      </c>
      <c r="G19" s="115">
        <f t="shared" si="0"/>
        <v>675</v>
      </c>
      <c r="H19" s="115">
        <f t="shared" si="1"/>
        <v>675</v>
      </c>
    </row>
    <row r="20" spans="1:8" x14ac:dyDescent="0.25">
      <c r="A20" s="134" t="s">
        <v>209</v>
      </c>
      <c r="B20" s="30"/>
      <c r="C20" s="30"/>
      <c r="D20" s="124">
        <f>ROUND(H$5/H$6/H$7,0)+1</f>
        <v>9</v>
      </c>
      <c r="E20" s="124">
        <f>ROUND(H$5/H$6/H$7,0)+1</f>
        <v>9</v>
      </c>
      <c r="F20" s="133">
        <v>75</v>
      </c>
      <c r="G20" s="115">
        <f t="shared" si="0"/>
        <v>675</v>
      </c>
      <c r="H20" s="115">
        <f t="shared" si="1"/>
        <v>675</v>
      </c>
    </row>
    <row r="21" spans="1:8" x14ac:dyDescent="0.25">
      <c r="A21" s="134" t="s">
        <v>210</v>
      </c>
      <c r="B21" s="30"/>
      <c r="C21" s="30"/>
      <c r="D21" s="124">
        <f>ROUND(H$5/H$6/H$7,0)+1</f>
        <v>9</v>
      </c>
      <c r="E21" s="124">
        <f>ROUND(H$5/H$6/H$7,0)+1</f>
        <v>9</v>
      </c>
      <c r="F21" s="133">
        <v>75</v>
      </c>
      <c r="G21" s="115">
        <f t="shared" si="0"/>
        <v>675</v>
      </c>
      <c r="H21" s="115">
        <f t="shared" si="1"/>
        <v>675</v>
      </c>
    </row>
    <row r="22" spans="1:8" x14ac:dyDescent="0.25">
      <c r="A22" s="203" t="s">
        <v>15</v>
      </c>
      <c r="B22" s="168"/>
      <c r="C22" s="168"/>
      <c r="D22" s="124">
        <v>2</v>
      </c>
      <c r="E22" s="124">
        <v>2</v>
      </c>
      <c r="F22" s="13">
        <v>25</v>
      </c>
      <c r="G22" s="115">
        <f t="shared" si="0"/>
        <v>50</v>
      </c>
      <c r="H22" s="115">
        <f t="shared" si="1"/>
        <v>50</v>
      </c>
    </row>
    <row r="23" spans="1:8" x14ac:dyDescent="0.25">
      <c r="A23" s="117"/>
      <c r="B23" s="30"/>
      <c r="C23" s="30"/>
      <c r="D23" s="113"/>
      <c r="E23" s="113"/>
      <c r="F23" s="13"/>
      <c r="G23" s="121">
        <f>SUM(G15:G22)</f>
        <v>2820</v>
      </c>
      <c r="H23" s="121">
        <f>SUM(H15:H22)</f>
        <v>2820</v>
      </c>
    </row>
    <row r="24" spans="1:8" x14ac:dyDescent="0.25">
      <c r="A24" s="169" t="s">
        <v>17</v>
      </c>
      <c r="B24" s="169"/>
      <c r="C24" s="169"/>
      <c r="D24" s="169"/>
      <c r="E24" s="169"/>
      <c r="F24" s="169"/>
      <c r="G24" s="121">
        <f>G14+G23</f>
        <v>19695</v>
      </c>
      <c r="H24" s="13">
        <f>SUM(H11:H22)</f>
        <v>2820</v>
      </c>
    </row>
    <row r="25" spans="1:8" ht="18" customHeight="1" x14ac:dyDescent="0.25">
      <c r="A25" s="172" t="s">
        <v>19</v>
      </c>
      <c r="B25" s="172"/>
      <c r="C25" s="172"/>
      <c r="D25" s="172"/>
      <c r="E25" s="172"/>
      <c r="F25" s="172"/>
      <c r="G25" s="15">
        <v>1700</v>
      </c>
      <c r="H25" s="15">
        <v>1600</v>
      </c>
    </row>
    <row r="26" spans="1:8" x14ac:dyDescent="0.25">
      <c r="A26" s="172" t="s">
        <v>23</v>
      </c>
      <c r="B26" s="172"/>
      <c r="C26" s="172"/>
      <c r="D26" s="172"/>
      <c r="E26" s="168"/>
      <c r="F26" s="168"/>
      <c r="G26" s="73">
        <v>12000</v>
      </c>
      <c r="H26" s="73">
        <v>2000</v>
      </c>
    </row>
    <row r="27" spans="1:8" x14ac:dyDescent="0.25">
      <c r="A27" s="214" t="s">
        <v>9</v>
      </c>
      <c r="B27" s="168"/>
      <c r="C27" s="168"/>
      <c r="D27" s="168"/>
      <c r="E27" s="168"/>
      <c r="F27" s="168"/>
      <c r="G27" s="14">
        <f>SUM(G24:G26)</f>
        <v>33395</v>
      </c>
      <c r="H27" s="14">
        <f>SUM(H24:H26)</f>
        <v>6420</v>
      </c>
    </row>
    <row r="28" spans="1:8" x14ac:dyDescent="0.25">
      <c r="A28" s="159" t="s">
        <v>10</v>
      </c>
      <c r="B28" s="168"/>
      <c r="C28" s="168"/>
      <c r="D28" s="168"/>
      <c r="E28" s="168"/>
      <c r="F28" s="17">
        <f>Budget!D48</f>
        <v>0.1</v>
      </c>
      <c r="G28" s="15">
        <f>F28*G24</f>
        <v>1969.5</v>
      </c>
      <c r="H28" s="15">
        <f>F28*H24</f>
        <v>282</v>
      </c>
    </row>
    <row r="29" spans="1:8" x14ac:dyDescent="0.25">
      <c r="A29" s="159"/>
      <c r="B29" s="168"/>
      <c r="C29" s="168"/>
      <c r="D29" s="168"/>
      <c r="E29" s="168"/>
      <c r="F29" s="168"/>
      <c r="G29" s="15"/>
      <c r="H29" s="15"/>
    </row>
    <row r="30" spans="1:8" x14ac:dyDescent="0.25">
      <c r="A30" s="202" t="s">
        <v>11</v>
      </c>
      <c r="B30" s="168"/>
      <c r="C30" s="168"/>
      <c r="D30" s="168"/>
      <c r="E30" s="168"/>
      <c r="F30" s="168"/>
      <c r="G30" s="119">
        <f>SUM(G27:G29)</f>
        <v>35364.5</v>
      </c>
      <c r="H30" s="119">
        <f>SUM(H27:H29)</f>
        <v>6702</v>
      </c>
    </row>
    <row r="31" spans="1:8" ht="28.5" customHeight="1" x14ac:dyDescent="0.25">
      <c r="A31" s="159" t="s">
        <v>211</v>
      </c>
      <c r="B31" s="168"/>
      <c r="C31" s="168"/>
      <c r="D31" s="168"/>
      <c r="E31" s="168"/>
      <c r="F31" s="168"/>
      <c r="G31" s="168"/>
      <c r="H31" s="168"/>
    </row>
    <row r="32" spans="1:8" ht="15.75" customHeight="1" x14ac:dyDescent="0.25">
      <c r="A32" s="159" t="s">
        <v>212</v>
      </c>
      <c r="B32" s="159"/>
      <c r="C32" s="159"/>
      <c r="D32" s="159"/>
      <c r="E32" s="159"/>
      <c r="F32" s="159"/>
      <c r="G32" s="159"/>
      <c r="H32" s="159"/>
    </row>
    <row r="33" spans="1:12" ht="28.5" customHeight="1" x14ac:dyDescent="0.25">
      <c r="A33" s="213"/>
      <c r="B33" s="173"/>
      <c r="C33" s="173"/>
      <c r="D33" s="173"/>
      <c r="E33" s="173"/>
      <c r="F33" s="173"/>
      <c r="G33" s="173"/>
      <c r="H33" s="173"/>
    </row>
    <row r="34" spans="1:12" x14ac:dyDescent="0.25">
      <c r="A34" s="6"/>
      <c r="B34" s="7"/>
      <c r="C34" s="13"/>
      <c r="D34" s="13"/>
      <c r="E34" s="14"/>
      <c r="F34" s="7"/>
    </row>
    <row r="35" spans="1:12" ht="12.75" customHeight="1" x14ac:dyDescent="0.25">
      <c r="A35" s="209"/>
      <c r="B35" s="210"/>
      <c r="C35" s="211"/>
      <c r="D35" s="211"/>
      <c r="E35" s="211"/>
      <c r="F35" s="211"/>
      <c r="G35" s="211"/>
      <c r="H35" s="211"/>
      <c r="I35" s="211"/>
      <c r="J35" s="211"/>
      <c r="K35" s="211"/>
      <c r="L35" s="211"/>
    </row>
    <row r="36" spans="1:12" ht="12.75" customHeight="1" x14ac:dyDescent="0.25">
      <c r="A36" s="212"/>
      <c r="B36" s="210"/>
      <c r="C36" s="210"/>
      <c r="D36" s="210"/>
      <c r="E36" s="210"/>
      <c r="F36" s="211"/>
      <c r="G36" s="211"/>
      <c r="H36" s="211"/>
      <c r="I36" s="211"/>
      <c r="J36" s="211"/>
      <c r="K36" s="211"/>
      <c r="L36" s="211"/>
    </row>
    <row r="37" spans="1:12" x14ac:dyDescent="0.25">
      <c r="A37" s="6"/>
      <c r="B37" s="7"/>
      <c r="C37" s="13"/>
      <c r="D37" s="13"/>
      <c r="E37" s="14"/>
      <c r="F37" s="7"/>
    </row>
    <row r="38" spans="1:12" x14ac:dyDescent="0.25">
      <c r="A38" s="6"/>
      <c r="B38" s="7"/>
      <c r="C38" s="15"/>
      <c r="D38" s="15"/>
      <c r="E38" s="15"/>
      <c r="F38" s="7"/>
    </row>
    <row r="39" spans="1:12" x14ac:dyDescent="0.25">
      <c r="A39" s="6"/>
      <c r="B39" s="7"/>
      <c r="C39" s="15"/>
      <c r="D39" s="15"/>
      <c r="E39" s="13"/>
      <c r="F39" s="7"/>
    </row>
    <row r="40" spans="1:12" x14ac:dyDescent="0.25">
      <c r="A40" s="6"/>
      <c r="B40" s="7"/>
      <c r="C40" s="15"/>
      <c r="D40" s="15"/>
      <c r="E40" s="15"/>
      <c r="F40" s="7"/>
    </row>
    <row r="41" spans="1:12" x14ac:dyDescent="0.25">
      <c r="A41" s="6"/>
      <c r="B41" s="7"/>
      <c r="C41" s="15"/>
      <c r="D41" s="15"/>
      <c r="E41" s="15"/>
      <c r="F41" s="7"/>
    </row>
    <row r="42" spans="1:12" x14ac:dyDescent="0.25">
      <c r="A42" s="6"/>
      <c r="B42" s="7"/>
      <c r="C42" s="15"/>
      <c r="D42" s="15"/>
      <c r="E42" s="15"/>
      <c r="F42" s="7"/>
    </row>
    <row r="43" spans="1:12" x14ac:dyDescent="0.25">
      <c r="A43" s="6"/>
      <c r="B43" s="7"/>
      <c r="C43" s="15"/>
      <c r="D43" s="15"/>
      <c r="E43" s="15"/>
      <c r="F43" s="7"/>
    </row>
    <row r="44" spans="1:12" x14ac:dyDescent="0.25">
      <c r="A44" s="16"/>
      <c r="B44" s="7"/>
      <c r="C44" s="17"/>
      <c r="D44" s="17"/>
      <c r="E44" s="15"/>
      <c r="F44" s="7"/>
    </row>
    <row r="45" spans="1:12" x14ac:dyDescent="0.25">
      <c r="A45" s="6"/>
      <c r="B45" s="7"/>
      <c r="C45" s="7"/>
      <c r="D45" s="7"/>
      <c r="E45" s="7"/>
      <c r="F45" s="7"/>
    </row>
    <row r="46" spans="1:12" x14ac:dyDescent="0.25">
      <c r="A46" s="6"/>
      <c r="B46" s="7"/>
      <c r="C46" s="7"/>
      <c r="D46" s="7"/>
      <c r="E46" s="15"/>
      <c r="F46" s="7"/>
    </row>
    <row r="47" spans="1:12" x14ac:dyDescent="0.25">
      <c r="A47" s="6"/>
      <c r="B47" s="7"/>
      <c r="C47" s="7"/>
      <c r="D47" s="7"/>
      <c r="E47" s="7"/>
      <c r="F47" s="7"/>
    </row>
    <row r="48" spans="1:12" x14ac:dyDescent="0.25">
      <c r="A48" s="6"/>
      <c r="B48" s="7"/>
      <c r="C48" s="7"/>
      <c r="D48" s="7"/>
      <c r="E48" s="7"/>
      <c r="F48" s="7"/>
    </row>
    <row r="49" spans="1:6" x14ac:dyDescent="0.25">
      <c r="A49" s="6"/>
      <c r="B49" s="7"/>
      <c r="C49" s="7"/>
      <c r="D49" s="7"/>
      <c r="E49" s="7"/>
      <c r="F49" s="7"/>
    </row>
    <row r="50" spans="1:6" x14ac:dyDescent="0.25">
      <c r="A50" s="6"/>
      <c r="B50" s="7"/>
      <c r="C50" s="7"/>
      <c r="D50" s="7"/>
      <c r="E50" s="7"/>
      <c r="F50" s="7"/>
    </row>
    <row r="51" spans="1:6" x14ac:dyDescent="0.25">
      <c r="A51" s="6"/>
      <c r="B51" s="7"/>
      <c r="C51" s="7"/>
      <c r="D51" s="7"/>
      <c r="E51" s="7"/>
      <c r="F51" s="7"/>
    </row>
    <row r="52" spans="1:6" x14ac:dyDescent="0.25">
      <c r="A52" s="6"/>
      <c r="B52" s="7"/>
      <c r="C52" s="7"/>
      <c r="D52" s="7"/>
      <c r="E52" s="7"/>
      <c r="F52" s="7"/>
    </row>
    <row r="53" spans="1:6" x14ac:dyDescent="0.25">
      <c r="A53" s="6"/>
      <c r="B53" s="7"/>
      <c r="C53" s="7"/>
      <c r="D53" s="7"/>
      <c r="E53" s="7"/>
      <c r="F53" s="7"/>
    </row>
    <row r="54" spans="1:6" x14ac:dyDescent="0.25">
      <c r="A54" s="6"/>
      <c r="B54" s="7"/>
      <c r="C54" s="7"/>
      <c r="D54" s="7"/>
      <c r="E54" s="7"/>
      <c r="F54" s="7"/>
    </row>
    <row r="55" spans="1:6" x14ac:dyDescent="0.25">
      <c r="A55" s="6"/>
      <c r="B55" s="7"/>
      <c r="C55" s="7"/>
      <c r="D55" s="7"/>
      <c r="E55" s="7"/>
      <c r="F55" s="7"/>
    </row>
    <row r="56" spans="1:6" x14ac:dyDescent="0.25">
      <c r="A56" s="6"/>
      <c r="B56" s="7"/>
      <c r="C56" s="7"/>
      <c r="D56" s="7"/>
      <c r="E56" s="7"/>
      <c r="F56" s="7"/>
    </row>
    <row r="57" spans="1:6" x14ac:dyDescent="0.25">
      <c r="A57" s="6"/>
      <c r="B57" s="7"/>
      <c r="C57" s="7"/>
      <c r="D57" s="7"/>
      <c r="E57" s="7"/>
      <c r="F57" s="7"/>
    </row>
    <row r="58" spans="1:6" x14ac:dyDescent="0.25">
      <c r="A58" s="6"/>
      <c r="B58" s="7"/>
      <c r="C58" s="7"/>
      <c r="D58" s="7"/>
      <c r="E58" s="7"/>
      <c r="F58" s="7"/>
    </row>
    <row r="59" spans="1:6" x14ac:dyDescent="0.25">
      <c r="A59" s="6"/>
      <c r="B59" s="7"/>
      <c r="C59" s="7"/>
      <c r="D59" s="7"/>
      <c r="E59" s="7"/>
      <c r="F59" s="7"/>
    </row>
    <row r="60" spans="1:6" x14ac:dyDescent="0.25">
      <c r="A60" s="6"/>
      <c r="B60" s="7"/>
      <c r="C60" s="7"/>
      <c r="D60" s="7"/>
      <c r="E60" s="7"/>
      <c r="F60" s="7"/>
    </row>
    <row r="61" spans="1:6" x14ac:dyDescent="0.25">
      <c r="A61" s="6"/>
      <c r="B61" s="7"/>
      <c r="C61" s="7"/>
      <c r="D61" s="7"/>
      <c r="E61" s="7"/>
      <c r="F61" s="7"/>
    </row>
    <row r="62" spans="1:6" x14ac:dyDescent="0.25">
      <c r="A62" s="6"/>
      <c r="B62" s="7"/>
      <c r="C62" s="7"/>
      <c r="D62" s="7"/>
      <c r="E62" s="7"/>
      <c r="F62" s="7"/>
    </row>
    <row r="63" spans="1:6" x14ac:dyDescent="0.25">
      <c r="A63" s="6"/>
      <c r="B63" s="7"/>
      <c r="C63" s="7"/>
      <c r="D63" s="7"/>
      <c r="E63" s="7"/>
      <c r="F63" s="7"/>
    </row>
    <row r="64" spans="1:6" x14ac:dyDescent="0.25">
      <c r="A64" s="6"/>
      <c r="B64" s="7"/>
      <c r="C64" s="7"/>
      <c r="D64" s="7"/>
      <c r="E64" s="7"/>
      <c r="F64" s="7"/>
    </row>
    <row r="65" spans="1:6" x14ac:dyDescent="0.25">
      <c r="A65" s="6"/>
      <c r="B65" s="7"/>
      <c r="C65" s="7"/>
      <c r="D65" s="7"/>
      <c r="E65" s="7"/>
      <c r="F65" s="7"/>
    </row>
    <row r="66" spans="1:6" x14ac:dyDescent="0.25">
      <c r="A66" s="6"/>
      <c r="B66" s="7"/>
      <c r="C66" s="7"/>
      <c r="D66" s="7"/>
      <c r="E66" s="7"/>
      <c r="F66" s="7"/>
    </row>
    <row r="67" spans="1:6" x14ac:dyDescent="0.25">
      <c r="A67" s="6"/>
      <c r="B67" s="7"/>
      <c r="C67" s="7"/>
      <c r="D67" s="7"/>
      <c r="E67" s="7"/>
      <c r="F67" s="7"/>
    </row>
    <row r="68" spans="1:6" x14ac:dyDescent="0.25">
      <c r="A68" s="6"/>
      <c r="B68" s="7"/>
      <c r="C68" s="7"/>
      <c r="D68" s="7"/>
      <c r="E68" s="7"/>
      <c r="F68" s="7"/>
    </row>
    <row r="69" spans="1:6" x14ac:dyDescent="0.25">
      <c r="A69" s="6"/>
      <c r="B69" s="7"/>
      <c r="C69" s="7"/>
      <c r="D69" s="7"/>
      <c r="E69" s="7"/>
      <c r="F69" s="7"/>
    </row>
    <row r="70" spans="1:6" x14ac:dyDescent="0.25">
      <c r="A70" s="6"/>
      <c r="B70" s="7"/>
      <c r="C70" s="7"/>
      <c r="D70" s="7"/>
      <c r="E70" s="7"/>
      <c r="F70" s="7"/>
    </row>
    <row r="71" spans="1:6" x14ac:dyDescent="0.25">
      <c r="A71" s="6"/>
      <c r="B71" s="7"/>
      <c r="C71" s="7"/>
      <c r="D71" s="7"/>
      <c r="E71" s="7"/>
      <c r="F71" s="7"/>
    </row>
    <row r="72" spans="1:6" x14ac:dyDescent="0.25">
      <c r="A72" s="6"/>
      <c r="B72" s="7"/>
      <c r="C72" s="7"/>
      <c r="D72" s="7"/>
      <c r="E72" s="7"/>
      <c r="F72" s="7"/>
    </row>
    <row r="73" spans="1:6" x14ac:dyDescent="0.25">
      <c r="A73" s="6"/>
      <c r="B73" s="7"/>
      <c r="C73" s="7"/>
      <c r="D73" s="7"/>
      <c r="E73" s="7"/>
      <c r="F73" s="7"/>
    </row>
    <row r="74" spans="1:6" x14ac:dyDescent="0.25">
      <c r="A74" s="6"/>
      <c r="B74" s="7"/>
      <c r="C74" s="7"/>
      <c r="D74" s="7"/>
      <c r="E74" s="7"/>
      <c r="F74" s="7"/>
    </row>
    <row r="75" spans="1:6" x14ac:dyDescent="0.25">
      <c r="A75" s="6"/>
      <c r="B75" s="7"/>
      <c r="C75" s="7"/>
      <c r="D75" s="7"/>
      <c r="E75" s="7"/>
      <c r="F75" s="7"/>
    </row>
    <row r="76" spans="1:6" x14ac:dyDescent="0.25">
      <c r="A76" s="6"/>
      <c r="B76" s="7"/>
      <c r="C76" s="7"/>
      <c r="D76" s="7"/>
      <c r="E76" s="7"/>
      <c r="F76" s="7"/>
    </row>
    <row r="77" spans="1:6" x14ac:dyDescent="0.25">
      <c r="A77" s="6"/>
      <c r="B77" s="7"/>
      <c r="C77" s="7"/>
      <c r="D77" s="7"/>
      <c r="E77" s="7"/>
      <c r="F77" s="7"/>
    </row>
    <row r="78" spans="1:6" x14ac:dyDescent="0.25">
      <c r="A78" s="6"/>
      <c r="B78" s="7"/>
      <c r="C78" s="7"/>
      <c r="D78" s="7"/>
      <c r="E78" s="7"/>
      <c r="F78" s="7"/>
    </row>
    <row r="79" spans="1:6" x14ac:dyDescent="0.25">
      <c r="A79" s="6"/>
      <c r="B79" s="7"/>
      <c r="C79" s="7"/>
      <c r="D79" s="7"/>
      <c r="E79" s="7"/>
      <c r="F79" s="7"/>
    </row>
    <row r="80" spans="1:6" x14ac:dyDescent="0.25">
      <c r="A80" s="6"/>
      <c r="B80" s="7"/>
      <c r="C80" s="7"/>
      <c r="D80" s="7"/>
      <c r="E80" s="7"/>
      <c r="F80" s="7"/>
    </row>
    <row r="81" spans="1:6" x14ac:dyDescent="0.25">
      <c r="A81" s="6"/>
      <c r="B81" s="7"/>
      <c r="C81" s="7"/>
      <c r="D81" s="7"/>
      <c r="E81" s="7"/>
      <c r="F81" s="7"/>
    </row>
    <row r="82" spans="1:6" x14ac:dyDescent="0.25">
      <c r="A82" s="6"/>
      <c r="B82" s="7"/>
      <c r="C82" s="7"/>
      <c r="D82" s="7"/>
      <c r="E82" s="7"/>
      <c r="F82" s="7"/>
    </row>
    <row r="83" spans="1:6" x14ac:dyDescent="0.25">
      <c r="A83" s="6"/>
      <c r="B83" s="7"/>
      <c r="C83" s="7"/>
      <c r="D83" s="7"/>
      <c r="E83" s="7"/>
      <c r="F83" s="7"/>
    </row>
    <row r="84" spans="1:6" x14ac:dyDescent="0.25">
      <c r="A84" s="6"/>
      <c r="B84" s="7"/>
      <c r="C84" s="7"/>
      <c r="D84" s="7"/>
      <c r="E84" s="7"/>
      <c r="F84" s="7"/>
    </row>
    <row r="85" spans="1:6" x14ac:dyDescent="0.25">
      <c r="A85" s="6"/>
      <c r="B85" s="7"/>
      <c r="C85" s="7"/>
      <c r="D85" s="7"/>
      <c r="E85" s="7"/>
      <c r="F85" s="7"/>
    </row>
    <row r="86" spans="1:6" x14ac:dyDescent="0.25">
      <c r="A86" s="6"/>
      <c r="B86" s="7"/>
      <c r="C86" s="7"/>
      <c r="D86" s="7"/>
      <c r="E86" s="7"/>
      <c r="F86" s="7"/>
    </row>
    <row r="87" spans="1:6" x14ac:dyDescent="0.25">
      <c r="A87" s="6"/>
      <c r="B87" s="7"/>
      <c r="C87" s="7"/>
      <c r="D87" s="7"/>
      <c r="E87" s="7"/>
      <c r="F87" s="7"/>
    </row>
    <row r="88" spans="1:6" x14ac:dyDescent="0.25">
      <c r="A88" s="6"/>
      <c r="B88" s="7"/>
      <c r="C88" s="7"/>
      <c r="D88" s="7"/>
      <c r="E88" s="7"/>
      <c r="F88" s="7"/>
    </row>
    <row r="89" spans="1:6" x14ac:dyDescent="0.25">
      <c r="A89" s="6"/>
      <c r="B89" s="7"/>
      <c r="C89" s="7"/>
      <c r="D89" s="7"/>
      <c r="E89" s="7"/>
      <c r="F89" s="7"/>
    </row>
    <row r="90" spans="1:6" x14ac:dyDescent="0.25">
      <c r="A90" s="6"/>
      <c r="B90" s="7"/>
      <c r="C90" s="7"/>
      <c r="D90" s="7"/>
      <c r="E90" s="7"/>
      <c r="F90" s="7"/>
    </row>
    <row r="91" spans="1:6" x14ac:dyDescent="0.25">
      <c r="A91" s="6"/>
      <c r="B91" s="7"/>
      <c r="C91" s="7"/>
      <c r="D91" s="7"/>
      <c r="E91" s="7"/>
      <c r="F91" s="7"/>
    </row>
    <row r="92" spans="1:6" x14ac:dyDescent="0.25">
      <c r="A92" s="6"/>
      <c r="B92" s="7"/>
      <c r="C92" s="7"/>
      <c r="D92" s="7"/>
      <c r="E92" s="7"/>
      <c r="F92" s="7"/>
    </row>
    <row r="93" spans="1:6" x14ac:dyDescent="0.25">
      <c r="A93" s="6"/>
      <c r="B93" s="7"/>
      <c r="C93" s="7"/>
      <c r="D93" s="7"/>
      <c r="E93" s="7"/>
      <c r="F93" s="7"/>
    </row>
    <row r="94" spans="1:6" x14ac:dyDescent="0.25">
      <c r="A94" s="6"/>
      <c r="B94" s="7"/>
      <c r="C94" s="7"/>
      <c r="D94" s="7"/>
      <c r="E94" s="7"/>
      <c r="F94" s="7"/>
    </row>
    <row r="95" spans="1:6" x14ac:dyDescent="0.25">
      <c r="A95" s="6"/>
      <c r="B95" s="7"/>
      <c r="C95" s="7"/>
      <c r="D95" s="7"/>
      <c r="E95" s="7"/>
      <c r="F95" s="7"/>
    </row>
    <row r="96" spans="1:6" x14ac:dyDescent="0.25">
      <c r="A96" s="6"/>
      <c r="B96" s="7"/>
      <c r="C96" s="7"/>
      <c r="D96" s="7"/>
      <c r="E96" s="7"/>
      <c r="F96" s="7"/>
    </row>
    <row r="97" spans="1:6" x14ac:dyDescent="0.25">
      <c r="A97" s="6"/>
      <c r="B97" s="7"/>
      <c r="C97" s="7"/>
      <c r="D97" s="7"/>
      <c r="E97" s="7"/>
      <c r="F97" s="7"/>
    </row>
    <row r="98" spans="1:6" x14ac:dyDescent="0.25">
      <c r="A98" s="6"/>
      <c r="B98" s="7"/>
      <c r="C98" s="7"/>
      <c r="D98" s="7"/>
      <c r="E98" s="7"/>
      <c r="F98" s="7"/>
    </row>
    <row r="99" spans="1:6" x14ac:dyDescent="0.25">
      <c r="A99" s="6"/>
      <c r="B99" s="7"/>
      <c r="C99" s="7"/>
      <c r="D99" s="7"/>
      <c r="E99" s="7"/>
      <c r="F99" s="7"/>
    </row>
    <row r="100" spans="1:6" x14ac:dyDescent="0.25">
      <c r="A100" s="6"/>
      <c r="B100" s="7"/>
      <c r="C100" s="7"/>
      <c r="D100" s="7"/>
      <c r="E100" s="7"/>
      <c r="F100" s="7"/>
    </row>
    <row r="101" spans="1:6" x14ac:dyDescent="0.25">
      <c r="A101" s="6"/>
      <c r="B101" s="7"/>
      <c r="C101" s="7"/>
      <c r="D101" s="7"/>
      <c r="E101" s="7"/>
      <c r="F101" s="7"/>
    </row>
    <row r="102" spans="1:6" x14ac:dyDescent="0.25">
      <c r="A102" s="6"/>
      <c r="B102" s="7"/>
      <c r="C102" s="7"/>
      <c r="D102" s="7"/>
      <c r="E102" s="7"/>
      <c r="F102" s="7"/>
    </row>
    <row r="103" spans="1:6" x14ac:dyDescent="0.25">
      <c r="A103" s="6"/>
      <c r="B103" s="7"/>
      <c r="C103" s="7"/>
      <c r="D103" s="7"/>
      <c r="E103" s="7"/>
      <c r="F103" s="7"/>
    </row>
    <row r="104" spans="1:6" x14ac:dyDescent="0.25">
      <c r="A104" s="6"/>
      <c r="B104" s="7"/>
      <c r="C104" s="7"/>
      <c r="D104" s="7"/>
      <c r="E104" s="7"/>
      <c r="F104" s="7"/>
    </row>
    <row r="105" spans="1:6" x14ac:dyDescent="0.25">
      <c r="A105" s="6"/>
      <c r="B105" s="7"/>
      <c r="C105" s="7"/>
      <c r="D105" s="7"/>
      <c r="E105" s="7"/>
      <c r="F105" s="7"/>
    </row>
    <row r="106" spans="1:6" x14ac:dyDescent="0.25">
      <c r="A106" s="6"/>
      <c r="B106" s="7"/>
      <c r="C106" s="7"/>
      <c r="D106" s="7"/>
      <c r="E106" s="7"/>
      <c r="F106" s="7"/>
    </row>
    <row r="107" spans="1:6" x14ac:dyDescent="0.25">
      <c r="A107" s="6"/>
      <c r="B107" s="7"/>
      <c r="C107" s="7"/>
      <c r="D107" s="7"/>
      <c r="E107" s="7"/>
      <c r="F107" s="7"/>
    </row>
    <row r="108" spans="1:6" x14ac:dyDescent="0.25">
      <c r="A108" s="6"/>
      <c r="B108" s="7"/>
      <c r="C108" s="7"/>
      <c r="D108" s="7"/>
      <c r="E108" s="7"/>
      <c r="F108" s="7"/>
    </row>
    <row r="109" spans="1:6" x14ac:dyDescent="0.25">
      <c r="A109" s="6"/>
      <c r="B109" s="7"/>
      <c r="C109" s="7"/>
      <c r="D109" s="7"/>
      <c r="E109" s="7"/>
      <c r="F109" s="7"/>
    </row>
    <row r="110" spans="1:6" x14ac:dyDescent="0.25">
      <c r="A110" s="6"/>
      <c r="B110" s="7"/>
      <c r="C110" s="7"/>
      <c r="D110" s="7"/>
      <c r="E110" s="7"/>
      <c r="F110" s="7"/>
    </row>
    <row r="111" spans="1:6" x14ac:dyDescent="0.25">
      <c r="A111" s="6"/>
      <c r="B111" s="7"/>
      <c r="C111" s="7"/>
      <c r="D111" s="7"/>
      <c r="E111" s="7"/>
      <c r="F111" s="7"/>
    </row>
    <row r="112" spans="1:6" x14ac:dyDescent="0.25">
      <c r="A112" s="6"/>
      <c r="B112" s="7"/>
      <c r="C112" s="7"/>
      <c r="D112" s="7"/>
      <c r="E112" s="7"/>
      <c r="F112" s="7"/>
    </row>
    <row r="113" spans="1:6" x14ac:dyDescent="0.25">
      <c r="A113" s="6"/>
      <c r="B113" s="7"/>
      <c r="C113" s="7"/>
      <c r="D113" s="7"/>
      <c r="E113" s="7"/>
      <c r="F113" s="7"/>
    </row>
    <row r="114" spans="1:6" x14ac:dyDescent="0.25">
      <c r="A114" s="6"/>
      <c r="B114" s="7"/>
      <c r="C114" s="7"/>
      <c r="D114" s="7"/>
      <c r="E114" s="7"/>
      <c r="F114" s="7"/>
    </row>
    <row r="115" spans="1:6" x14ac:dyDescent="0.25">
      <c r="A115" s="6"/>
      <c r="B115" s="7"/>
      <c r="C115" s="7"/>
      <c r="D115" s="7"/>
      <c r="E115" s="7"/>
      <c r="F115" s="7"/>
    </row>
    <row r="116" spans="1:6" x14ac:dyDescent="0.25">
      <c r="A116" s="6"/>
      <c r="B116" s="7"/>
      <c r="C116" s="7"/>
      <c r="D116" s="7"/>
      <c r="E116" s="7"/>
      <c r="F116" s="7"/>
    </row>
    <row r="117" spans="1:6" x14ac:dyDescent="0.25">
      <c r="A117" s="6"/>
      <c r="B117" s="7"/>
      <c r="C117" s="7"/>
      <c r="D117" s="7"/>
      <c r="E117" s="7"/>
      <c r="F117" s="7"/>
    </row>
    <row r="118" spans="1:6" x14ac:dyDescent="0.25">
      <c r="A118" s="6"/>
      <c r="B118" s="7"/>
      <c r="C118" s="7"/>
      <c r="D118" s="7"/>
      <c r="E118" s="7"/>
      <c r="F118" s="7"/>
    </row>
    <row r="119" spans="1:6" x14ac:dyDescent="0.25">
      <c r="A119" s="6"/>
      <c r="B119" s="7"/>
      <c r="C119" s="7"/>
      <c r="D119" s="7"/>
      <c r="E119" s="7"/>
      <c r="F119" s="7"/>
    </row>
    <row r="120" spans="1:6" x14ac:dyDescent="0.25">
      <c r="A120" s="6"/>
      <c r="B120" s="7"/>
      <c r="C120" s="7"/>
      <c r="D120" s="7"/>
      <c r="E120" s="7"/>
      <c r="F120" s="7"/>
    </row>
    <row r="121" spans="1:6" x14ac:dyDescent="0.25">
      <c r="A121" s="6"/>
      <c r="B121" s="7"/>
      <c r="C121" s="7"/>
      <c r="D121" s="7"/>
      <c r="E121" s="7"/>
      <c r="F121" s="7"/>
    </row>
    <row r="122" spans="1:6" x14ac:dyDescent="0.25">
      <c r="A122" s="6"/>
      <c r="B122" s="7"/>
      <c r="C122" s="7"/>
      <c r="D122" s="7"/>
      <c r="E122" s="7"/>
      <c r="F122" s="7"/>
    </row>
    <row r="123" spans="1:6" x14ac:dyDescent="0.25">
      <c r="A123" s="6"/>
      <c r="B123" s="7"/>
      <c r="C123" s="7"/>
      <c r="D123" s="7"/>
      <c r="E123" s="7"/>
      <c r="F123" s="7"/>
    </row>
    <row r="124" spans="1:6" x14ac:dyDescent="0.25">
      <c r="A124" s="6"/>
      <c r="B124" s="7"/>
      <c r="C124" s="7"/>
      <c r="D124" s="7"/>
      <c r="E124" s="7"/>
      <c r="F124" s="7"/>
    </row>
    <row r="125" spans="1:6" x14ac:dyDescent="0.25">
      <c r="A125" s="6"/>
      <c r="B125" s="7"/>
      <c r="C125" s="7"/>
      <c r="D125" s="7"/>
      <c r="E125" s="7"/>
      <c r="F125" s="7"/>
    </row>
    <row r="126" spans="1:6" x14ac:dyDescent="0.25">
      <c r="A126" s="6"/>
      <c r="B126" s="7"/>
      <c r="C126" s="7"/>
      <c r="D126" s="7"/>
      <c r="E126" s="7"/>
      <c r="F126" s="7"/>
    </row>
    <row r="127" spans="1:6" x14ac:dyDescent="0.25">
      <c r="A127" s="6"/>
      <c r="B127" s="7"/>
      <c r="C127" s="7"/>
      <c r="D127" s="7"/>
      <c r="E127" s="7"/>
      <c r="F127" s="7"/>
    </row>
    <row r="128" spans="1:6" x14ac:dyDescent="0.25">
      <c r="A128" s="6"/>
      <c r="B128" s="7"/>
      <c r="C128" s="7"/>
      <c r="D128" s="7"/>
      <c r="E128" s="7"/>
      <c r="F128" s="7"/>
    </row>
    <row r="129" spans="1:6" x14ac:dyDescent="0.25">
      <c r="A129" s="6"/>
      <c r="B129" s="7"/>
      <c r="C129" s="7"/>
      <c r="D129" s="7"/>
      <c r="E129" s="7"/>
      <c r="F129" s="7"/>
    </row>
    <row r="130" spans="1:6" x14ac:dyDescent="0.25">
      <c r="A130" s="6"/>
      <c r="B130" s="7"/>
      <c r="C130" s="7"/>
      <c r="D130" s="7"/>
      <c r="E130" s="7"/>
      <c r="F130" s="7"/>
    </row>
    <row r="131" spans="1:6" x14ac:dyDescent="0.25">
      <c r="A131" s="6"/>
      <c r="B131" s="7"/>
      <c r="C131" s="7"/>
      <c r="D131" s="7"/>
      <c r="E131" s="7"/>
      <c r="F131" s="7"/>
    </row>
    <row r="132" spans="1:6" x14ac:dyDescent="0.25">
      <c r="A132" s="6"/>
      <c r="B132" s="7"/>
      <c r="C132" s="7"/>
      <c r="D132" s="7"/>
      <c r="E132" s="7"/>
      <c r="F132" s="7"/>
    </row>
    <row r="133" spans="1:6" x14ac:dyDescent="0.25">
      <c r="A133" s="6"/>
      <c r="B133" s="7"/>
      <c r="C133" s="7"/>
      <c r="D133" s="7"/>
      <c r="E133" s="7"/>
      <c r="F133" s="7"/>
    </row>
    <row r="134" spans="1:6" x14ac:dyDescent="0.25">
      <c r="A134" s="6"/>
      <c r="B134" s="7"/>
      <c r="C134" s="7"/>
      <c r="D134" s="7"/>
      <c r="E134" s="7"/>
      <c r="F134" s="7"/>
    </row>
    <row r="135" spans="1:6" x14ac:dyDescent="0.25">
      <c r="A135" s="6"/>
      <c r="B135" s="7"/>
      <c r="C135" s="7"/>
      <c r="D135" s="7"/>
      <c r="E135" s="7"/>
      <c r="F135" s="7"/>
    </row>
    <row r="136" spans="1:6" x14ac:dyDescent="0.25">
      <c r="A136" s="6"/>
      <c r="B136" s="7"/>
      <c r="C136" s="7"/>
      <c r="D136" s="7"/>
      <c r="E136" s="7"/>
      <c r="F136" s="7"/>
    </row>
    <row r="137" spans="1:6" x14ac:dyDescent="0.25">
      <c r="A137" s="6"/>
      <c r="B137" s="7"/>
      <c r="C137" s="7"/>
      <c r="D137" s="7"/>
      <c r="E137" s="7"/>
      <c r="F137" s="7"/>
    </row>
    <row r="138" spans="1:6" x14ac:dyDescent="0.25">
      <c r="A138" s="6"/>
      <c r="B138" s="7"/>
      <c r="C138" s="7"/>
      <c r="D138" s="7"/>
      <c r="E138" s="7"/>
      <c r="F138" s="7"/>
    </row>
    <row r="139" spans="1:6" x14ac:dyDescent="0.25">
      <c r="A139" s="6"/>
      <c r="B139" s="7"/>
      <c r="C139" s="7"/>
      <c r="D139" s="7"/>
      <c r="E139" s="7"/>
      <c r="F139" s="7"/>
    </row>
    <row r="140" spans="1:6" x14ac:dyDescent="0.25">
      <c r="A140" s="6"/>
      <c r="B140" s="7"/>
      <c r="C140" s="7"/>
      <c r="D140" s="7"/>
      <c r="E140" s="7"/>
      <c r="F140" s="7"/>
    </row>
    <row r="141" spans="1:6" x14ac:dyDescent="0.25">
      <c r="A141" s="6"/>
      <c r="B141" s="7"/>
      <c r="C141" s="7"/>
      <c r="D141" s="7"/>
      <c r="E141" s="7"/>
      <c r="F141" s="7"/>
    </row>
    <row r="142" spans="1:6" x14ac:dyDescent="0.25">
      <c r="A142" s="6"/>
      <c r="B142" s="7"/>
      <c r="C142" s="7"/>
      <c r="D142" s="7"/>
      <c r="E142" s="7"/>
      <c r="F142" s="7"/>
    </row>
    <row r="143" spans="1:6" x14ac:dyDescent="0.25">
      <c r="A143" s="6"/>
      <c r="B143" s="7"/>
      <c r="C143" s="7"/>
      <c r="D143" s="7"/>
      <c r="E143" s="7"/>
      <c r="F143" s="7"/>
    </row>
    <row r="144" spans="1:6" x14ac:dyDescent="0.25">
      <c r="A144" s="6"/>
      <c r="B144" s="7"/>
      <c r="C144" s="7"/>
      <c r="D144" s="7"/>
      <c r="E144" s="7"/>
      <c r="F144" s="7"/>
    </row>
    <row r="145" spans="1:6" x14ac:dyDescent="0.25">
      <c r="A145" s="6"/>
      <c r="B145" s="7"/>
      <c r="C145" s="7"/>
      <c r="D145" s="7"/>
      <c r="E145" s="7"/>
      <c r="F145" s="7"/>
    </row>
    <row r="146" spans="1:6" x14ac:dyDescent="0.25">
      <c r="A146" s="6"/>
      <c r="B146" s="7"/>
      <c r="C146" s="7"/>
      <c r="D146" s="7"/>
      <c r="E146" s="7"/>
      <c r="F146" s="7"/>
    </row>
    <row r="147" spans="1:6" x14ac:dyDescent="0.25">
      <c r="A147" s="6"/>
      <c r="B147" s="7"/>
      <c r="C147" s="7"/>
      <c r="D147" s="7"/>
      <c r="E147" s="7"/>
      <c r="F147" s="7"/>
    </row>
    <row r="148" spans="1:6" x14ac:dyDescent="0.25">
      <c r="A148" s="6"/>
      <c r="B148" s="7"/>
      <c r="C148" s="7"/>
      <c r="D148" s="7"/>
      <c r="E148" s="7"/>
      <c r="F148" s="7"/>
    </row>
    <row r="149" spans="1:6" x14ac:dyDescent="0.25">
      <c r="A149" s="6"/>
      <c r="B149" s="7"/>
      <c r="C149" s="7"/>
      <c r="D149" s="7"/>
      <c r="E149" s="7"/>
      <c r="F149" s="7"/>
    </row>
    <row r="150" spans="1:6" x14ac:dyDescent="0.25">
      <c r="A150" s="6"/>
      <c r="B150" s="7"/>
      <c r="C150" s="7"/>
      <c r="D150" s="7"/>
      <c r="E150" s="7"/>
      <c r="F150" s="7"/>
    </row>
    <row r="151" spans="1:6" x14ac:dyDescent="0.25">
      <c r="A151" s="6"/>
      <c r="B151" s="7"/>
      <c r="C151" s="7"/>
      <c r="D151" s="7"/>
      <c r="E151" s="7"/>
      <c r="F151" s="7"/>
    </row>
    <row r="152" spans="1:6" x14ac:dyDescent="0.25">
      <c r="A152" s="6"/>
      <c r="B152" s="7"/>
      <c r="C152" s="7"/>
      <c r="D152" s="7"/>
      <c r="E152" s="7"/>
      <c r="F152" s="7"/>
    </row>
    <row r="153" spans="1:6" x14ac:dyDescent="0.25">
      <c r="A153" s="6"/>
      <c r="B153" s="7"/>
      <c r="C153" s="7"/>
      <c r="D153" s="7"/>
      <c r="E153" s="7"/>
      <c r="F153" s="7"/>
    </row>
    <row r="154" spans="1:6" x14ac:dyDescent="0.25">
      <c r="A154" s="6"/>
      <c r="B154" s="7"/>
      <c r="C154" s="7"/>
      <c r="D154" s="7"/>
      <c r="E154" s="7"/>
      <c r="F154" s="7"/>
    </row>
    <row r="155" spans="1:6" x14ac:dyDescent="0.25">
      <c r="A155" s="6"/>
      <c r="B155" s="7"/>
      <c r="C155" s="7"/>
      <c r="D155" s="7"/>
      <c r="E155" s="7"/>
      <c r="F155" s="7"/>
    </row>
    <row r="156" spans="1:6" x14ac:dyDescent="0.25">
      <c r="A156" s="6"/>
      <c r="B156" s="7"/>
      <c r="C156" s="7"/>
      <c r="D156" s="7"/>
      <c r="E156" s="7"/>
      <c r="F156" s="7"/>
    </row>
    <row r="157" spans="1:6" x14ac:dyDescent="0.25">
      <c r="A157" s="6"/>
      <c r="B157" s="7"/>
      <c r="C157" s="7"/>
      <c r="D157" s="7"/>
      <c r="E157" s="7"/>
      <c r="F157" s="7"/>
    </row>
    <row r="158" spans="1:6" x14ac:dyDescent="0.25">
      <c r="A158" s="6"/>
      <c r="B158" s="7"/>
      <c r="C158" s="7"/>
      <c r="D158" s="7"/>
      <c r="E158" s="7"/>
      <c r="F158" s="7"/>
    </row>
    <row r="159" spans="1:6" x14ac:dyDescent="0.25">
      <c r="A159" s="6"/>
      <c r="B159" s="7"/>
      <c r="C159" s="7"/>
      <c r="D159" s="7"/>
      <c r="E159" s="7"/>
      <c r="F159" s="7"/>
    </row>
    <row r="160" spans="1:6" x14ac:dyDescent="0.25">
      <c r="A160" s="6"/>
      <c r="B160" s="7"/>
      <c r="C160" s="7"/>
      <c r="D160" s="7"/>
      <c r="E160" s="7"/>
      <c r="F160" s="7"/>
    </row>
    <row r="161" spans="1:6" x14ac:dyDescent="0.25">
      <c r="A161" s="6"/>
      <c r="B161" s="7"/>
      <c r="C161" s="7"/>
      <c r="D161" s="7"/>
      <c r="E161" s="7"/>
      <c r="F161" s="7"/>
    </row>
    <row r="162" spans="1:6" x14ac:dyDescent="0.25">
      <c r="A162" s="6"/>
      <c r="B162" s="7"/>
      <c r="C162" s="7"/>
      <c r="D162" s="7"/>
      <c r="E162" s="7"/>
      <c r="F162" s="7"/>
    </row>
    <row r="163" spans="1:6" x14ac:dyDescent="0.25">
      <c r="A163" s="6"/>
      <c r="B163" s="7"/>
      <c r="C163" s="7"/>
      <c r="D163" s="7"/>
      <c r="E163" s="7"/>
      <c r="F163" s="7"/>
    </row>
    <row r="164" spans="1:6" x14ac:dyDescent="0.25">
      <c r="A164" s="6"/>
      <c r="B164" s="7"/>
      <c r="C164" s="7"/>
      <c r="D164" s="7"/>
      <c r="E164" s="7"/>
      <c r="F164" s="7"/>
    </row>
    <row r="165" spans="1:6" x14ac:dyDescent="0.25">
      <c r="A165" s="6"/>
      <c r="B165" s="7"/>
      <c r="C165" s="7"/>
      <c r="D165" s="7"/>
      <c r="E165" s="7"/>
      <c r="F165" s="7"/>
    </row>
    <row r="166" spans="1:6" x14ac:dyDescent="0.25">
      <c r="A166" s="6"/>
      <c r="B166" s="7"/>
      <c r="C166" s="7"/>
      <c r="D166" s="7"/>
      <c r="E166" s="7"/>
      <c r="F166" s="7"/>
    </row>
    <row r="167" spans="1:6" x14ac:dyDescent="0.25">
      <c r="A167" s="6"/>
      <c r="B167" s="7"/>
      <c r="C167" s="7"/>
      <c r="D167" s="7"/>
      <c r="E167" s="7"/>
      <c r="F167" s="7"/>
    </row>
    <row r="168" spans="1:6" x14ac:dyDescent="0.25">
      <c r="A168" s="6"/>
      <c r="B168" s="7"/>
      <c r="C168" s="7"/>
      <c r="D168" s="7"/>
      <c r="E168" s="7"/>
      <c r="F168" s="7"/>
    </row>
    <row r="169" spans="1:6" x14ac:dyDescent="0.25">
      <c r="A169" s="6"/>
      <c r="B169" s="7"/>
      <c r="C169" s="7"/>
      <c r="D169" s="7"/>
      <c r="E169" s="7"/>
      <c r="F169" s="7"/>
    </row>
    <row r="170" spans="1:6" x14ac:dyDescent="0.25">
      <c r="A170" s="6"/>
      <c r="B170" s="7"/>
      <c r="C170" s="7"/>
      <c r="D170" s="7"/>
      <c r="E170" s="7"/>
      <c r="F170" s="7"/>
    </row>
    <row r="171" spans="1:6" x14ac:dyDescent="0.25">
      <c r="A171" s="6"/>
      <c r="B171" s="7"/>
      <c r="C171" s="7"/>
      <c r="D171" s="7"/>
      <c r="E171" s="7"/>
      <c r="F171" s="7"/>
    </row>
    <row r="172" spans="1:6" x14ac:dyDescent="0.25">
      <c r="A172" s="6"/>
      <c r="B172" s="7"/>
      <c r="C172" s="7"/>
      <c r="D172" s="7"/>
      <c r="E172" s="7"/>
      <c r="F172" s="7"/>
    </row>
    <row r="173" spans="1:6" x14ac:dyDescent="0.25">
      <c r="A173" s="6"/>
      <c r="B173" s="7"/>
      <c r="C173" s="7"/>
      <c r="D173" s="7"/>
      <c r="E173" s="7"/>
      <c r="F173" s="7"/>
    </row>
    <row r="174" spans="1:6" x14ac:dyDescent="0.25">
      <c r="A174" s="6"/>
      <c r="B174" s="7"/>
      <c r="C174" s="7"/>
      <c r="D174" s="7"/>
      <c r="E174" s="7"/>
      <c r="F174" s="7"/>
    </row>
    <row r="175" spans="1:6" x14ac:dyDescent="0.25">
      <c r="A175" s="6"/>
      <c r="B175" s="7"/>
      <c r="C175" s="7"/>
      <c r="D175" s="7"/>
      <c r="E175" s="7"/>
      <c r="F175" s="7"/>
    </row>
    <row r="176" spans="1:6" x14ac:dyDescent="0.25">
      <c r="A176" s="6"/>
      <c r="B176" s="7"/>
      <c r="C176" s="7"/>
      <c r="D176" s="7"/>
      <c r="E176" s="7"/>
      <c r="F176" s="7"/>
    </row>
    <row r="177" spans="1:6" x14ac:dyDescent="0.25">
      <c r="A177" s="6"/>
      <c r="B177" s="7"/>
      <c r="C177" s="7"/>
      <c r="D177" s="7"/>
      <c r="E177" s="7"/>
      <c r="F177" s="7"/>
    </row>
    <row r="178" spans="1:6" x14ac:dyDescent="0.25">
      <c r="A178" s="6"/>
      <c r="B178" s="7"/>
      <c r="C178" s="7"/>
      <c r="D178" s="7"/>
      <c r="E178" s="7"/>
      <c r="F178" s="7"/>
    </row>
    <row r="179" spans="1:6" x14ac:dyDescent="0.25">
      <c r="A179" s="6"/>
      <c r="B179" s="7"/>
      <c r="C179" s="7"/>
      <c r="D179" s="7"/>
      <c r="E179" s="7"/>
      <c r="F179" s="7"/>
    </row>
    <row r="180" spans="1:6" x14ac:dyDescent="0.25">
      <c r="A180" s="6"/>
      <c r="B180" s="7"/>
      <c r="C180" s="7"/>
      <c r="D180" s="7"/>
      <c r="E180" s="7"/>
      <c r="F180" s="7"/>
    </row>
    <row r="181" spans="1:6" x14ac:dyDescent="0.25">
      <c r="A181" s="6"/>
      <c r="B181" s="7"/>
      <c r="C181" s="7"/>
      <c r="D181" s="7"/>
      <c r="E181" s="7"/>
      <c r="F181" s="7"/>
    </row>
    <row r="182" spans="1:6" x14ac:dyDescent="0.25">
      <c r="A182" s="6"/>
      <c r="B182" s="7"/>
      <c r="C182" s="7"/>
      <c r="D182" s="7"/>
      <c r="E182" s="7"/>
      <c r="F182" s="7"/>
    </row>
    <row r="183" spans="1:6" x14ac:dyDescent="0.25">
      <c r="A183" s="6"/>
      <c r="B183" s="7"/>
      <c r="C183" s="7"/>
      <c r="D183" s="7"/>
      <c r="E183" s="7"/>
      <c r="F183" s="7"/>
    </row>
    <row r="184" spans="1:6" x14ac:dyDescent="0.25">
      <c r="A184" s="6"/>
      <c r="B184" s="7"/>
      <c r="C184" s="7"/>
      <c r="D184" s="7"/>
      <c r="E184" s="7"/>
      <c r="F184" s="7"/>
    </row>
    <row r="185" spans="1:6" x14ac:dyDescent="0.25">
      <c r="A185" s="6"/>
      <c r="B185" s="7"/>
      <c r="C185" s="7"/>
      <c r="D185" s="7"/>
      <c r="E185" s="7"/>
      <c r="F185" s="7"/>
    </row>
    <row r="186" spans="1:6" x14ac:dyDescent="0.25">
      <c r="A186" s="6"/>
      <c r="B186" s="7"/>
      <c r="C186" s="7"/>
      <c r="D186" s="7"/>
      <c r="E186" s="7"/>
      <c r="F186" s="7"/>
    </row>
    <row r="187" spans="1:6" x14ac:dyDescent="0.25">
      <c r="A187" s="6"/>
      <c r="B187" s="7"/>
      <c r="C187" s="7"/>
      <c r="D187" s="7"/>
      <c r="E187" s="7"/>
      <c r="F187" s="7"/>
    </row>
    <row r="188" spans="1:6" x14ac:dyDescent="0.25">
      <c r="A188" s="6"/>
      <c r="B188" s="7"/>
      <c r="C188" s="7"/>
      <c r="D188" s="7"/>
      <c r="E188" s="7"/>
      <c r="F188" s="7"/>
    </row>
    <row r="189" spans="1:6" x14ac:dyDescent="0.25">
      <c r="A189" s="6"/>
      <c r="B189" s="7"/>
      <c r="C189" s="7"/>
      <c r="D189" s="7"/>
      <c r="E189" s="7"/>
      <c r="F189" s="7"/>
    </row>
    <row r="190" spans="1:6" x14ac:dyDescent="0.25">
      <c r="A190" s="6"/>
      <c r="B190" s="7"/>
      <c r="C190" s="7"/>
      <c r="D190" s="7"/>
      <c r="E190" s="7"/>
      <c r="F190" s="7"/>
    </row>
    <row r="191" spans="1:6" x14ac:dyDescent="0.25">
      <c r="A191" s="6"/>
      <c r="B191" s="7"/>
      <c r="C191" s="7"/>
      <c r="D191" s="7"/>
      <c r="E191" s="7"/>
      <c r="F191" s="7"/>
    </row>
    <row r="192" spans="1:6" x14ac:dyDescent="0.25">
      <c r="A192" s="6"/>
      <c r="B192" s="7"/>
      <c r="C192" s="7"/>
      <c r="D192" s="7"/>
      <c r="E192" s="7"/>
      <c r="F192" s="7"/>
    </row>
    <row r="193" spans="1:6" x14ac:dyDescent="0.25">
      <c r="A193" s="6"/>
      <c r="B193" s="7"/>
      <c r="C193" s="7"/>
      <c r="D193" s="7"/>
      <c r="E193" s="7"/>
      <c r="F193" s="7"/>
    </row>
    <row r="194" spans="1:6" x14ac:dyDescent="0.25">
      <c r="A194" s="6"/>
      <c r="B194" s="7"/>
      <c r="C194" s="7"/>
      <c r="D194" s="7"/>
      <c r="E194" s="7"/>
      <c r="F194" s="7"/>
    </row>
    <row r="195" spans="1:6" x14ac:dyDescent="0.25">
      <c r="A195" s="6"/>
      <c r="B195" s="7"/>
      <c r="C195" s="7"/>
      <c r="D195" s="7"/>
      <c r="E195" s="7"/>
      <c r="F195" s="7"/>
    </row>
    <row r="196" spans="1:6" x14ac:dyDescent="0.25">
      <c r="A196" s="6"/>
      <c r="B196" s="7"/>
      <c r="C196" s="7"/>
      <c r="D196" s="7"/>
      <c r="E196" s="7"/>
      <c r="F196" s="7"/>
    </row>
    <row r="197" spans="1:6" x14ac:dyDescent="0.25">
      <c r="A197" s="6"/>
      <c r="B197" s="7"/>
      <c r="C197" s="7"/>
      <c r="D197" s="7"/>
      <c r="E197" s="7"/>
      <c r="F197" s="7"/>
    </row>
    <row r="198" spans="1:6" x14ac:dyDescent="0.25">
      <c r="A198" s="6"/>
      <c r="B198" s="7"/>
      <c r="C198" s="7"/>
      <c r="D198" s="7"/>
      <c r="E198" s="7"/>
      <c r="F198" s="7"/>
    </row>
    <row r="199" spans="1:6" x14ac:dyDescent="0.25">
      <c r="A199" s="6"/>
      <c r="B199" s="7"/>
      <c r="C199" s="7"/>
      <c r="D199" s="7"/>
      <c r="E199" s="7"/>
      <c r="F199" s="7"/>
    </row>
    <row r="200" spans="1:6" x14ac:dyDescent="0.25">
      <c r="A200" s="6"/>
      <c r="B200" s="7"/>
      <c r="C200" s="7"/>
      <c r="D200" s="7"/>
      <c r="E200" s="7"/>
      <c r="F200" s="7"/>
    </row>
    <row r="201" spans="1:6" x14ac:dyDescent="0.25">
      <c r="A201" s="6"/>
      <c r="B201" s="7"/>
      <c r="C201" s="7"/>
      <c r="D201" s="7"/>
      <c r="E201" s="7"/>
      <c r="F201" s="7"/>
    </row>
    <row r="202" spans="1:6" x14ac:dyDescent="0.25">
      <c r="A202" s="6"/>
      <c r="B202" s="7"/>
      <c r="C202" s="7"/>
      <c r="D202" s="7"/>
      <c r="E202" s="7"/>
      <c r="F202" s="7"/>
    </row>
    <row r="203" spans="1:6" x14ac:dyDescent="0.25">
      <c r="A203" s="6"/>
      <c r="B203" s="7"/>
      <c r="C203" s="7"/>
      <c r="D203" s="7"/>
      <c r="E203" s="7"/>
      <c r="F203" s="7"/>
    </row>
    <row r="204" spans="1:6" x14ac:dyDescent="0.25">
      <c r="A204" s="6"/>
      <c r="B204" s="7"/>
      <c r="C204" s="7"/>
      <c r="D204" s="7"/>
      <c r="E204" s="7"/>
      <c r="F204" s="7"/>
    </row>
    <row r="205" spans="1:6" x14ac:dyDescent="0.25">
      <c r="A205" s="6"/>
      <c r="B205" s="7"/>
      <c r="C205" s="7"/>
      <c r="D205" s="7"/>
      <c r="E205" s="7"/>
      <c r="F205" s="7"/>
    </row>
  </sheetData>
  <sheetProtection sheet="1" objects="1" scenarios="1"/>
  <mergeCells count="26">
    <mergeCell ref="A31:H31"/>
    <mergeCell ref="A33:H33"/>
    <mergeCell ref="A16:C16"/>
    <mergeCell ref="A22:C22"/>
    <mergeCell ref="A26:F26"/>
    <mergeCell ref="A27:F27"/>
    <mergeCell ref="A30:F30"/>
    <mergeCell ref="A32:H32"/>
    <mergeCell ref="A36:L36"/>
    <mergeCell ref="E5:G5"/>
    <mergeCell ref="E6:G6"/>
    <mergeCell ref="E7:G7"/>
    <mergeCell ref="A9:C9"/>
    <mergeCell ref="A11:C11"/>
    <mergeCell ref="A13:C13"/>
    <mergeCell ref="A15:C15"/>
    <mergeCell ref="A1:H1"/>
    <mergeCell ref="A8:G8"/>
    <mergeCell ref="A2:H2"/>
    <mergeCell ref="A3:H3"/>
    <mergeCell ref="A4:H4"/>
    <mergeCell ref="A35:L35"/>
    <mergeCell ref="A24:F24"/>
    <mergeCell ref="A25:F25"/>
    <mergeCell ref="A28:E28"/>
    <mergeCell ref="A29:F29"/>
  </mergeCells>
  <phoneticPr fontId="0" type="noConversion"/>
  <pageMargins left="0.28000000000000003" right="0.25" top="0.78" bottom="1.17" header="0.44"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Budget</vt:lpstr>
      <vt:lpstr>ES</vt:lpstr>
      <vt:lpstr>ESconsume</vt:lpstr>
      <vt:lpstr>MS</vt:lpstr>
      <vt:lpstr>MSconsume</vt:lpstr>
      <vt:lpstr>HS</vt:lpstr>
      <vt:lpstr>HSconsume</vt:lpstr>
      <vt:lpstr>HSconsume!Print_Area</vt:lpstr>
    </vt:vector>
  </TitlesOfParts>
  <Company>Positive Action,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Georgiann Youngstrom</dc:creator>
  <cp:lastModifiedBy>Aniket Gupta</cp:lastModifiedBy>
  <cp:lastPrinted>2004-03-14T21:13:55Z</cp:lastPrinted>
  <dcterms:created xsi:type="dcterms:W3CDTF">2002-06-04T13:46:34Z</dcterms:created>
  <dcterms:modified xsi:type="dcterms:W3CDTF">2024-02-03T22:17:09Z</dcterms:modified>
</cp:coreProperties>
</file>