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EA66F43F-2F66-4792-8E76-FEE3C4864E47}" xr6:coauthVersionLast="47" xr6:coauthVersionMax="47" xr10:uidLastSave="{00000000-0000-0000-0000-000000000000}"/>
  <bookViews>
    <workbookView xWindow="3348" yWindow="3348" windowWidth="17280" windowHeight="8880"/>
  </bookViews>
  <sheets>
    <sheet name="1011307061-gradebook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D2" i="1"/>
  <c r="F2" i="1"/>
  <c r="H2" i="1"/>
  <c r="B3" i="1"/>
  <c r="D3" i="1"/>
  <c r="F3" i="1"/>
  <c r="G3" i="1" s="1"/>
  <c r="H3" i="1"/>
  <c r="B4" i="1"/>
  <c r="C4" i="1" s="1"/>
  <c r="C3" i="1" s="1"/>
  <c r="D4" i="1"/>
  <c r="E4" i="1" s="1"/>
  <c r="E3" i="1" s="1"/>
  <c r="F4" i="1"/>
  <c r="G4" i="1"/>
  <c r="H4" i="1"/>
  <c r="I4" i="1"/>
  <c r="I3" i="1" s="1"/>
  <c r="B5" i="1"/>
  <c r="D5" i="1"/>
  <c r="F5" i="1"/>
  <c r="H5" i="1"/>
  <c r="B6" i="1"/>
  <c r="D6" i="1"/>
  <c r="F6" i="1"/>
  <c r="H6" i="1"/>
  <c r="B7" i="1"/>
  <c r="D7" i="1"/>
  <c r="F7" i="1"/>
  <c r="H7" i="1"/>
  <c r="C9" i="1" l="1"/>
  <c r="C14" i="1"/>
  <c r="J14" i="1" s="1"/>
  <c r="C12" i="1"/>
  <c r="C11" i="1"/>
  <c r="C10" i="1"/>
  <c r="C8" i="1"/>
  <c r="C13" i="1"/>
  <c r="C15" i="1"/>
  <c r="I10" i="1"/>
  <c r="I15" i="1"/>
  <c r="I12" i="1"/>
  <c r="I11" i="1"/>
  <c r="I13" i="1"/>
  <c r="I9" i="1"/>
  <c r="I14" i="1"/>
  <c r="I8" i="1"/>
  <c r="G15" i="1"/>
  <c r="G12" i="1"/>
  <c r="G13" i="1"/>
  <c r="G9" i="1"/>
  <c r="G8" i="1"/>
  <c r="G14" i="1"/>
  <c r="G11" i="1"/>
  <c r="G10" i="1"/>
  <c r="E12" i="1"/>
  <c r="E9" i="1"/>
  <c r="E10" i="1"/>
  <c r="E14" i="1"/>
  <c r="E11" i="1"/>
  <c r="E8" i="1"/>
  <c r="E13" i="1"/>
  <c r="E15" i="1"/>
  <c r="J15" i="1" l="1"/>
  <c r="J13" i="1"/>
  <c r="I6" i="1"/>
  <c r="I23" i="1"/>
  <c r="I7" i="1"/>
  <c r="I2" i="1"/>
  <c r="I19" i="1"/>
  <c r="I5" i="1"/>
  <c r="E2" i="1"/>
  <c r="G17" i="1"/>
  <c r="I17" i="1"/>
  <c r="E19" i="1"/>
  <c r="E5" i="1"/>
  <c r="E6" i="1"/>
  <c r="E7" i="1"/>
  <c r="E23" i="1"/>
  <c r="C5" i="1"/>
  <c r="C19" i="1"/>
  <c r="C23" i="1"/>
  <c r="C6" i="1"/>
  <c r="I16" i="1"/>
  <c r="C2" i="1"/>
  <c r="J8" i="1"/>
  <c r="C7" i="1"/>
  <c r="E16" i="1"/>
  <c r="G16" i="1"/>
  <c r="I18" i="1"/>
  <c r="G2" i="1"/>
  <c r="G5" i="1"/>
  <c r="G23" i="1"/>
  <c r="G19" i="1"/>
  <c r="G6" i="1"/>
  <c r="G7" i="1"/>
  <c r="J10" i="1"/>
  <c r="J11" i="1"/>
  <c r="J12" i="1"/>
  <c r="J9" i="1"/>
  <c r="G20" i="1" l="1"/>
  <c r="G21" i="1"/>
  <c r="G22" i="1"/>
  <c r="J5" i="1"/>
  <c r="J6" i="1"/>
  <c r="J23" i="1"/>
  <c r="J3" i="1"/>
  <c r="J7" i="1"/>
  <c r="J4" i="1"/>
  <c r="J2" i="1"/>
  <c r="J19" i="1"/>
  <c r="I20" i="1"/>
  <c r="I21" i="1"/>
  <c r="I22" i="1" s="1"/>
  <c r="E21" i="1"/>
  <c r="E22" i="1" s="1"/>
  <c r="E20" i="1"/>
  <c r="C21" i="1"/>
  <c r="C20" i="1"/>
  <c r="C22" i="1" s="1"/>
  <c r="J20" i="1" l="1"/>
  <c r="J21" i="1" l="1"/>
  <c r="J22" i="1" s="1"/>
</calcChain>
</file>

<file path=xl/sharedStrings.xml><?xml version="1.0" encoding="utf-8"?>
<sst xmlns="http://schemas.openxmlformats.org/spreadsheetml/2006/main" count="32" uniqueCount="32">
  <si>
    <t>Au Lait, Annie (aaulait)</t>
  </si>
  <si>
    <t>Biscotti, Bobby (bbiscuit)</t>
  </si>
  <si>
    <t>Cappuccino, Cathy (ccappuccino)</t>
  </si>
  <si>
    <t>Espresso, Eddie (eespresso)</t>
  </si>
  <si>
    <t>Java, Jimmy (jjava)</t>
  </si>
  <si>
    <t>Latte, Lilly (llatte)</t>
  </si>
  <si>
    <t>Muffin, Molly (mmuffin)</t>
  </si>
  <si>
    <t>Teacake, Tommy (tteacake)</t>
  </si>
  <si>
    <t>Test 1</t>
  </si>
  <si>
    <t>Test 2</t>
  </si>
  <si>
    <t>Test 3</t>
  </si>
  <si>
    <t>Final Exam</t>
  </si>
  <si>
    <t>Median</t>
  </si>
  <si>
    <t>Average</t>
  </si>
  <si>
    <t>Mode</t>
  </si>
  <si>
    <t>Name</t>
  </si>
  <si>
    <t>Final Grade</t>
  </si>
  <si>
    <t>Max</t>
  </si>
  <si>
    <t>Count</t>
  </si>
  <si>
    <t>Min</t>
  </si>
  <si>
    <t>Curve 1</t>
  </si>
  <si>
    <t>Curve 2</t>
  </si>
  <si>
    <t>Curve 3</t>
  </si>
  <si>
    <t>Curve Final</t>
  </si>
  <si>
    <t>Correlation with C1</t>
  </si>
  <si>
    <t>Correlation with C2</t>
  </si>
  <si>
    <t>Correlation with C3</t>
  </si>
  <si>
    <t>A's</t>
  </si>
  <si>
    <t>B's</t>
  </si>
  <si>
    <t>C's</t>
  </si>
  <si>
    <t>D's</t>
  </si>
  <si>
    <t>F's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</si>
</sst>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9"/>
      <name val="Geneva"/>
    </font>
    <font>
      <b/>
      <sz val="9"/>
      <name val="Geneva"/>
    </font>
    <font>
      <sz val="9"/>
      <name val="Geneva"/>
    </font>
    <font>
      <sz val="8"/>
      <name val="Geneva"/>
    </font>
    <font>
      <sz val="10"/>
      <name val="Geneva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2" xfId="0" applyBorder="1"/>
    <xf numFmtId="1" fontId="0" fillId="0" borderId="1" xfId="0" applyNumberFormat="1" applyBorder="1"/>
    <xf numFmtId="16" fontId="0" fillId="0" borderId="3" xfId="0" applyNumberFormat="1" applyBorder="1"/>
    <xf numFmtId="16" fontId="0" fillId="0" borderId="1" xfId="0" applyNumberFormat="1" applyBorder="1"/>
    <xf numFmtId="16" fontId="0" fillId="0" borderId="4" xfId="0" applyNumberFormat="1" applyBorder="1"/>
    <xf numFmtId="1" fontId="0" fillId="0" borderId="5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0" borderId="3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7" xfId="0" applyNumberFormat="1" applyBorder="1"/>
    <xf numFmtId="0" fontId="0" fillId="0" borderId="7" xfId="0" applyBorder="1"/>
    <xf numFmtId="1" fontId="0" fillId="0" borderId="9" xfId="0" applyNumberForma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1" fontId="0" fillId="0" borderId="10" xfId="0" applyNumberFormat="1" applyBorder="1"/>
    <xf numFmtId="0" fontId="0" fillId="0" borderId="10" xfId="0" applyBorder="1"/>
    <xf numFmtId="0" fontId="1" fillId="0" borderId="4" xfId="0" applyFont="1" applyBorder="1" applyAlignment="1">
      <alignment horizontal="center" vertical="center" wrapText="1"/>
    </xf>
    <xf numFmtId="1" fontId="0" fillId="0" borderId="3" xfId="0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2" fontId="2" fillId="0" borderId="7" xfId="0" applyNumberFormat="1" applyFont="1" applyBorder="1"/>
    <xf numFmtId="2" fontId="2" fillId="0" borderId="10" xfId="0" applyNumberFormat="1" applyFont="1" applyBorder="1"/>
    <xf numFmtId="2" fontId="2" fillId="0" borderId="0" xfId="0" applyNumberFormat="1" applyFont="1" applyBorder="1"/>
    <xf numFmtId="2" fontId="2" fillId="0" borderId="1" xfId="0" applyNumberFormat="1" applyFont="1" applyBorder="1"/>
    <xf numFmtId="0" fontId="0" fillId="0" borderId="4" xfId="0" applyBorder="1"/>
    <xf numFmtId="1" fontId="0" fillId="0" borderId="2" xfId="0" applyNumberFormat="1" applyBorder="1"/>
    <xf numFmtId="1" fontId="0" fillId="0" borderId="8" xfId="0" applyNumberFormat="1" applyBorder="1"/>
    <xf numFmtId="1" fontId="0" fillId="0" borderId="11" xfId="0" applyNumberFormat="1" applyBorder="1"/>
    <xf numFmtId="1" fontId="0" fillId="0" borderId="4" xfId="0" applyNumberFormat="1" applyBorder="1"/>
    <xf numFmtId="0" fontId="0" fillId="0" borderId="8" xfId="0" applyBorder="1"/>
    <xf numFmtId="2" fontId="2" fillId="0" borderId="8" xfId="0" applyNumberFormat="1" applyFont="1" applyBorder="1"/>
    <xf numFmtId="2" fontId="2" fillId="0" borderId="11" xfId="0" applyNumberFormat="1" applyFont="1" applyBorder="1"/>
    <xf numFmtId="2" fontId="2" fillId="0" borderId="2" xfId="0" applyNumberFormat="1" applyFont="1" applyBorder="1"/>
    <xf numFmtId="2" fontId="2" fillId="0" borderId="4" xfId="0" applyNumberFormat="1" applyFont="1" applyBorder="1"/>
    <xf numFmtId="0" fontId="0" fillId="0" borderId="3" xfId="0" applyBorder="1"/>
    <xf numFmtId="0" fontId="0" fillId="0" borderId="5" xfId="0" applyBorder="1"/>
    <xf numFmtId="0" fontId="4" fillId="0" borderId="0" xfId="0" applyFont="1" applyFill="1" applyBorder="1" applyAlignment="1">
      <alignment horizontal="center"/>
    </xf>
    <xf numFmtId="0" fontId="0" fillId="0" borderId="9" xfId="0" applyBorder="1"/>
    <xf numFmtId="0" fontId="4" fillId="0" borderId="3" xfId="0" applyFont="1" applyFill="1" applyBorder="1" applyAlignment="1">
      <alignment horizontal="center"/>
    </xf>
    <xf numFmtId="0" fontId="0" fillId="0" borderId="0" xfId="0" applyBorder="1"/>
    <xf numFmtId="0" fontId="0" fillId="0" borderId="12" xfId="0" applyBorder="1"/>
    <xf numFmtId="1" fontId="4" fillId="0" borderId="0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Student Grades</a:t>
            </a:r>
          </a:p>
        </c:rich>
      </c:tx>
      <c:layout>
        <c:manualLayout>
          <c:xMode val="edge"/>
          <c:yMode val="edge"/>
          <c:x val="0.36167786669622665"/>
          <c:y val="3.35316582024461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33653334177907"/>
          <c:y val="0.21302465210965812"/>
          <c:w val="0.41667956992652844"/>
          <c:h val="0.67852296597891115"/>
        </c:manualLayout>
      </c:layout>
      <c:lineChart>
        <c:grouping val="standard"/>
        <c:varyColors val="0"/>
        <c:ser>
          <c:idx val="0"/>
          <c:order val="0"/>
          <c:tx>
            <c:strRef>
              <c:f>'1011307061-gradebook.csv'!$B$1</c:f>
              <c:strCache>
                <c:ptCount val="1"/>
                <c:pt idx="0">
                  <c:v>Test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'1011307061-gradebook.csv'!$A$19:$A$23</c:f>
              <c:strCache>
                <c:ptCount val="5"/>
                <c:pt idx="0">
                  <c:v>A's</c:v>
                </c:pt>
                <c:pt idx="1">
                  <c:v>B's</c:v>
                </c:pt>
                <c:pt idx="2">
                  <c:v>C's</c:v>
                </c:pt>
                <c:pt idx="3">
                  <c:v>D's</c:v>
                </c:pt>
                <c:pt idx="4">
                  <c:v>F's</c:v>
                </c:pt>
              </c:strCache>
            </c:strRef>
          </c:cat>
          <c:val>
            <c:numRef>
              <c:f>'1011307061-gradebook.csv'!$C$19:$C$23</c:f>
              <c:numCache>
                <c:formatCode>0</c:formatCode>
                <c:ptCount val="5"/>
                <c:pt idx="0" formatCode="General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4-4AAF-9759-5251C6EB004C}"/>
            </c:ext>
          </c:extLst>
        </c:ser>
        <c:ser>
          <c:idx val="1"/>
          <c:order val="1"/>
          <c:tx>
            <c:strRef>
              <c:f>'1011307061-gradebook.csv'!$D$1</c:f>
              <c:strCache>
                <c:ptCount val="1"/>
                <c:pt idx="0">
                  <c:v>Test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'1011307061-gradebook.csv'!$A$19:$A$23</c:f>
              <c:strCache>
                <c:ptCount val="5"/>
                <c:pt idx="0">
                  <c:v>A's</c:v>
                </c:pt>
                <c:pt idx="1">
                  <c:v>B's</c:v>
                </c:pt>
                <c:pt idx="2">
                  <c:v>C's</c:v>
                </c:pt>
                <c:pt idx="3">
                  <c:v>D's</c:v>
                </c:pt>
                <c:pt idx="4">
                  <c:v>F's</c:v>
                </c:pt>
              </c:strCache>
            </c:strRef>
          </c:cat>
          <c:val>
            <c:numRef>
              <c:f>'1011307061-gradebook.csv'!$E$19:$E$23</c:f>
              <c:numCache>
                <c:formatCode>0</c:formatCode>
                <c:ptCount val="5"/>
                <c:pt idx="0" formatCode="General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4-4AAF-9759-5251C6EB004C}"/>
            </c:ext>
          </c:extLst>
        </c:ser>
        <c:ser>
          <c:idx val="2"/>
          <c:order val="2"/>
          <c:tx>
            <c:strRef>
              <c:f>'1011307061-gradebook.csv'!$F$1</c:f>
              <c:strCache>
                <c:ptCount val="1"/>
                <c:pt idx="0">
                  <c:v>Test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'1011307061-gradebook.csv'!$A$19:$A$23</c:f>
              <c:strCache>
                <c:ptCount val="5"/>
                <c:pt idx="0">
                  <c:v>A's</c:v>
                </c:pt>
                <c:pt idx="1">
                  <c:v>B's</c:v>
                </c:pt>
                <c:pt idx="2">
                  <c:v>C's</c:v>
                </c:pt>
                <c:pt idx="3">
                  <c:v>D's</c:v>
                </c:pt>
                <c:pt idx="4">
                  <c:v>F's</c:v>
                </c:pt>
              </c:strCache>
            </c:strRef>
          </c:cat>
          <c:val>
            <c:numRef>
              <c:f>'1011307061-gradebook.csv'!$G$19:$G$23</c:f>
              <c:numCache>
                <c:formatCode>0</c:formatCode>
                <c:ptCount val="5"/>
                <c:pt idx="0" formatCode="General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4-4AAF-9759-5251C6EB004C}"/>
            </c:ext>
          </c:extLst>
        </c:ser>
        <c:ser>
          <c:idx val="3"/>
          <c:order val="3"/>
          <c:tx>
            <c:strRef>
              <c:f>'1011307061-gradebook.csv'!$H$1</c:f>
              <c:strCache>
                <c:ptCount val="1"/>
                <c:pt idx="0">
                  <c:v>Final Exam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'1011307061-gradebook.csv'!$A$19:$A$23</c:f>
              <c:strCache>
                <c:ptCount val="5"/>
                <c:pt idx="0">
                  <c:v>A's</c:v>
                </c:pt>
                <c:pt idx="1">
                  <c:v>B's</c:v>
                </c:pt>
                <c:pt idx="2">
                  <c:v>C's</c:v>
                </c:pt>
                <c:pt idx="3">
                  <c:v>D's</c:v>
                </c:pt>
                <c:pt idx="4">
                  <c:v>F's</c:v>
                </c:pt>
              </c:strCache>
            </c:strRef>
          </c:cat>
          <c:val>
            <c:numRef>
              <c:f>'1011307061-gradebook.csv'!$I$19:$I$23</c:f>
              <c:numCache>
                <c:formatCode>0</c:formatCode>
                <c:ptCount val="5"/>
                <c:pt idx="0" formatCode="General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4-4AAF-9759-5251C6EB004C}"/>
            </c:ext>
          </c:extLst>
        </c:ser>
        <c:ser>
          <c:idx val="4"/>
          <c:order val="4"/>
          <c:tx>
            <c:strRef>
              <c:f>'1011307061-gradebook.csv'!$J$1</c:f>
              <c:strCache>
                <c:ptCount val="1"/>
                <c:pt idx="0">
                  <c:v>Final Grade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'1011307061-gradebook.csv'!$A$19:$A$23</c:f>
              <c:strCache>
                <c:ptCount val="5"/>
                <c:pt idx="0">
                  <c:v>A's</c:v>
                </c:pt>
                <c:pt idx="1">
                  <c:v>B's</c:v>
                </c:pt>
                <c:pt idx="2">
                  <c:v>C's</c:v>
                </c:pt>
                <c:pt idx="3">
                  <c:v>D's</c:v>
                </c:pt>
                <c:pt idx="4">
                  <c:v>F's</c:v>
                </c:pt>
              </c:strCache>
            </c:strRef>
          </c:cat>
          <c:val>
            <c:numRef>
              <c:f>'1011307061-gradebook.csv'!$J$19:$J$23</c:f>
              <c:numCache>
                <c:formatCode>0</c:formatCode>
                <c:ptCount val="5"/>
                <c:pt idx="0" formatCode="General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4-4AAF-9759-5251C6EB004C}"/>
            </c:ext>
          </c:extLst>
        </c:ser>
        <c:ser>
          <c:idx val="0"/>
          <c:order val="5"/>
          <c:tx>
            <c:strRef>
              <c:f>'1011307061-gradebook.csv'!$A$8</c:f>
              <c:strCache>
                <c:ptCount val="1"/>
                <c:pt idx="0">
                  <c:v>Au Lait, Annie (aaulait)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('1011307061-gradebook.csv'!$B$1,'1011307061-gradebook.csv'!$D$1,'1011307061-gradebook.csv'!$F$1,'1011307061-gradebook.csv'!$H$1,'1011307061-gradebook.csv'!$J$1)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Final Exam</c:v>
                </c:pt>
                <c:pt idx="4">
                  <c:v>Final Grade</c:v>
                </c:pt>
              </c:strCache>
            </c:strRef>
          </c:cat>
          <c:val>
            <c:numRef>
              <c:f>('1011307061-gradebook.csv'!$C$8,'1011307061-gradebook.csv'!$E$8,'1011307061-gradebook.csv'!$G$8,'1011307061-gradebook.csv'!$I$8:$J$8)</c:f>
              <c:numCache>
                <c:formatCode>0</c:formatCode>
                <c:ptCount val="5"/>
                <c:pt idx="0">
                  <c:v>93</c:v>
                </c:pt>
                <c:pt idx="1">
                  <c:v>91</c:v>
                </c:pt>
                <c:pt idx="2">
                  <c:v>99</c:v>
                </c:pt>
                <c:pt idx="3">
                  <c:v>94</c:v>
                </c:pt>
                <c:pt idx="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24-4AAF-9759-5251C6EB004C}"/>
            </c:ext>
          </c:extLst>
        </c:ser>
        <c:ser>
          <c:idx val="1"/>
          <c:order val="6"/>
          <c:tx>
            <c:strRef>
              <c:f>'1011307061-gradebook.csv'!$A$9</c:f>
              <c:strCache>
                <c:ptCount val="1"/>
                <c:pt idx="0">
                  <c:v>Biscotti, Bobby (bbiscuit)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('1011307061-gradebook.csv'!$B$1,'1011307061-gradebook.csv'!$D$1,'1011307061-gradebook.csv'!$F$1,'1011307061-gradebook.csv'!$H$1,'1011307061-gradebook.csv'!$J$1)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Final Exam</c:v>
                </c:pt>
                <c:pt idx="4">
                  <c:v>Final Grade</c:v>
                </c:pt>
              </c:strCache>
            </c:strRef>
          </c:cat>
          <c:val>
            <c:numRef>
              <c:f>('1011307061-gradebook.csv'!$C$9,'1011307061-gradebook.csv'!$E$9,'1011307061-gradebook.csv'!$G$9,'1011307061-gradebook.csv'!$I$9:$J$9)</c:f>
              <c:numCache>
                <c:formatCode>0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88</c:v>
                </c:pt>
                <c:pt idx="3">
                  <c:v>76</c:v>
                </c:pt>
                <c:pt idx="4">
                  <c:v>73.599999999999994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24-4AAF-9759-5251C6EB004C}"/>
            </c:ext>
          </c:extLst>
        </c:ser>
        <c:ser>
          <c:idx val="2"/>
          <c:order val="7"/>
          <c:tx>
            <c:strRef>
              <c:f>'1011307061-gradebook.csv'!$A$10</c:f>
              <c:strCache>
                <c:ptCount val="1"/>
                <c:pt idx="0">
                  <c:v>Cappuccino, Cathy (ccappuccino)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('1011307061-gradebook.csv'!$B$1,'1011307061-gradebook.csv'!$D$1,'1011307061-gradebook.csv'!$F$1,'1011307061-gradebook.csv'!$H$1,'1011307061-gradebook.csv'!$J$1)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Final Exam</c:v>
                </c:pt>
                <c:pt idx="4">
                  <c:v>Final Grade</c:v>
                </c:pt>
              </c:strCache>
            </c:strRef>
          </c:cat>
          <c:val>
            <c:numRef>
              <c:f>('1011307061-gradebook.csv'!$C$10,'1011307061-gradebook.csv'!$E$10,'1011307061-gradebook.csv'!$G$10,'1011307061-gradebook.csv'!$I$10:$J$10)</c:f>
              <c:numCache>
                <c:formatCode>0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99</c:v>
                </c:pt>
                <c:pt idx="3">
                  <c:v>87</c:v>
                </c:pt>
                <c:pt idx="4">
                  <c:v>86.6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24-4AAF-9759-5251C6EB004C}"/>
            </c:ext>
          </c:extLst>
        </c:ser>
        <c:ser>
          <c:idx val="3"/>
          <c:order val="8"/>
          <c:tx>
            <c:strRef>
              <c:f>'1011307061-gradebook.csv'!$A$11</c:f>
              <c:strCache>
                <c:ptCount val="1"/>
                <c:pt idx="0">
                  <c:v>Espresso, Eddie (eespresso)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('1011307061-gradebook.csv'!$B$1,'1011307061-gradebook.csv'!$D$1,'1011307061-gradebook.csv'!$F$1,'1011307061-gradebook.csv'!$H$1,'1011307061-gradebook.csv'!$J$1)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Final Exam</c:v>
                </c:pt>
                <c:pt idx="4">
                  <c:v>Final Grade</c:v>
                </c:pt>
              </c:strCache>
            </c:strRef>
          </c:cat>
          <c:val>
            <c:numRef>
              <c:f>('1011307061-gradebook.csv'!$C$11,'1011307061-gradebook.csv'!$E$11,'1011307061-gradebook.csv'!$G$11,'1011307061-gradebook.csv'!$I$11:$J$11)</c:f>
              <c:numCache>
                <c:formatCode>0</c:formatCode>
                <c:ptCount val="5"/>
                <c:pt idx="0">
                  <c:v>100</c:v>
                </c:pt>
                <c:pt idx="1">
                  <c:v>93</c:v>
                </c:pt>
                <c:pt idx="2">
                  <c:v>55</c:v>
                </c:pt>
                <c:pt idx="3">
                  <c:v>85</c:v>
                </c:pt>
                <c:pt idx="4">
                  <c:v>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24-4AAF-9759-5251C6EB004C}"/>
            </c:ext>
          </c:extLst>
        </c:ser>
        <c:ser>
          <c:idx val="4"/>
          <c:order val="9"/>
          <c:tx>
            <c:strRef>
              <c:f>'1011307061-gradebook.csv'!$A$12</c:f>
              <c:strCache>
                <c:ptCount val="1"/>
                <c:pt idx="0">
                  <c:v>Java, Jimmy (jjava)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('1011307061-gradebook.csv'!$B$1,'1011307061-gradebook.csv'!$D$1,'1011307061-gradebook.csv'!$F$1,'1011307061-gradebook.csv'!$H$1,'1011307061-gradebook.csv'!$J$1)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Final Exam</c:v>
                </c:pt>
                <c:pt idx="4">
                  <c:v>Final Grade</c:v>
                </c:pt>
              </c:strCache>
            </c:strRef>
          </c:cat>
          <c:val>
            <c:numRef>
              <c:f>('1011307061-gradebook.csv'!$C$12,'1011307061-gradebook.csv'!$E$12,'1011307061-gradebook.csv'!$G$12,'1011307061-gradebook.csv'!$I$12:$J$12)</c:f>
              <c:numCache>
                <c:formatCode>0</c:formatCode>
                <c:ptCount val="5"/>
                <c:pt idx="0">
                  <c:v>87</c:v>
                </c:pt>
                <c:pt idx="1">
                  <c:v>77</c:v>
                </c:pt>
                <c:pt idx="2">
                  <c:v>69</c:v>
                </c:pt>
                <c:pt idx="3">
                  <c:v>77</c:v>
                </c:pt>
                <c:pt idx="4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24-4AAF-9759-5251C6EB004C}"/>
            </c:ext>
          </c:extLst>
        </c:ser>
        <c:ser>
          <c:idx val="5"/>
          <c:order val="10"/>
          <c:tx>
            <c:strRef>
              <c:f>'1011307061-gradebook.csv'!$A$13</c:f>
              <c:strCache>
                <c:ptCount val="1"/>
                <c:pt idx="0">
                  <c:v>Latte, Lilly (llatte)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('1011307061-gradebook.csv'!$B$1,'1011307061-gradebook.csv'!$D$1,'1011307061-gradebook.csv'!$F$1,'1011307061-gradebook.csv'!$H$1,'1011307061-gradebook.csv'!$J$1)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Final Exam</c:v>
                </c:pt>
                <c:pt idx="4">
                  <c:v>Final Grade</c:v>
                </c:pt>
              </c:strCache>
            </c:strRef>
          </c:cat>
          <c:val>
            <c:numRef>
              <c:f>('1011307061-gradebook.csv'!$C$13,'1011307061-gradebook.csv'!$E$13,'1011307061-gradebook.csv'!$G$13,'1011307061-gradebook.csv'!$I$13:$J$13)</c:f>
              <c:numCache>
                <c:formatCode>0</c:formatCode>
                <c:ptCount val="5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73</c:v>
                </c:pt>
                <c:pt idx="4">
                  <c:v>73.599999999999994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24-4AAF-9759-5251C6EB004C}"/>
            </c:ext>
          </c:extLst>
        </c:ser>
        <c:ser>
          <c:idx val="6"/>
          <c:order val="11"/>
          <c:tx>
            <c:strRef>
              <c:f>'1011307061-gradebook.csv'!$A$14</c:f>
              <c:strCache>
                <c:ptCount val="1"/>
                <c:pt idx="0">
                  <c:v>Muffin, Molly (mmuffin)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('1011307061-gradebook.csv'!$B$1,'1011307061-gradebook.csv'!$D$1,'1011307061-gradebook.csv'!$F$1,'1011307061-gradebook.csv'!$H$1,'1011307061-gradebook.csv'!$J$1)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Final Exam</c:v>
                </c:pt>
                <c:pt idx="4">
                  <c:v>Final Grade</c:v>
                </c:pt>
              </c:strCache>
            </c:strRef>
          </c:cat>
          <c:val>
            <c:numRef>
              <c:f>('1011307061-gradebook.csv'!$C$14,'1011307061-gradebook.csv'!$E$14,'1011307061-gradebook.csv'!$G$14,'1011307061-gradebook.csv'!$I$14:$J$14)</c:f>
              <c:numCache>
                <c:formatCode>0</c:formatCode>
                <c:ptCount val="5"/>
                <c:pt idx="0">
                  <c:v>80</c:v>
                </c:pt>
                <c:pt idx="1">
                  <c:v>85</c:v>
                </c:pt>
                <c:pt idx="2">
                  <c:v>83</c:v>
                </c:pt>
                <c:pt idx="3">
                  <c:v>80</c:v>
                </c:pt>
                <c:pt idx="4">
                  <c:v>81.599999999999994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24-4AAF-9759-5251C6EB004C}"/>
            </c:ext>
          </c:extLst>
        </c:ser>
        <c:ser>
          <c:idx val="7"/>
          <c:order val="12"/>
          <c:tx>
            <c:strRef>
              <c:f>'1011307061-gradebook.csv'!$A$15</c:f>
              <c:strCache>
                <c:ptCount val="1"/>
                <c:pt idx="0">
                  <c:v>Teacake, Tommy (tteacake)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('1011307061-gradebook.csv'!$B$1,'1011307061-gradebook.csv'!$D$1,'1011307061-gradebook.csv'!$F$1,'1011307061-gradebook.csv'!$H$1,'1011307061-gradebook.csv'!$J$1)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Final Exam</c:v>
                </c:pt>
                <c:pt idx="4">
                  <c:v>Final Grade</c:v>
                </c:pt>
              </c:strCache>
            </c:strRef>
          </c:cat>
          <c:val>
            <c:numRef>
              <c:f>('1011307061-gradebook.csv'!$C$15,'1011307061-gradebook.csv'!$E$15,'1011307061-gradebook.csv'!$G$15,'1011307061-gradebook.csv'!$I$15:$J$15)</c:f>
              <c:numCache>
                <c:formatCode>0</c:formatCode>
                <c:ptCount val="5"/>
                <c:pt idx="0">
                  <c:v>78</c:v>
                </c:pt>
                <c:pt idx="1">
                  <c:v>81</c:v>
                </c:pt>
                <c:pt idx="2">
                  <c:v>91</c:v>
                </c:pt>
                <c:pt idx="3">
                  <c:v>84</c:v>
                </c:pt>
                <c:pt idx="4">
                  <c:v>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24-4AAF-9759-5251C6EB0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780560"/>
        <c:axId val="1"/>
      </c:lineChart>
      <c:catAx>
        <c:axId val="119278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192780560"/>
        <c:crosses val="autoZero"/>
        <c:crossBetween val="between"/>
        <c:majorUnit val="10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4001672262478084"/>
          <c:y val="0.27417061706706003"/>
          <c:w val="0.438346907562708"/>
          <c:h val="0.633156604881483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Student Grades</a:t>
            </a:r>
          </a:p>
        </c:rich>
      </c:tx>
      <c:layout>
        <c:manualLayout>
          <c:xMode val="edge"/>
          <c:yMode val="edge"/>
          <c:x val="0.37378234441584862"/>
          <c:y val="3.207649461462253E-2"/>
        </c:manualLayout>
      </c:layout>
      <c:overlay val="0"/>
      <c:spPr>
        <a:noFill/>
        <a:ln w="25400">
          <a:noFill/>
        </a:ln>
      </c:spPr>
    </c:title>
    <c:autoTitleDeleted val="0"/>
    <c:view3D>
      <c:rotX val="36"/>
      <c:hPercent val="100"/>
      <c:rotY val="3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8033358721817261"/>
          <c:y val="0.13962709420482752"/>
          <c:w val="0.65411910272773521"/>
          <c:h val="0.7471936392582659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'1011307061-gradebook.csv'!$B$1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'1011307061-gradebook.csv'!$A$19:$A$23</c:f>
              <c:strCache>
                <c:ptCount val="5"/>
                <c:pt idx="0">
                  <c:v>A's</c:v>
                </c:pt>
                <c:pt idx="1">
                  <c:v>B's</c:v>
                </c:pt>
                <c:pt idx="2">
                  <c:v>C's</c:v>
                </c:pt>
                <c:pt idx="3">
                  <c:v>D's</c:v>
                </c:pt>
                <c:pt idx="4">
                  <c:v>F's</c:v>
                </c:pt>
              </c:strCache>
            </c:strRef>
          </c:cat>
          <c:val>
            <c:numRef>
              <c:f>'1011307061-gradebook.csv'!$C$19:$C$23</c:f>
              <c:numCache>
                <c:formatCode>0</c:formatCode>
                <c:ptCount val="5"/>
                <c:pt idx="0" formatCode="General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D-4187-81AA-61EA84CCB471}"/>
            </c:ext>
          </c:extLst>
        </c:ser>
        <c:ser>
          <c:idx val="1"/>
          <c:order val="1"/>
          <c:tx>
            <c:strRef>
              <c:f>'1011307061-gradebook.csv'!$D$1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'1011307061-gradebook.csv'!$A$19:$A$23</c:f>
              <c:strCache>
                <c:ptCount val="5"/>
                <c:pt idx="0">
                  <c:v>A's</c:v>
                </c:pt>
                <c:pt idx="1">
                  <c:v>B's</c:v>
                </c:pt>
                <c:pt idx="2">
                  <c:v>C's</c:v>
                </c:pt>
                <c:pt idx="3">
                  <c:v>D's</c:v>
                </c:pt>
                <c:pt idx="4">
                  <c:v>F's</c:v>
                </c:pt>
              </c:strCache>
            </c:strRef>
          </c:cat>
          <c:val>
            <c:numRef>
              <c:f>'1011307061-gradebook.csv'!$E$19:$E$23</c:f>
              <c:numCache>
                <c:formatCode>0</c:formatCode>
                <c:ptCount val="5"/>
                <c:pt idx="0" formatCode="General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D-4187-81AA-61EA84CCB471}"/>
            </c:ext>
          </c:extLst>
        </c:ser>
        <c:ser>
          <c:idx val="2"/>
          <c:order val="2"/>
          <c:tx>
            <c:strRef>
              <c:f>'1011307061-gradebook.csv'!$F$1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'1011307061-gradebook.csv'!$A$19:$A$23</c:f>
              <c:strCache>
                <c:ptCount val="5"/>
                <c:pt idx="0">
                  <c:v>A's</c:v>
                </c:pt>
                <c:pt idx="1">
                  <c:v>B's</c:v>
                </c:pt>
                <c:pt idx="2">
                  <c:v>C's</c:v>
                </c:pt>
                <c:pt idx="3">
                  <c:v>D's</c:v>
                </c:pt>
                <c:pt idx="4">
                  <c:v>F's</c:v>
                </c:pt>
              </c:strCache>
            </c:strRef>
          </c:cat>
          <c:val>
            <c:numRef>
              <c:f>'1011307061-gradebook.csv'!$G$19:$G$23</c:f>
              <c:numCache>
                <c:formatCode>0</c:formatCode>
                <c:ptCount val="5"/>
                <c:pt idx="0" formatCode="General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D-4187-81AA-61EA84CCB471}"/>
            </c:ext>
          </c:extLst>
        </c:ser>
        <c:ser>
          <c:idx val="3"/>
          <c:order val="3"/>
          <c:tx>
            <c:strRef>
              <c:f>'1011307061-gradebook.csv'!$H$1</c:f>
              <c:strCache>
                <c:ptCount val="1"/>
                <c:pt idx="0">
                  <c:v>Final Exam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'1011307061-gradebook.csv'!$A$19:$A$23</c:f>
              <c:strCache>
                <c:ptCount val="5"/>
                <c:pt idx="0">
                  <c:v>A's</c:v>
                </c:pt>
                <c:pt idx="1">
                  <c:v>B's</c:v>
                </c:pt>
                <c:pt idx="2">
                  <c:v>C's</c:v>
                </c:pt>
                <c:pt idx="3">
                  <c:v>D's</c:v>
                </c:pt>
                <c:pt idx="4">
                  <c:v>F's</c:v>
                </c:pt>
              </c:strCache>
            </c:strRef>
          </c:cat>
          <c:val>
            <c:numRef>
              <c:f>'1011307061-gradebook.csv'!$I$19:$I$23</c:f>
              <c:numCache>
                <c:formatCode>0</c:formatCode>
                <c:ptCount val="5"/>
                <c:pt idx="0" formatCode="General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D-4187-81AA-61EA84CCB471}"/>
            </c:ext>
          </c:extLst>
        </c:ser>
        <c:ser>
          <c:idx val="4"/>
          <c:order val="4"/>
          <c:tx>
            <c:strRef>
              <c:f>'1011307061-gradebook.csv'!$J$1</c:f>
              <c:strCache>
                <c:ptCount val="1"/>
                <c:pt idx="0">
                  <c:v>Final Grade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'1011307061-gradebook.csv'!$A$19:$A$23</c:f>
              <c:strCache>
                <c:ptCount val="5"/>
                <c:pt idx="0">
                  <c:v>A's</c:v>
                </c:pt>
                <c:pt idx="1">
                  <c:v>B's</c:v>
                </c:pt>
                <c:pt idx="2">
                  <c:v>C's</c:v>
                </c:pt>
                <c:pt idx="3">
                  <c:v>D's</c:v>
                </c:pt>
                <c:pt idx="4">
                  <c:v>F's</c:v>
                </c:pt>
              </c:strCache>
            </c:strRef>
          </c:cat>
          <c:val>
            <c:numRef>
              <c:f>'1011307061-gradebook.csv'!$J$19:$J$23</c:f>
              <c:numCache>
                <c:formatCode>0</c:formatCode>
                <c:ptCount val="5"/>
                <c:pt idx="0" formatCode="General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8D-4187-81AA-61EA84CCB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2805040"/>
        <c:axId val="1"/>
        <c:axId val="2"/>
      </c:bar3DChart>
      <c:catAx>
        <c:axId val="119280504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Grade Range</a:t>
                </a:r>
              </a:p>
            </c:rich>
          </c:tx>
          <c:layout>
            <c:manualLayout>
              <c:xMode val="edge"/>
              <c:yMode val="edge"/>
              <c:x val="0.21312151216693126"/>
              <c:y val="0.8773864703411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</a:t>
                </a:r>
              </a:p>
            </c:rich>
          </c:tx>
          <c:layout>
            <c:manualLayout>
              <c:xMode val="edge"/>
              <c:yMode val="edge"/>
              <c:x val="7.3772831134706965E-2"/>
              <c:y val="0.501902798087623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192805040"/>
        <c:crosses val="autoZero"/>
        <c:crossBetween val="between"/>
        <c:majorUnit val="1"/>
      </c:valAx>
      <c:serAx>
        <c:axId val="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23</xdr:row>
      <xdr:rowOff>76200</xdr:rowOff>
    </xdr:from>
    <xdr:to>
      <xdr:col>8</xdr:col>
      <xdr:colOff>312420</xdr:colOff>
      <xdr:row>50</xdr:row>
      <xdr:rowOff>30480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C1DD200-A5FA-DC73-2999-1931D0A97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</xdr:colOff>
      <xdr:row>7</xdr:row>
      <xdr:rowOff>68580</xdr:rowOff>
    </xdr:from>
    <xdr:to>
      <xdr:col>17</xdr:col>
      <xdr:colOff>22860</xdr:colOff>
      <xdr:row>34</xdr:row>
      <xdr:rowOff>22860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D355B35-5E28-D101-02BA-291B9E259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"/>
  <sheetViews>
    <sheetView tabSelected="1" workbookViewId="0">
      <selection activeCell="L3" sqref="L3"/>
    </sheetView>
  </sheetViews>
  <sheetFormatPr defaultRowHeight="11.4"/>
  <cols>
    <col min="1" max="1" width="25.5" style="1" bestFit="1" customWidth="1"/>
    <col min="2" max="2" width="6.5" customWidth="1"/>
    <col min="3" max="3" width="6.5" style="18" customWidth="1"/>
    <col min="4" max="4" width="6.5" customWidth="1"/>
    <col min="5" max="5" width="6.5" style="18" customWidth="1"/>
    <col min="6" max="6" width="6.5" customWidth="1"/>
    <col min="7" max="7" width="6.5" style="18" customWidth="1"/>
    <col min="8" max="8" width="6.5" style="23" customWidth="1"/>
    <col min="9" max="9" width="6.5" style="1" customWidth="1"/>
    <col min="10" max="10" width="6.5" customWidth="1"/>
    <col min="11" max="256" width="11" customWidth="1"/>
  </cols>
  <sheetData>
    <row r="1" spans="1:10" s="26" customFormat="1" ht="25.95" customHeight="1" thickBot="1">
      <c r="A1" s="24" t="s">
        <v>15</v>
      </c>
      <c r="B1" s="26" t="s">
        <v>8</v>
      </c>
      <c r="C1" s="27" t="s">
        <v>20</v>
      </c>
      <c r="D1" s="26" t="s">
        <v>9</v>
      </c>
      <c r="E1" s="27" t="s">
        <v>21</v>
      </c>
      <c r="F1" s="26" t="s">
        <v>10</v>
      </c>
      <c r="G1" s="27" t="s">
        <v>22</v>
      </c>
      <c r="H1" s="28" t="s">
        <v>11</v>
      </c>
      <c r="I1" s="24" t="s">
        <v>23</v>
      </c>
      <c r="J1" s="26" t="s">
        <v>16</v>
      </c>
    </row>
    <row r="2" spans="1:10">
      <c r="A2" s="5" t="s">
        <v>18</v>
      </c>
      <c r="B2" s="8">
        <f>COUNT(B8:B15)</f>
        <v>8</v>
      </c>
      <c r="C2" s="14">
        <f t="shared" ref="C2:I2" si="0">COUNT(C8:C15)</f>
        <v>8</v>
      </c>
      <c r="D2" s="8">
        <f t="shared" si="0"/>
        <v>8</v>
      </c>
      <c r="E2" s="14">
        <f t="shared" si="0"/>
        <v>8</v>
      </c>
      <c r="F2" s="8">
        <f t="shared" si="0"/>
        <v>8</v>
      </c>
      <c r="G2" s="14">
        <f t="shared" si="0"/>
        <v>8</v>
      </c>
      <c r="H2" s="19">
        <f t="shared" si="0"/>
        <v>8</v>
      </c>
      <c r="I2" s="13">
        <f t="shared" si="0"/>
        <v>8</v>
      </c>
      <c r="J2" s="8">
        <f>COUNT(J8:J15)</f>
        <v>8</v>
      </c>
    </row>
    <row r="3" spans="1:10" ht="12">
      <c r="A3" s="6" t="s">
        <v>17</v>
      </c>
      <c r="B3" s="10">
        <f>MAX(B8:B15)</f>
        <v>96</v>
      </c>
      <c r="C3" s="29">
        <f xml:space="preserve"> MIN(100, B3 + (C4 - B4))</f>
        <v>100</v>
      </c>
      <c r="D3" s="10">
        <f>MAX(D8:D15)</f>
        <v>91</v>
      </c>
      <c r="E3" s="29">
        <f xml:space="preserve"> MIN(100, D3 + (E4 - D4))</f>
        <v>92.5</v>
      </c>
      <c r="F3" s="10">
        <f>MAX(F8:F15)</f>
        <v>99</v>
      </c>
      <c r="G3" s="29">
        <f xml:space="preserve"> MIN(100, F3 + (G4 - F4))</f>
        <v>99</v>
      </c>
      <c r="H3" s="20">
        <f>MAX(H8:H15)</f>
        <v>94</v>
      </c>
      <c r="I3" s="30">
        <f xml:space="preserve"> MIN(100, H3 + (I4 - H4))</f>
        <v>94</v>
      </c>
      <c r="J3" s="10">
        <f>MAX(J8:J15)</f>
        <v>94</v>
      </c>
    </row>
    <row r="4" spans="1:10" ht="12">
      <c r="A4" s="6" t="s">
        <v>12</v>
      </c>
      <c r="B4" s="10">
        <f>MEDIAN(B8:B15)</f>
        <v>74.5</v>
      </c>
      <c r="C4" s="29">
        <f>MAX(80, B$4)</f>
        <v>80</v>
      </c>
      <c r="D4" s="10">
        <f>MEDIAN(D8:D15)</f>
        <v>78.5</v>
      </c>
      <c r="E4" s="29">
        <f>MAX(80, D$4)</f>
        <v>80</v>
      </c>
      <c r="F4" s="10">
        <f>MEDIAN(F8:F15)</f>
        <v>85.5</v>
      </c>
      <c r="G4" s="29">
        <f>MAX(80, F$4)</f>
        <v>85.5</v>
      </c>
      <c r="H4" s="20">
        <f>MEDIAN(H8:H15)</f>
        <v>82</v>
      </c>
      <c r="I4" s="30">
        <f>MAX(80, H$4)</f>
        <v>82</v>
      </c>
      <c r="J4" s="10">
        <f>MEDIAN(J8:J15)</f>
        <v>82.6</v>
      </c>
    </row>
    <row r="5" spans="1:10">
      <c r="A5" s="6" t="s">
        <v>13</v>
      </c>
      <c r="B5" s="10">
        <f>AVERAGE(B8:B15)</f>
        <v>76.625</v>
      </c>
      <c r="C5" s="15">
        <f t="shared" ref="C5:I5" si="1">AVERAGE(C8:C15)</f>
        <v>82</v>
      </c>
      <c r="D5" s="10">
        <f t="shared" si="1"/>
        <v>78.625</v>
      </c>
      <c r="E5" s="15">
        <f t="shared" si="1"/>
        <v>80.625</v>
      </c>
      <c r="F5" s="10">
        <f t="shared" si="1"/>
        <v>82.25</v>
      </c>
      <c r="G5" s="15">
        <f t="shared" si="1"/>
        <v>82.25</v>
      </c>
      <c r="H5" s="20">
        <f t="shared" si="1"/>
        <v>82</v>
      </c>
      <c r="I5" s="9">
        <f t="shared" si="1"/>
        <v>82</v>
      </c>
      <c r="J5" s="10">
        <f>AVERAGE(J8:J15)</f>
        <v>81.75</v>
      </c>
    </row>
    <row r="6" spans="1:10">
      <c r="A6" s="6" t="s">
        <v>19</v>
      </c>
      <c r="B6" s="10">
        <f>MIN(B8:B15)</f>
        <v>57</v>
      </c>
      <c r="C6" s="15">
        <f t="shared" ref="C6:I6" si="2">MIN(C8:C15)</f>
        <v>64</v>
      </c>
      <c r="D6" s="10">
        <f t="shared" si="2"/>
        <v>62</v>
      </c>
      <c r="E6" s="15">
        <f t="shared" si="2"/>
        <v>64</v>
      </c>
      <c r="F6" s="10">
        <f t="shared" si="2"/>
        <v>55</v>
      </c>
      <c r="G6" s="15">
        <f t="shared" si="2"/>
        <v>55</v>
      </c>
      <c r="H6" s="20">
        <f t="shared" si="2"/>
        <v>73</v>
      </c>
      <c r="I6" s="9">
        <f t="shared" si="2"/>
        <v>73</v>
      </c>
      <c r="J6" s="10">
        <f>MIN(J8:J15)</f>
        <v>73.599999999999994</v>
      </c>
    </row>
    <row r="7" spans="1:10" s="3" customFormat="1" ht="12" thickBot="1">
      <c r="A7" s="7" t="s">
        <v>14</v>
      </c>
      <c r="B7" s="11" t="e">
        <f>MODE(B8:B15)</f>
        <v>#N/A</v>
      </c>
      <c r="C7" s="16">
        <f t="shared" ref="C7:I7" si="3">MODE(C8:C15)</f>
        <v>80</v>
      </c>
      <c r="D7" s="11" t="e">
        <f t="shared" si="3"/>
        <v>#N/A</v>
      </c>
      <c r="E7" s="16" t="e">
        <f t="shared" si="3"/>
        <v>#N/A</v>
      </c>
      <c r="F7" s="11">
        <f t="shared" si="3"/>
        <v>99</v>
      </c>
      <c r="G7" s="16">
        <f t="shared" si="3"/>
        <v>99</v>
      </c>
      <c r="H7" s="21" t="e">
        <f t="shared" si="3"/>
        <v>#N/A</v>
      </c>
      <c r="I7" s="12" t="e">
        <f t="shared" si="3"/>
        <v>#N/A</v>
      </c>
      <c r="J7" s="11">
        <f>MODE(J8:J15)</f>
        <v>73.599999999999994</v>
      </c>
    </row>
    <row r="8" spans="1:10">
      <c r="A8" s="1" t="s">
        <v>0</v>
      </c>
      <c r="B8" s="2">
        <v>89</v>
      </c>
      <c r="C8" s="17">
        <f>ROUND((C$3 - C$4)/(B$3 - B$4) * (B8 - B$4) + C$4, 0)</f>
        <v>93</v>
      </c>
      <c r="D8" s="2">
        <v>89</v>
      </c>
      <c r="E8" s="17">
        <f>ROUND((E$3 - E$4)/(D$3 - D$4) * (D8 - D$4) + E$4, 0)</f>
        <v>91</v>
      </c>
      <c r="F8" s="2">
        <v>99</v>
      </c>
      <c r="G8" s="17">
        <f>ROUND((G$3 - G$4)/(F$3 - F$4) * (F8 - F$4) + G$4, 0)</f>
        <v>99</v>
      </c>
      <c r="H8" s="22">
        <v>94</v>
      </c>
      <c r="I8" s="25">
        <f t="shared" ref="I8:I15" si="4">ROUND((I$3 - I$4)/(H$3 - H$4) * (H8 - H$4) + I$4, 0)</f>
        <v>94</v>
      </c>
      <c r="J8" s="2">
        <f xml:space="preserve"> ROUND((C8 + E8 + G8 + 2*I8)/5, 0)</f>
        <v>94</v>
      </c>
    </row>
    <row r="9" spans="1:10">
      <c r="A9" s="1" t="s">
        <v>1</v>
      </c>
      <c r="B9" s="2">
        <v>57</v>
      </c>
      <c r="C9" s="17">
        <f t="shared" ref="C9:E15" si="5">ROUND((C$3 - C$4)/(B$3 - B$4) * (B9 - B$4) + C$4, 0)</f>
        <v>64</v>
      </c>
      <c r="D9" s="2">
        <v>62</v>
      </c>
      <c r="E9" s="17">
        <f t="shared" si="5"/>
        <v>64</v>
      </c>
      <c r="F9" s="2">
        <v>88</v>
      </c>
      <c r="G9" s="17">
        <f t="shared" ref="G9:G15" si="6">ROUND((G$3 - G$4)/(F$3 - F$4) * (F9 - F$4) + G$4, 0)</f>
        <v>88</v>
      </c>
      <c r="H9" s="22">
        <v>76</v>
      </c>
      <c r="I9" s="4">
        <f t="shared" si="4"/>
        <v>76</v>
      </c>
      <c r="J9" s="2">
        <f t="shared" ref="J9:J15" si="7" xml:space="preserve"> (C9 + E9 + G9 + 2*I9)/5</f>
        <v>73.599999999999994</v>
      </c>
    </row>
    <row r="10" spans="1:10">
      <c r="A10" s="1" t="s">
        <v>2</v>
      </c>
      <c r="B10" s="2">
        <v>74</v>
      </c>
      <c r="C10" s="17">
        <f t="shared" si="5"/>
        <v>80</v>
      </c>
      <c r="D10" s="2">
        <v>78</v>
      </c>
      <c r="E10" s="17">
        <f t="shared" si="5"/>
        <v>80</v>
      </c>
      <c r="F10" s="2">
        <v>99</v>
      </c>
      <c r="G10" s="17">
        <f t="shared" si="6"/>
        <v>99</v>
      </c>
      <c r="H10" s="22">
        <v>87</v>
      </c>
      <c r="I10" s="4">
        <f t="shared" si="4"/>
        <v>87</v>
      </c>
      <c r="J10" s="2">
        <f t="shared" si="7"/>
        <v>86.6</v>
      </c>
    </row>
    <row r="11" spans="1:10">
      <c r="A11" s="1" t="s">
        <v>3</v>
      </c>
      <c r="B11" s="2">
        <v>96</v>
      </c>
      <c r="C11" s="17">
        <f t="shared" si="5"/>
        <v>100</v>
      </c>
      <c r="D11" s="2">
        <v>91</v>
      </c>
      <c r="E11" s="17">
        <f t="shared" si="5"/>
        <v>93</v>
      </c>
      <c r="F11" s="2">
        <v>55</v>
      </c>
      <c r="G11" s="17">
        <f t="shared" si="6"/>
        <v>55</v>
      </c>
      <c r="H11" s="22">
        <v>85</v>
      </c>
      <c r="I11" s="4">
        <f t="shared" si="4"/>
        <v>85</v>
      </c>
      <c r="J11" s="2">
        <f t="shared" si="7"/>
        <v>83.6</v>
      </c>
    </row>
    <row r="12" spans="1:10">
      <c r="A12" s="1" t="s">
        <v>4</v>
      </c>
      <c r="B12" s="2">
        <v>82</v>
      </c>
      <c r="C12" s="17">
        <f t="shared" si="5"/>
        <v>87</v>
      </c>
      <c r="D12" s="2">
        <v>75</v>
      </c>
      <c r="E12" s="17">
        <f t="shared" si="5"/>
        <v>77</v>
      </c>
      <c r="F12" s="2">
        <v>69</v>
      </c>
      <c r="G12" s="17">
        <f t="shared" si="6"/>
        <v>69</v>
      </c>
      <c r="H12" s="22">
        <v>77</v>
      </c>
      <c r="I12" s="4">
        <f t="shared" si="4"/>
        <v>77</v>
      </c>
      <c r="J12" s="2">
        <f t="shared" si="7"/>
        <v>77.400000000000006</v>
      </c>
    </row>
    <row r="13" spans="1:10">
      <c r="A13" s="1" t="s">
        <v>5</v>
      </c>
      <c r="B13" s="2">
        <v>68</v>
      </c>
      <c r="C13" s="17">
        <f t="shared" si="5"/>
        <v>74</v>
      </c>
      <c r="D13" s="2">
        <v>72</v>
      </c>
      <c r="E13" s="17">
        <f t="shared" si="5"/>
        <v>74</v>
      </c>
      <c r="F13" s="2">
        <v>74</v>
      </c>
      <c r="G13" s="17">
        <f t="shared" si="6"/>
        <v>74</v>
      </c>
      <c r="H13" s="22">
        <v>73</v>
      </c>
      <c r="I13" s="4">
        <f t="shared" si="4"/>
        <v>73</v>
      </c>
      <c r="J13" s="2">
        <f t="shared" si="7"/>
        <v>73.599999999999994</v>
      </c>
    </row>
    <row r="14" spans="1:10">
      <c r="A14" s="1" t="s">
        <v>6</v>
      </c>
      <c r="B14" s="2">
        <v>75</v>
      </c>
      <c r="C14" s="17">
        <f t="shared" si="5"/>
        <v>80</v>
      </c>
      <c r="D14" s="2">
        <v>83</v>
      </c>
      <c r="E14" s="17">
        <f t="shared" si="5"/>
        <v>85</v>
      </c>
      <c r="F14" s="2">
        <v>83</v>
      </c>
      <c r="G14" s="17">
        <f t="shared" si="6"/>
        <v>83</v>
      </c>
      <c r="H14" s="22">
        <v>80</v>
      </c>
      <c r="I14" s="4">
        <f t="shared" si="4"/>
        <v>80</v>
      </c>
      <c r="J14" s="2">
        <f t="shared" si="7"/>
        <v>81.599999999999994</v>
      </c>
    </row>
    <row r="15" spans="1:10" s="3" customFormat="1" ht="13.05" customHeight="1" thickBot="1">
      <c r="A15" s="35" t="s">
        <v>7</v>
      </c>
      <c r="B15" s="36">
        <v>72</v>
      </c>
      <c r="C15" s="37">
        <f t="shared" si="5"/>
        <v>78</v>
      </c>
      <c r="D15" s="36">
        <v>79</v>
      </c>
      <c r="E15" s="37">
        <f t="shared" si="5"/>
        <v>81</v>
      </c>
      <c r="F15" s="36">
        <v>91</v>
      </c>
      <c r="G15" s="37">
        <f t="shared" si="6"/>
        <v>91</v>
      </c>
      <c r="H15" s="38">
        <v>84</v>
      </c>
      <c r="I15" s="39">
        <f t="shared" si="4"/>
        <v>84</v>
      </c>
      <c r="J15" s="36">
        <f t="shared" si="7"/>
        <v>83.6</v>
      </c>
    </row>
    <row r="16" spans="1:10" ht="13.05" customHeight="1">
      <c r="A16" s="1" t="s">
        <v>24</v>
      </c>
      <c r="E16" s="31">
        <f>CORREL(C8:C15, E8:E15)</f>
        <v>0.89967100341785911</v>
      </c>
      <c r="F16" s="32"/>
      <c r="G16" s="33">
        <f>CORREL(C8:C15, G8:G15)</f>
        <v>-0.39699055673821415</v>
      </c>
      <c r="H16" s="32"/>
      <c r="I16" s="34">
        <f>CORREL(C8:C15, I8:I15)</f>
        <v>0.6079621444949308</v>
      </c>
    </row>
    <row r="17" spans="1:36" ht="13.05" customHeight="1">
      <c r="A17" s="1" t="s">
        <v>25</v>
      </c>
      <c r="E17" s="31"/>
      <c r="F17" s="32"/>
      <c r="G17" s="33">
        <f>CORREL(E8:E15, G8:G15)</f>
        <v>-0.15886612264087868</v>
      </c>
      <c r="H17" s="32"/>
      <c r="I17" s="34">
        <f>CORREL(E8:E15, I8:I15)</f>
        <v>0.73096561547860373</v>
      </c>
    </row>
    <row r="18" spans="1:36" s="3" customFormat="1" ht="13.05" customHeight="1" thickBot="1">
      <c r="A18" s="35" t="s">
        <v>26</v>
      </c>
      <c r="C18" s="40"/>
      <c r="E18" s="41"/>
      <c r="F18" s="42"/>
      <c r="G18" s="43"/>
      <c r="H18" s="42"/>
      <c r="I18" s="44">
        <f>CORREL(G8:G15, I8:I15)</f>
        <v>0.4407777570222946</v>
      </c>
    </row>
    <row r="19" spans="1:36" s="50" customFormat="1" ht="13.2">
      <c r="A19" s="45" t="s">
        <v>27</v>
      </c>
      <c r="B19" s="46"/>
      <c r="C19" s="47">
        <f>COUNTIF(C$8:C$15, "&gt;=90")</f>
        <v>2</v>
      </c>
      <c r="D19" s="48"/>
      <c r="E19" s="47">
        <f>COUNTIF(E$8:E$15, "&gt;=90")</f>
        <v>2</v>
      </c>
      <c r="F19" s="48"/>
      <c r="G19" s="47">
        <f>COUNTIF(G$8:G$15, "&gt;=90")</f>
        <v>3</v>
      </c>
      <c r="H19" s="48"/>
      <c r="I19" s="49">
        <f>COUNTIF(I$8:I$15, "&gt;=90")</f>
        <v>1</v>
      </c>
      <c r="J19" s="47">
        <f>COUNTIF(J$8:J$15, "&gt;=90")</f>
        <v>1</v>
      </c>
      <c r="M19"/>
      <c r="N19"/>
      <c r="O19"/>
      <c r="P19"/>
      <c r="Q19"/>
      <c r="T19" s="18"/>
      <c r="W19" s="18"/>
      <c r="Y19" s="18"/>
      <c r="Z19" s="51"/>
      <c r="AA19" s="18"/>
      <c r="AB19" s="23"/>
      <c r="AD19" s="18"/>
      <c r="AE19" s="23"/>
      <c r="AG19" s="18"/>
      <c r="AH19" s="23"/>
      <c r="AI19" s="18"/>
      <c r="AJ19" s="51"/>
    </row>
    <row r="20" spans="1:36" ht="13.2">
      <c r="A20" s="1" t="s">
        <v>28</v>
      </c>
      <c r="B20" s="50"/>
      <c r="C20" s="52">
        <f>COUNTIF(C$8:C$15, "&gt;=80") - C19</f>
        <v>3</v>
      </c>
      <c r="D20" s="23"/>
      <c r="E20" s="52">
        <f>COUNTIF(E$8:E$15, "&gt;=80") - E19</f>
        <v>3</v>
      </c>
      <c r="F20" s="23"/>
      <c r="G20" s="52">
        <f>COUNTIF(G$8:G$15, "&gt;=80") - G19</f>
        <v>2</v>
      </c>
      <c r="I20" s="53">
        <f>COUNTIF(I$8:I$15, "&gt;=80") - I19</f>
        <v>4</v>
      </c>
      <c r="J20" s="52">
        <f>COUNTIF(J$8:J$15, "&gt;=80") - J19</f>
        <v>4</v>
      </c>
      <c r="K20" s="50"/>
      <c r="L20" s="50"/>
      <c r="T20" s="18"/>
      <c r="W20" s="18"/>
      <c r="Y20" s="18"/>
      <c r="Z20" s="51"/>
      <c r="AA20" s="18"/>
      <c r="AB20" s="23"/>
      <c r="AC20" s="50"/>
      <c r="AD20" s="18"/>
      <c r="AE20" s="23"/>
      <c r="AF20" s="50"/>
      <c r="AG20" s="18"/>
      <c r="AH20" s="23"/>
      <c r="AI20" s="18"/>
      <c r="AJ20" s="51"/>
    </row>
    <row r="21" spans="1:36" ht="13.2">
      <c r="A21" s="1" t="s">
        <v>29</v>
      </c>
      <c r="B21" s="50"/>
      <c r="C21" s="52">
        <f>COUNTIF(C$8:C$15, "&gt;=70") - C19 - C20</f>
        <v>2</v>
      </c>
      <c r="D21" s="23"/>
      <c r="E21" s="52">
        <f>COUNTIF(E$8:E$15, "&gt;=70") - E19 - E20</f>
        <v>2</v>
      </c>
      <c r="F21" s="23"/>
      <c r="G21" s="52">
        <f>COUNTIF(G$8:G$15, "&gt;=70") - G19 - G20</f>
        <v>1</v>
      </c>
      <c r="I21" s="53">
        <f>COUNTIF(I$8:I$15, "&gt;=70") - I19 - I20</f>
        <v>3</v>
      </c>
      <c r="J21" s="52">
        <f>COUNTIF(J$8:J$15, "&gt;=70") - J19 - J20</f>
        <v>3</v>
      </c>
      <c r="K21" s="50"/>
      <c r="L21" s="50"/>
      <c r="T21" s="18"/>
      <c r="W21" s="18"/>
      <c r="Y21" s="18"/>
      <c r="Z21" s="51"/>
      <c r="AA21" s="18"/>
      <c r="AB21" s="23"/>
      <c r="AC21" s="50"/>
      <c r="AD21" s="18"/>
      <c r="AE21" s="23"/>
      <c r="AF21" s="50"/>
      <c r="AG21" s="18"/>
      <c r="AH21" s="23"/>
      <c r="AI21" s="18"/>
      <c r="AJ21" s="51"/>
    </row>
    <row r="22" spans="1:36" ht="13.2">
      <c r="A22" s="1" t="s">
        <v>30</v>
      </c>
      <c r="B22" s="50"/>
      <c r="C22" s="52">
        <f>COUNTIF(C$8:C$15, "&gt;=60") - C19 - C20 - C21</f>
        <v>1</v>
      </c>
      <c r="D22" s="23"/>
      <c r="E22" s="52">
        <f>COUNTIF(E$8:E$15, "&gt;=60") - E19 - E20 - E21</f>
        <v>1</v>
      </c>
      <c r="F22" s="23"/>
      <c r="G22" s="52">
        <f>COUNTIF(G$8:G$15, "&gt;=60") - G19 - G20 - G21</f>
        <v>1</v>
      </c>
      <c r="I22" s="53">
        <f>COUNTIF(I$8:I$15, "&gt;=60") - I19 - I20 - I21</f>
        <v>0</v>
      </c>
      <c r="J22" s="52">
        <f>COUNTIF(J$8:J$15, "&gt;=60") - J19 - J20 - J21</f>
        <v>0</v>
      </c>
      <c r="K22" s="50"/>
      <c r="L22" s="50"/>
      <c r="T22" s="18"/>
      <c r="W22" s="18"/>
      <c r="Y22" s="18"/>
      <c r="Z22" s="51"/>
      <c r="AA22" s="18"/>
      <c r="AB22" s="23"/>
      <c r="AC22" s="50"/>
      <c r="AD22" s="18"/>
      <c r="AE22" s="23"/>
      <c r="AF22" s="50"/>
      <c r="AG22" s="18"/>
      <c r="AH22" s="23"/>
      <c r="AI22" s="18"/>
      <c r="AJ22" s="51"/>
    </row>
    <row r="23" spans="1:36" ht="13.2">
      <c r="A23" s="1" t="s">
        <v>31</v>
      </c>
      <c r="B23" s="50"/>
      <c r="C23" s="47">
        <f>COUNTIF(C$8:C$15, "&lt;60")</f>
        <v>0</v>
      </c>
      <c r="D23" s="23"/>
      <c r="E23" s="47">
        <f>COUNTIF(E$8:E$15, "&lt;60")</f>
        <v>0</v>
      </c>
      <c r="F23" s="23"/>
      <c r="G23" s="47">
        <f>COUNTIF(G$8:G$15, "&lt;60")</f>
        <v>1</v>
      </c>
      <c r="I23" s="54">
        <f>COUNTIF(I$8:I$15, "&lt;60")</f>
        <v>0</v>
      </c>
      <c r="J23" s="47">
        <f>COUNTIF(J$8:J$15, "&lt;60")</f>
        <v>0</v>
      </c>
      <c r="K23" s="50"/>
      <c r="L23" s="50"/>
      <c r="T23" s="18"/>
      <c r="W23" s="18"/>
      <c r="Y23" s="18"/>
      <c r="Z23" s="51"/>
      <c r="AA23" s="18"/>
      <c r="AB23" s="23"/>
      <c r="AC23" s="50"/>
      <c r="AD23" s="18"/>
      <c r="AE23" s="23"/>
      <c r="AF23" s="50"/>
      <c r="AG23" s="18"/>
      <c r="AH23" s="23"/>
      <c r="AI23" s="18"/>
      <c r="AJ23" s="51"/>
    </row>
  </sheetData>
  <phoneticPr fontId="3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1011307061-gradebook.csv</vt:lpstr>
    </vt:vector>
  </TitlesOfParts>
  <Company>Amherst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Amherst College</dc:creator>
  <cp:lastModifiedBy>Aniket Gupta</cp:lastModifiedBy>
  <dcterms:created xsi:type="dcterms:W3CDTF">2002-01-18T19:32:35Z</dcterms:created>
  <dcterms:modified xsi:type="dcterms:W3CDTF">2024-02-03T22:17:32Z</dcterms:modified>
</cp:coreProperties>
</file>