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2FD81659-9D77-40C0-B419-85667F2D9C75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R7" i="1"/>
  <c r="M8" i="1"/>
  <c r="M28" i="1" s="1"/>
  <c r="M29" i="1" s="1"/>
  <c r="Q8" i="1"/>
  <c r="R8" i="1"/>
  <c r="M9" i="1"/>
  <c r="R9" i="1"/>
  <c r="M10" i="1"/>
  <c r="Q10" i="1"/>
  <c r="R10" i="1"/>
  <c r="M11" i="1"/>
  <c r="Q11" i="1"/>
  <c r="R11" i="1"/>
  <c r="M12" i="1"/>
  <c r="R12" i="1"/>
  <c r="M13" i="1"/>
  <c r="R13" i="1"/>
  <c r="A14" i="1"/>
  <c r="M14" i="1"/>
  <c r="Q14" i="1"/>
  <c r="R14" i="1"/>
  <c r="M15" i="1"/>
  <c r="R15" i="1"/>
  <c r="M16" i="1"/>
  <c r="R16" i="1"/>
  <c r="R28" i="1" s="1"/>
  <c r="R29" i="1" s="1"/>
  <c r="M17" i="1"/>
  <c r="R17" i="1"/>
  <c r="M18" i="1"/>
  <c r="Q18" i="1"/>
  <c r="R18" i="1"/>
  <c r="M19" i="1"/>
  <c r="Q19" i="1"/>
  <c r="R19" i="1"/>
  <c r="M20" i="1"/>
  <c r="Q20" i="1"/>
  <c r="R20" i="1"/>
  <c r="A21" i="1"/>
  <c r="M21" i="1"/>
  <c r="R21" i="1"/>
  <c r="M22" i="1"/>
  <c r="Q22" i="1"/>
  <c r="R22" i="1"/>
  <c r="M23" i="1"/>
  <c r="R23" i="1"/>
  <c r="M24" i="1"/>
  <c r="R24" i="1"/>
  <c r="M25" i="1"/>
  <c r="R25" i="1"/>
  <c r="M26" i="1"/>
  <c r="Q26" i="1"/>
  <c r="R26" i="1"/>
  <c r="B28" i="1"/>
  <c r="C28" i="1"/>
  <c r="C29" i="1" s="1"/>
  <c r="D28" i="1"/>
  <c r="E28" i="1"/>
  <c r="F28" i="1"/>
  <c r="G28" i="1"/>
  <c r="G29" i="1" s="1"/>
  <c r="H28" i="1"/>
  <c r="I28" i="1"/>
  <c r="J28" i="1"/>
  <c r="K28" i="1"/>
  <c r="K29" i="1" s="1"/>
  <c r="L28" i="1"/>
  <c r="N28" i="1"/>
  <c r="O28" i="1"/>
  <c r="O29" i="1" s="1"/>
  <c r="P28" i="1"/>
  <c r="S28" i="1"/>
  <c r="B29" i="1"/>
  <c r="D29" i="1"/>
  <c r="E29" i="1"/>
  <c r="F29" i="1"/>
  <c r="H29" i="1"/>
  <c r="I29" i="1"/>
  <c r="J29" i="1"/>
  <c r="L29" i="1"/>
  <c r="N29" i="1"/>
  <c r="P29" i="1"/>
  <c r="S29" i="1"/>
</calcChain>
</file>

<file path=xl/sharedStrings.xml><?xml version="1.0" encoding="utf-8"?>
<sst xmlns="http://schemas.openxmlformats.org/spreadsheetml/2006/main" count="34" uniqueCount="34">
  <si>
    <t>HW 1</t>
  </si>
  <si>
    <t>HW 2</t>
  </si>
  <si>
    <t>HW 3</t>
  </si>
  <si>
    <t xml:space="preserve">HW 4 </t>
  </si>
  <si>
    <t>residuals</t>
  </si>
  <si>
    <t>SUR 3641 SURVEY COMPUTATIONS</t>
  </si>
  <si>
    <t>Mean</t>
  </si>
  <si>
    <t>Quiz 1</t>
  </si>
  <si>
    <t>Quiz 2</t>
  </si>
  <si>
    <t>HW 5</t>
  </si>
  <si>
    <t>HW 6</t>
  </si>
  <si>
    <t>HW 7</t>
  </si>
  <si>
    <t>HW 8</t>
  </si>
  <si>
    <t>Project</t>
  </si>
  <si>
    <t>Final Exam</t>
  </si>
  <si>
    <t>intersect</t>
  </si>
  <si>
    <t>inter/resect</t>
  </si>
  <si>
    <t>traverse</t>
  </si>
  <si>
    <t>%</t>
  </si>
  <si>
    <t>HW 9</t>
  </si>
  <si>
    <t>HW 10</t>
  </si>
  <si>
    <t>inv/polar</t>
  </si>
  <si>
    <t>invs</t>
  </si>
  <si>
    <t>transform</t>
  </si>
  <si>
    <t>matrices</t>
  </si>
  <si>
    <t>Fall 2003</t>
  </si>
  <si>
    <t>ID #</t>
  </si>
  <si>
    <t>HW Total/30</t>
  </si>
  <si>
    <t>least sq</t>
  </si>
  <si>
    <t>Quiz/10</t>
  </si>
  <si>
    <t>Quiz 3</t>
  </si>
  <si>
    <t>line fitting</t>
  </si>
  <si>
    <t>HW 11</t>
  </si>
  <si>
    <t>level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</si>
</sst>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i/>
      <sz val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0" xfId="0" applyFont="1"/>
    <xf numFmtId="0" fontId="1" fillId="2" borderId="5" xfId="0" applyFont="1" applyFill="1" applyBorder="1"/>
    <xf numFmtId="0" fontId="0" fillId="0" borderId="6" xfId="0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3" borderId="3" xfId="0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3" borderId="3" xfId="0" applyFill="1" applyBorder="1"/>
    <xf numFmtId="0" fontId="0" fillId="3" borderId="4" xfId="0" applyFill="1" applyBorder="1"/>
    <xf numFmtId="1" fontId="1" fillId="2" borderId="13" xfId="0" applyNumberFormat="1" applyFont="1" applyFill="1" applyBorder="1" applyAlignment="1">
      <alignment horizontal="center"/>
    </xf>
    <xf numFmtId="164" fontId="1" fillId="2" borderId="14" xfId="0" applyNumberFormat="1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1" fillId="2" borderId="17" xfId="0" applyFont="1" applyFill="1" applyBorder="1" applyAlignment="1">
      <alignment horizontal="right"/>
    </xf>
    <xf numFmtId="0" fontId="0" fillId="0" borderId="18" xfId="0" applyBorder="1"/>
    <xf numFmtId="0" fontId="4" fillId="0" borderId="11" xfId="0" applyFont="1" applyBorder="1"/>
    <xf numFmtId="0" fontId="4" fillId="0" borderId="11" xfId="0" applyFont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4" fillId="0" borderId="13" xfId="0" applyFont="1" applyBorder="1"/>
    <xf numFmtId="0" fontId="1" fillId="0" borderId="20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/>
    <xf numFmtId="0" fontId="0" fillId="3" borderId="20" xfId="0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0" fillId="0" borderId="22" xfId="0" applyBorder="1"/>
    <xf numFmtId="0" fontId="1" fillId="3" borderId="20" xfId="0" applyFont="1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3" borderId="15" xfId="0" applyFill="1" applyBorder="1"/>
    <xf numFmtId="0" fontId="0" fillId="0" borderId="15" xfId="0" applyFill="1" applyBorder="1"/>
    <xf numFmtId="0" fontId="1" fillId="0" borderId="1" xfId="0" applyFont="1" applyBorder="1"/>
    <xf numFmtId="0" fontId="1" fillId="0" borderId="23" xfId="0" applyFont="1" applyBorder="1"/>
    <xf numFmtId="0" fontId="1" fillId="0" borderId="15" xfId="0" applyFont="1" applyBorder="1"/>
    <xf numFmtId="2" fontId="5" fillId="0" borderId="15" xfId="0" applyNumberFormat="1" applyFont="1" applyBorder="1"/>
    <xf numFmtId="2" fontId="5" fillId="3" borderId="1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9"/>
  <sheetViews>
    <sheetView tabSelected="1" workbookViewId="0">
      <selection activeCell="M33" sqref="M33"/>
    </sheetView>
  </sheetViews>
  <sheetFormatPr defaultRowHeight="13.2" x14ac:dyDescent="0.25"/>
  <cols>
    <col min="1" max="1" width="6.44140625" customWidth="1"/>
    <col min="2" max="2" width="7.33203125" customWidth="1"/>
    <col min="3" max="3" width="6.5546875" customWidth="1"/>
    <col min="4" max="4" width="4.44140625" customWidth="1"/>
    <col min="5" max="5" width="7" customWidth="1"/>
    <col min="6" max="6" width="8.5546875" customWidth="1"/>
    <col min="7" max="7" width="6.33203125" customWidth="1"/>
    <col min="8" max="8" width="6.6640625" customWidth="1"/>
    <col min="9" max="9" width="7" customWidth="1"/>
    <col min="10" max="10" width="6.44140625" customWidth="1"/>
    <col min="11" max="11" width="7.33203125" customWidth="1"/>
    <col min="12" max="12" width="6.88671875" customWidth="1"/>
    <col min="13" max="13" width="10.33203125" customWidth="1"/>
    <col min="14" max="14" width="5.5546875" customWidth="1"/>
    <col min="15" max="15" width="6.44140625" customWidth="1"/>
    <col min="16" max="16" width="5.6640625" customWidth="1"/>
    <col min="17" max="17" width="5.88671875" customWidth="1"/>
    <col min="18" max="18" width="6.44140625" customWidth="1"/>
  </cols>
  <sheetData>
    <row r="2" spans="1:19" ht="15.6" x14ac:dyDescent="0.3">
      <c r="A2" s="7" t="s">
        <v>5</v>
      </c>
      <c r="B2" s="7"/>
      <c r="C2" s="7"/>
      <c r="D2" s="7"/>
    </row>
    <row r="3" spans="1:19" ht="15.6" x14ac:dyDescent="0.3">
      <c r="A3" s="7" t="s">
        <v>25</v>
      </c>
    </row>
    <row r="5" spans="1:19" ht="13.8" thickBot="1" x14ac:dyDescent="0.3"/>
    <row r="6" spans="1:19" ht="13.8" thickBot="1" x14ac:dyDescent="0.3">
      <c r="A6" s="8" t="s">
        <v>26</v>
      </c>
      <c r="B6" s="12" t="s">
        <v>0</v>
      </c>
      <c r="C6" s="13" t="s">
        <v>1</v>
      </c>
      <c r="D6" s="13" t="s">
        <v>2</v>
      </c>
      <c r="E6" s="13" t="s">
        <v>3</v>
      </c>
      <c r="F6" s="13" t="s">
        <v>9</v>
      </c>
      <c r="G6" s="13" t="s">
        <v>10</v>
      </c>
      <c r="H6" s="13" t="s">
        <v>11</v>
      </c>
      <c r="I6" s="13" t="s">
        <v>12</v>
      </c>
      <c r="J6" s="13" t="s">
        <v>19</v>
      </c>
      <c r="K6" s="13" t="s">
        <v>20</v>
      </c>
      <c r="L6" s="13" t="s">
        <v>32</v>
      </c>
      <c r="M6" s="13" t="s">
        <v>27</v>
      </c>
      <c r="N6" s="13" t="s">
        <v>13</v>
      </c>
      <c r="O6" s="13" t="s">
        <v>7</v>
      </c>
      <c r="P6" s="13" t="s">
        <v>8</v>
      </c>
      <c r="Q6" s="41" t="s">
        <v>30</v>
      </c>
      <c r="R6" s="41" t="s">
        <v>29</v>
      </c>
      <c r="S6" s="14" t="s">
        <v>14</v>
      </c>
    </row>
    <row r="7" spans="1:19" x14ac:dyDescent="0.25">
      <c r="A7" s="9"/>
      <c r="B7" s="1">
        <v>10</v>
      </c>
      <c r="C7" s="1">
        <v>10</v>
      </c>
      <c r="D7" s="1">
        <v>30</v>
      </c>
      <c r="E7" s="1">
        <v>10</v>
      </c>
      <c r="F7" s="1">
        <v>40</v>
      </c>
      <c r="G7" s="1">
        <v>40</v>
      </c>
      <c r="H7" s="1">
        <v>40</v>
      </c>
      <c r="I7" s="31">
        <v>30</v>
      </c>
      <c r="J7" s="32">
        <v>30</v>
      </c>
      <c r="K7" s="47">
        <v>20</v>
      </c>
      <c r="L7" s="48">
        <v>20</v>
      </c>
      <c r="M7" s="49">
        <f>SUM(B7:L7)/SUM($B$7:$L$7)*30</f>
        <v>30</v>
      </c>
      <c r="N7" s="47">
        <v>20</v>
      </c>
      <c r="O7" s="1">
        <v>50</v>
      </c>
      <c r="P7" s="1">
        <v>50</v>
      </c>
      <c r="Q7" s="31">
        <v>50</v>
      </c>
      <c r="R7" s="31">
        <f>SUM(O7:P7)/SUM($O$7:$P$7)*10</f>
        <v>10</v>
      </c>
      <c r="S7" s="3"/>
    </row>
    <row r="8" spans="1:19" x14ac:dyDescent="0.25">
      <c r="A8" s="10">
        <v>6110</v>
      </c>
      <c r="B8" s="2">
        <v>10</v>
      </c>
      <c r="C8" s="2">
        <v>10</v>
      </c>
      <c r="D8" s="2">
        <v>28</v>
      </c>
      <c r="E8" s="4">
        <v>10</v>
      </c>
      <c r="F8" s="2">
        <v>40</v>
      </c>
      <c r="G8" s="2">
        <v>40</v>
      </c>
      <c r="H8" s="2">
        <v>40</v>
      </c>
      <c r="I8" s="33">
        <v>30</v>
      </c>
      <c r="J8" s="4">
        <v>30</v>
      </c>
      <c r="K8" s="5">
        <v>20</v>
      </c>
      <c r="L8" s="23">
        <v>15</v>
      </c>
      <c r="M8" s="50">
        <f t="shared" ref="M8:M26" si="0">SUM(B8:L8)/SUM($B$7:$L$7)*30</f>
        <v>29.25</v>
      </c>
      <c r="N8" s="5"/>
      <c r="O8" s="4">
        <v>37</v>
      </c>
      <c r="P8" s="4">
        <v>38</v>
      </c>
      <c r="Q8" s="33" t="str">
        <f>"-"</f>
        <v>-</v>
      </c>
      <c r="R8" s="31">
        <f t="shared" ref="R8:R26" si="1">SUM(O8:P8)/SUM($O$7:$P$7)*10</f>
        <v>7.5</v>
      </c>
      <c r="S8" s="6"/>
    </row>
    <row r="9" spans="1:19" x14ac:dyDescent="0.25">
      <c r="A9" s="18">
        <v>6260</v>
      </c>
      <c r="B9" s="17">
        <v>10</v>
      </c>
      <c r="C9" s="17">
        <v>8</v>
      </c>
      <c r="D9" s="17">
        <v>29</v>
      </c>
      <c r="E9" s="17">
        <v>10</v>
      </c>
      <c r="F9" s="17">
        <v>40</v>
      </c>
      <c r="G9" s="34">
        <v>40</v>
      </c>
      <c r="H9" s="34">
        <v>40</v>
      </c>
      <c r="I9" s="40">
        <v>30</v>
      </c>
      <c r="J9" s="17">
        <v>29</v>
      </c>
      <c r="K9" s="19">
        <v>19</v>
      </c>
      <c r="L9" s="45">
        <v>17</v>
      </c>
      <c r="M9" s="51">
        <f t="shared" si="0"/>
        <v>29.142857142857142</v>
      </c>
      <c r="N9" s="19"/>
      <c r="O9" s="17">
        <v>19</v>
      </c>
      <c r="P9" s="17">
        <v>36</v>
      </c>
      <c r="Q9" s="40">
        <v>20</v>
      </c>
      <c r="R9" s="43">
        <f>(P9+Q9)/SUM($O$7:$P$7)*10</f>
        <v>5.6000000000000005</v>
      </c>
      <c r="S9" s="20"/>
    </row>
    <row r="10" spans="1:19" x14ac:dyDescent="0.25">
      <c r="A10" s="11">
        <v>1530</v>
      </c>
      <c r="B10" s="4">
        <v>10</v>
      </c>
      <c r="C10" s="4">
        <v>10</v>
      </c>
      <c r="D10" s="4">
        <v>30</v>
      </c>
      <c r="E10" s="4">
        <v>9</v>
      </c>
      <c r="F10" s="4">
        <v>40</v>
      </c>
      <c r="G10" s="2">
        <v>40</v>
      </c>
      <c r="H10" s="2">
        <v>40</v>
      </c>
      <c r="I10" s="33">
        <v>30</v>
      </c>
      <c r="J10" s="4">
        <v>30</v>
      </c>
      <c r="K10" s="5">
        <v>20</v>
      </c>
      <c r="L10" s="23">
        <v>20</v>
      </c>
      <c r="M10" s="50">
        <f t="shared" si="0"/>
        <v>29.892857142857142</v>
      </c>
      <c r="N10" s="5"/>
      <c r="O10" s="4">
        <v>44</v>
      </c>
      <c r="P10" s="4">
        <v>40</v>
      </c>
      <c r="Q10" s="33" t="str">
        <f>"-"</f>
        <v>-</v>
      </c>
      <c r="R10" s="31">
        <f t="shared" si="1"/>
        <v>8.4</v>
      </c>
      <c r="S10" s="6"/>
    </row>
    <row r="11" spans="1:19" x14ac:dyDescent="0.25">
      <c r="A11" s="18">
        <v>8380</v>
      </c>
      <c r="B11" s="17">
        <v>10</v>
      </c>
      <c r="C11" s="17">
        <v>10</v>
      </c>
      <c r="D11" s="17">
        <v>29</v>
      </c>
      <c r="E11" s="17">
        <v>10</v>
      </c>
      <c r="F11" s="17">
        <v>35</v>
      </c>
      <c r="G11" s="34">
        <v>35</v>
      </c>
      <c r="H11" s="34">
        <v>40</v>
      </c>
      <c r="I11" s="40">
        <v>30</v>
      </c>
      <c r="J11" s="17">
        <v>29</v>
      </c>
      <c r="K11" s="19">
        <v>19</v>
      </c>
      <c r="L11" s="45">
        <v>12</v>
      </c>
      <c r="M11" s="51">
        <f t="shared" si="0"/>
        <v>27.75</v>
      </c>
      <c r="N11" s="19"/>
      <c r="O11" s="17">
        <v>47</v>
      </c>
      <c r="P11" s="17">
        <v>30</v>
      </c>
      <c r="Q11" s="40" t="str">
        <f>"-"</f>
        <v>-</v>
      </c>
      <c r="R11" s="43">
        <f t="shared" si="1"/>
        <v>7.7</v>
      </c>
      <c r="S11" s="20"/>
    </row>
    <row r="12" spans="1:19" x14ac:dyDescent="0.25">
      <c r="A12" s="11">
        <v>4200</v>
      </c>
      <c r="B12" s="4">
        <v>8</v>
      </c>
      <c r="C12" s="4">
        <v>10</v>
      </c>
      <c r="D12" s="4">
        <v>30</v>
      </c>
      <c r="E12" s="4">
        <v>9</v>
      </c>
      <c r="F12" s="4">
        <v>25</v>
      </c>
      <c r="G12" s="2">
        <v>40</v>
      </c>
      <c r="H12" s="2">
        <v>40</v>
      </c>
      <c r="I12" s="33">
        <v>30</v>
      </c>
      <c r="J12" s="4">
        <v>29</v>
      </c>
      <c r="K12" s="5">
        <v>20</v>
      </c>
      <c r="L12" s="23">
        <v>10</v>
      </c>
      <c r="M12" s="50">
        <f t="shared" si="0"/>
        <v>26.892857142857142</v>
      </c>
      <c r="N12" s="5"/>
      <c r="O12" s="4">
        <v>39</v>
      </c>
      <c r="P12" s="4">
        <v>22</v>
      </c>
      <c r="Q12" s="33">
        <v>40</v>
      </c>
      <c r="R12" s="31">
        <f>(O12+Q12)/SUM($O$7:$P$7)*10</f>
        <v>7.9</v>
      </c>
      <c r="S12" s="6"/>
    </row>
    <row r="13" spans="1:19" x14ac:dyDescent="0.25">
      <c r="A13" s="18">
        <v>6800</v>
      </c>
      <c r="B13" s="17">
        <v>10</v>
      </c>
      <c r="C13" s="17">
        <v>10</v>
      </c>
      <c r="D13" s="17">
        <v>29</v>
      </c>
      <c r="E13" s="17">
        <v>9</v>
      </c>
      <c r="F13" s="17">
        <v>40</v>
      </c>
      <c r="G13" s="34">
        <v>40</v>
      </c>
      <c r="H13" s="34">
        <v>40</v>
      </c>
      <c r="I13" s="40">
        <v>30</v>
      </c>
      <c r="J13" s="17">
        <v>29</v>
      </c>
      <c r="K13" s="19">
        <v>19</v>
      </c>
      <c r="L13" s="45">
        <v>17</v>
      </c>
      <c r="M13" s="51">
        <f t="shared" si="0"/>
        <v>29.25</v>
      </c>
      <c r="N13" s="19"/>
      <c r="O13" s="17">
        <v>42</v>
      </c>
      <c r="P13" s="17">
        <v>33</v>
      </c>
      <c r="Q13" s="40">
        <v>50</v>
      </c>
      <c r="R13" s="43">
        <f>(O13+Q13)/SUM($O$7:$P$7)*10</f>
        <v>9.2000000000000011</v>
      </c>
      <c r="S13" s="20"/>
    </row>
    <row r="14" spans="1:19" x14ac:dyDescent="0.25">
      <c r="A14" s="11" t="str">
        <f>"0290"</f>
        <v>0290</v>
      </c>
      <c r="B14" s="4">
        <v>10</v>
      </c>
      <c r="C14" s="4">
        <v>10</v>
      </c>
      <c r="D14" s="4">
        <v>30</v>
      </c>
      <c r="E14" s="4">
        <v>10</v>
      </c>
      <c r="F14" s="4">
        <v>35</v>
      </c>
      <c r="G14" s="2">
        <v>40</v>
      </c>
      <c r="H14" s="2">
        <v>40</v>
      </c>
      <c r="I14" s="33">
        <v>25</v>
      </c>
      <c r="J14" s="4">
        <v>29</v>
      </c>
      <c r="K14" s="5">
        <v>18</v>
      </c>
      <c r="L14" s="23">
        <v>12</v>
      </c>
      <c r="M14" s="50">
        <f t="shared" si="0"/>
        <v>27.75</v>
      </c>
      <c r="N14" s="5"/>
      <c r="O14" s="4">
        <v>49</v>
      </c>
      <c r="P14" s="4">
        <v>36</v>
      </c>
      <c r="Q14" s="33" t="str">
        <f>"-"</f>
        <v>-</v>
      </c>
      <c r="R14" s="31">
        <f t="shared" si="1"/>
        <v>8.5</v>
      </c>
      <c r="S14" s="6"/>
    </row>
    <row r="15" spans="1:19" x14ac:dyDescent="0.25">
      <c r="A15" s="18">
        <v>7870</v>
      </c>
      <c r="B15" s="17">
        <v>10</v>
      </c>
      <c r="C15" s="17">
        <v>10</v>
      </c>
      <c r="D15" s="17">
        <v>29</v>
      </c>
      <c r="E15" s="17">
        <v>10</v>
      </c>
      <c r="F15" s="17">
        <v>35</v>
      </c>
      <c r="G15" s="34">
        <v>40</v>
      </c>
      <c r="H15" s="34">
        <v>38</v>
      </c>
      <c r="I15" s="40">
        <v>30</v>
      </c>
      <c r="J15" s="17">
        <v>29</v>
      </c>
      <c r="K15" s="19">
        <v>19</v>
      </c>
      <c r="L15" s="45">
        <v>10</v>
      </c>
      <c r="M15" s="51">
        <f t="shared" si="0"/>
        <v>27.857142857142858</v>
      </c>
      <c r="N15" s="19"/>
      <c r="O15" s="17">
        <v>42</v>
      </c>
      <c r="P15" s="17">
        <v>30</v>
      </c>
      <c r="Q15" s="40">
        <v>15</v>
      </c>
      <c r="R15" s="43">
        <f t="shared" si="1"/>
        <v>7.1999999999999993</v>
      </c>
      <c r="S15" s="20"/>
    </row>
    <row r="16" spans="1:19" x14ac:dyDescent="0.25">
      <c r="A16" s="11">
        <v>6580</v>
      </c>
      <c r="B16" s="4">
        <v>10</v>
      </c>
      <c r="C16" s="4">
        <v>8</v>
      </c>
      <c r="D16" s="4">
        <v>29</v>
      </c>
      <c r="E16" s="4">
        <v>10</v>
      </c>
      <c r="F16" s="4">
        <v>25</v>
      </c>
      <c r="G16" s="2">
        <v>40</v>
      </c>
      <c r="H16" s="2">
        <v>40</v>
      </c>
      <c r="I16" s="33">
        <v>30</v>
      </c>
      <c r="J16" s="4">
        <v>30</v>
      </c>
      <c r="K16" s="5">
        <v>20</v>
      </c>
      <c r="L16" s="23">
        <v>18</v>
      </c>
      <c r="M16" s="50">
        <f t="shared" si="0"/>
        <v>27.857142857142858</v>
      </c>
      <c r="N16" s="5"/>
      <c r="O16" s="4">
        <v>31</v>
      </c>
      <c r="P16" s="4">
        <v>42</v>
      </c>
      <c r="Q16" s="33">
        <v>50</v>
      </c>
      <c r="R16" s="31">
        <f>(P16+Q16)/SUM($O$7:$P$7)*10</f>
        <v>9.2000000000000011</v>
      </c>
      <c r="S16" s="6"/>
    </row>
    <row r="17" spans="1:19" x14ac:dyDescent="0.25">
      <c r="A17" s="18">
        <v>4180</v>
      </c>
      <c r="B17" s="17">
        <v>10</v>
      </c>
      <c r="C17" s="17">
        <v>10</v>
      </c>
      <c r="D17" s="17">
        <v>30</v>
      </c>
      <c r="E17" s="17">
        <v>10</v>
      </c>
      <c r="F17" s="17">
        <v>40</v>
      </c>
      <c r="G17" s="34">
        <v>40</v>
      </c>
      <c r="H17" s="34">
        <v>40</v>
      </c>
      <c r="I17" s="40">
        <v>30</v>
      </c>
      <c r="J17" s="17">
        <v>29</v>
      </c>
      <c r="K17" s="19">
        <v>18</v>
      </c>
      <c r="L17" s="45">
        <v>19</v>
      </c>
      <c r="M17" s="51">
        <f t="shared" si="0"/>
        <v>29.571428571428573</v>
      </c>
      <c r="N17" s="19"/>
      <c r="O17" s="17">
        <v>36</v>
      </c>
      <c r="P17" s="17">
        <v>46</v>
      </c>
      <c r="Q17" s="40">
        <v>13</v>
      </c>
      <c r="R17" s="43">
        <f t="shared" si="1"/>
        <v>8.1999999999999993</v>
      </c>
      <c r="S17" s="20"/>
    </row>
    <row r="18" spans="1:19" x14ac:dyDescent="0.25">
      <c r="A18" s="11">
        <v>3560</v>
      </c>
      <c r="B18" s="4">
        <v>10</v>
      </c>
      <c r="C18" s="4">
        <v>10</v>
      </c>
      <c r="D18" s="4">
        <v>27</v>
      </c>
      <c r="E18" s="4">
        <v>10</v>
      </c>
      <c r="F18" s="4">
        <v>35</v>
      </c>
      <c r="G18" s="2">
        <v>40</v>
      </c>
      <c r="H18" s="2">
        <v>40</v>
      </c>
      <c r="I18" s="33">
        <v>30</v>
      </c>
      <c r="J18" s="4">
        <v>29</v>
      </c>
      <c r="K18" s="5">
        <v>19</v>
      </c>
      <c r="L18" s="23">
        <v>16</v>
      </c>
      <c r="M18" s="50">
        <f t="shared" si="0"/>
        <v>28.5</v>
      </c>
      <c r="N18" s="5"/>
      <c r="O18" s="4">
        <v>21</v>
      </c>
      <c r="P18" s="4">
        <v>39</v>
      </c>
      <c r="Q18" s="33" t="str">
        <f>"-"</f>
        <v>-</v>
      </c>
      <c r="R18" s="31">
        <f t="shared" si="1"/>
        <v>6</v>
      </c>
      <c r="S18" s="6"/>
    </row>
    <row r="19" spans="1:19" x14ac:dyDescent="0.25">
      <c r="A19" s="18">
        <v>7260</v>
      </c>
      <c r="B19" s="17">
        <v>10</v>
      </c>
      <c r="C19" s="17">
        <v>9</v>
      </c>
      <c r="D19" s="17">
        <v>28</v>
      </c>
      <c r="E19" s="17">
        <v>10</v>
      </c>
      <c r="F19" s="17">
        <v>35</v>
      </c>
      <c r="G19" s="34">
        <v>35</v>
      </c>
      <c r="H19" s="34">
        <v>40</v>
      </c>
      <c r="I19" s="40">
        <v>30</v>
      </c>
      <c r="J19" s="17">
        <v>29</v>
      </c>
      <c r="K19" s="19">
        <v>19</v>
      </c>
      <c r="L19" s="45">
        <v>16</v>
      </c>
      <c r="M19" s="51">
        <f t="shared" si="0"/>
        <v>27.964285714285715</v>
      </c>
      <c r="N19" s="19"/>
      <c r="O19" s="17">
        <v>39</v>
      </c>
      <c r="P19" s="17">
        <v>30</v>
      </c>
      <c r="Q19" s="40" t="str">
        <f>"-"</f>
        <v>-</v>
      </c>
      <c r="R19" s="43">
        <f t="shared" si="1"/>
        <v>6.8999999999999995</v>
      </c>
      <c r="S19" s="20"/>
    </row>
    <row r="20" spans="1:19" x14ac:dyDescent="0.25">
      <c r="A20" s="11">
        <v>5200</v>
      </c>
      <c r="B20" s="4">
        <v>10</v>
      </c>
      <c r="C20" s="4">
        <v>10</v>
      </c>
      <c r="D20" s="4">
        <v>30</v>
      </c>
      <c r="E20" s="4">
        <v>9</v>
      </c>
      <c r="F20" s="4">
        <v>10</v>
      </c>
      <c r="G20" s="2">
        <v>38</v>
      </c>
      <c r="H20" s="2">
        <v>40</v>
      </c>
      <c r="I20" s="33">
        <v>30</v>
      </c>
      <c r="J20" s="4">
        <v>29</v>
      </c>
      <c r="K20" s="5">
        <v>19</v>
      </c>
      <c r="L20" s="23">
        <v>13</v>
      </c>
      <c r="M20" s="50">
        <f t="shared" si="0"/>
        <v>25.5</v>
      </c>
      <c r="N20" s="5"/>
      <c r="O20" s="4">
        <v>33</v>
      </c>
      <c r="P20" s="4">
        <v>30</v>
      </c>
      <c r="Q20" s="33" t="str">
        <f>"-"</f>
        <v>-</v>
      </c>
      <c r="R20" s="31">
        <f t="shared" si="1"/>
        <v>6.3</v>
      </c>
      <c r="S20" s="6"/>
    </row>
    <row r="21" spans="1:19" x14ac:dyDescent="0.25">
      <c r="A21" s="18" t="str">
        <f>"0130"</f>
        <v>0130</v>
      </c>
      <c r="B21" s="17">
        <v>9</v>
      </c>
      <c r="C21" s="17">
        <v>10</v>
      </c>
      <c r="D21" s="17">
        <v>29</v>
      </c>
      <c r="E21" s="17">
        <v>10</v>
      </c>
      <c r="F21" s="17">
        <v>25</v>
      </c>
      <c r="G21" s="34">
        <v>35</v>
      </c>
      <c r="H21" s="34">
        <v>40</v>
      </c>
      <c r="I21" s="40">
        <v>30</v>
      </c>
      <c r="J21" s="17">
        <v>29</v>
      </c>
      <c r="K21" s="19">
        <v>0</v>
      </c>
      <c r="L21" s="45">
        <v>16</v>
      </c>
      <c r="M21" s="51">
        <f t="shared" si="0"/>
        <v>24.964285714285715</v>
      </c>
      <c r="N21" s="19"/>
      <c r="O21" s="17">
        <v>48</v>
      </c>
      <c r="P21" s="17">
        <v>10</v>
      </c>
      <c r="Q21" s="40">
        <v>8</v>
      </c>
      <c r="R21" s="43">
        <f t="shared" si="1"/>
        <v>5.8</v>
      </c>
      <c r="S21" s="20"/>
    </row>
    <row r="22" spans="1:19" x14ac:dyDescent="0.25">
      <c r="A22" s="11">
        <v>7720</v>
      </c>
      <c r="B22" s="4">
        <v>10</v>
      </c>
      <c r="C22" s="4">
        <v>8</v>
      </c>
      <c r="D22" s="4">
        <v>24</v>
      </c>
      <c r="E22" s="4">
        <v>10</v>
      </c>
      <c r="F22" s="4">
        <v>35</v>
      </c>
      <c r="G22" s="2">
        <v>35</v>
      </c>
      <c r="H22" s="2">
        <v>40</v>
      </c>
      <c r="I22" s="33">
        <v>30</v>
      </c>
      <c r="J22" s="4">
        <v>29</v>
      </c>
      <c r="K22" s="5">
        <v>19</v>
      </c>
      <c r="L22" s="23">
        <v>17</v>
      </c>
      <c r="M22" s="50">
        <f t="shared" si="0"/>
        <v>27.535714285714285</v>
      </c>
      <c r="N22" s="5"/>
      <c r="O22" s="4">
        <v>34</v>
      </c>
      <c r="P22" s="4">
        <v>50</v>
      </c>
      <c r="Q22" s="33" t="str">
        <f>"-"</f>
        <v>-</v>
      </c>
      <c r="R22" s="31">
        <f t="shared" si="1"/>
        <v>8.4</v>
      </c>
      <c r="S22" s="6"/>
    </row>
    <row r="23" spans="1:19" x14ac:dyDescent="0.25">
      <c r="A23" s="18">
        <v>7664</v>
      </c>
      <c r="B23" s="17">
        <v>10</v>
      </c>
      <c r="C23" s="17">
        <v>10</v>
      </c>
      <c r="D23" s="17">
        <v>24</v>
      </c>
      <c r="E23" s="17">
        <v>10</v>
      </c>
      <c r="F23" s="17">
        <v>35</v>
      </c>
      <c r="G23" s="34">
        <v>40</v>
      </c>
      <c r="H23" s="34">
        <v>40</v>
      </c>
      <c r="I23" s="40">
        <v>30</v>
      </c>
      <c r="J23" s="17">
        <v>29</v>
      </c>
      <c r="K23" s="19">
        <v>19</v>
      </c>
      <c r="L23" s="45">
        <v>16</v>
      </c>
      <c r="M23" s="51">
        <f t="shared" si="0"/>
        <v>28.178571428571427</v>
      </c>
      <c r="N23" s="19"/>
      <c r="O23" s="17">
        <v>24</v>
      </c>
      <c r="P23" s="17">
        <v>37</v>
      </c>
      <c r="Q23" s="40">
        <v>30</v>
      </c>
      <c r="R23" s="43">
        <f>(P23+Q23)/SUM($O$7:$P$7)*10</f>
        <v>6.7</v>
      </c>
      <c r="S23" s="20"/>
    </row>
    <row r="24" spans="1:19" x14ac:dyDescent="0.25">
      <c r="A24" s="35">
        <v>1</v>
      </c>
      <c r="B24" s="36">
        <v>10</v>
      </c>
      <c r="C24" s="36">
        <v>10</v>
      </c>
      <c r="D24" s="36">
        <v>30</v>
      </c>
      <c r="E24" s="36">
        <v>10</v>
      </c>
      <c r="F24" s="36">
        <v>0</v>
      </c>
      <c r="G24" s="37">
        <v>35</v>
      </c>
      <c r="H24" s="2">
        <v>40</v>
      </c>
      <c r="I24" s="33">
        <v>30</v>
      </c>
      <c r="J24" s="4">
        <v>29</v>
      </c>
      <c r="K24" s="38">
        <v>19</v>
      </c>
      <c r="L24" s="46">
        <v>15</v>
      </c>
      <c r="M24" s="50">
        <f t="shared" si="0"/>
        <v>24.428571428571427</v>
      </c>
      <c r="N24" s="38"/>
      <c r="O24" s="36">
        <v>21</v>
      </c>
      <c r="P24" s="36">
        <v>43</v>
      </c>
      <c r="Q24" s="44">
        <v>41</v>
      </c>
      <c r="R24" s="31">
        <f>(P24+Q24)/SUM($O$7:$P$7)*10</f>
        <v>8.4</v>
      </c>
      <c r="S24" s="39"/>
    </row>
    <row r="25" spans="1:19" x14ac:dyDescent="0.25">
      <c r="A25" s="18">
        <v>2</v>
      </c>
      <c r="B25" s="17">
        <v>10</v>
      </c>
      <c r="C25" s="17">
        <v>9</v>
      </c>
      <c r="D25" s="17">
        <v>18</v>
      </c>
      <c r="E25" s="17">
        <v>10</v>
      </c>
      <c r="F25" s="17">
        <v>35</v>
      </c>
      <c r="G25" s="34">
        <v>40</v>
      </c>
      <c r="H25" s="34">
        <v>40</v>
      </c>
      <c r="I25" s="40">
        <v>25</v>
      </c>
      <c r="J25" s="17">
        <v>0</v>
      </c>
      <c r="K25" s="19">
        <v>0</v>
      </c>
      <c r="L25" s="45">
        <v>0</v>
      </c>
      <c r="M25" s="51">
        <f t="shared" si="0"/>
        <v>20.035714285714285</v>
      </c>
      <c r="N25" s="19"/>
      <c r="O25" s="17">
        <v>40</v>
      </c>
      <c r="P25" s="17">
        <v>28</v>
      </c>
      <c r="Q25" s="40">
        <v>13</v>
      </c>
      <c r="R25" s="43">
        <f t="shared" si="1"/>
        <v>6.8000000000000007</v>
      </c>
      <c r="S25" s="20"/>
    </row>
    <row r="26" spans="1:19" x14ac:dyDescent="0.25">
      <c r="A26" s="11">
        <v>3</v>
      </c>
      <c r="B26" s="4">
        <v>10</v>
      </c>
      <c r="C26" s="4">
        <v>9</v>
      </c>
      <c r="D26" s="4">
        <v>30</v>
      </c>
      <c r="E26" s="4">
        <v>10</v>
      </c>
      <c r="F26" s="4">
        <v>35</v>
      </c>
      <c r="G26" s="2">
        <v>40</v>
      </c>
      <c r="H26" s="2">
        <v>40</v>
      </c>
      <c r="I26" s="33">
        <v>25</v>
      </c>
      <c r="J26" s="4">
        <v>29</v>
      </c>
      <c r="K26" s="5">
        <v>19</v>
      </c>
      <c r="L26" s="23">
        <v>12</v>
      </c>
      <c r="M26" s="50">
        <f t="shared" si="0"/>
        <v>27.75</v>
      </c>
      <c r="N26" s="5"/>
      <c r="O26" s="4">
        <v>36</v>
      </c>
      <c r="P26" s="4">
        <v>36</v>
      </c>
      <c r="Q26" s="33" t="str">
        <f>"-"</f>
        <v>-</v>
      </c>
      <c r="R26" s="31">
        <f t="shared" si="1"/>
        <v>7.1999999999999993</v>
      </c>
      <c r="S26" s="6"/>
    </row>
    <row r="27" spans="1:19" ht="13.8" thickBot="1" x14ac:dyDescent="0.3">
      <c r="A27" s="26"/>
      <c r="B27" s="27" t="s">
        <v>4</v>
      </c>
      <c r="C27" s="27" t="s">
        <v>21</v>
      </c>
      <c r="D27" s="28" t="s">
        <v>22</v>
      </c>
      <c r="E27" s="27" t="s">
        <v>15</v>
      </c>
      <c r="F27" s="27" t="s">
        <v>16</v>
      </c>
      <c r="G27" s="28" t="s">
        <v>17</v>
      </c>
      <c r="H27" s="27" t="s">
        <v>24</v>
      </c>
      <c r="I27" s="30" t="s">
        <v>23</v>
      </c>
      <c r="J27" s="30" t="s">
        <v>28</v>
      </c>
      <c r="K27" s="30" t="s">
        <v>31</v>
      </c>
      <c r="L27" s="30" t="s">
        <v>33</v>
      </c>
      <c r="M27" s="24"/>
      <c r="N27" s="15"/>
      <c r="O27" s="15"/>
      <c r="P27" s="15"/>
      <c r="Q27" s="42"/>
      <c r="R27" s="42"/>
      <c r="S27" s="16"/>
    </row>
    <row r="28" spans="1:19" x14ac:dyDescent="0.25">
      <c r="A28" s="25" t="s">
        <v>6</v>
      </c>
      <c r="B28" s="22">
        <f>AVERAGE(B8:B26)</f>
        <v>9.8421052631578956</v>
      </c>
      <c r="C28" s="22">
        <f>AVERAGE(C8:C26)</f>
        <v>9.526315789473685</v>
      </c>
      <c r="D28" s="22">
        <f>AVERAGE(D8:D26)</f>
        <v>28.05263157894737</v>
      </c>
      <c r="E28" s="22">
        <f>AVERAGE(E8:E26)</f>
        <v>9.7894736842105257</v>
      </c>
      <c r="F28" s="22">
        <f>SUM(F8:F26)/19</f>
        <v>31.578947368421051</v>
      </c>
      <c r="G28" s="22">
        <f>SUM(G8:G26)/19</f>
        <v>38.578947368421055</v>
      </c>
      <c r="H28" s="22">
        <f>SUM(H8:H26)/19</f>
        <v>39.89473684210526</v>
      </c>
      <c r="I28" s="22">
        <f>AVERAGE(I8:I26)</f>
        <v>29.210526315789473</v>
      </c>
      <c r="J28" s="22">
        <f t="shared" ref="J28:S28" si="2">AVERAGE(J8:J26)</f>
        <v>27.631578947368421</v>
      </c>
      <c r="K28" s="22">
        <f t="shared" si="2"/>
        <v>17.105263157894736</v>
      </c>
      <c r="L28" s="22">
        <f t="shared" si="2"/>
        <v>14.263157894736842</v>
      </c>
      <c r="M28" s="22">
        <f t="shared" si="2"/>
        <v>27.372180451127825</v>
      </c>
      <c r="N28" s="22" t="e">
        <f t="shared" si="2"/>
        <v>#DIV/0!</v>
      </c>
      <c r="O28" s="22">
        <f t="shared" si="2"/>
        <v>35.89473684210526</v>
      </c>
      <c r="P28" s="22">
        <f t="shared" si="2"/>
        <v>34.526315789473685</v>
      </c>
      <c r="Q28" s="22"/>
      <c r="R28" s="22">
        <f t="shared" si="2"/>
        <v>7.4684210526315793</v>
      </c>
      <c r="S28" s="22" t="e">
        <f t="shared" si="2"/>
        <v>#DIV/0!</v>
      </c>
    </row>
    <row r="29" spans="1:19" ht="13.8" thickBot="1" x14ac:dyDescent="0.3">
      <c r="A29" s="29" t="s">
        <v>18</v>
      </c>
      <c r="B29" s="21">
        <f t="shared" ref="B29:I29" si="3">(B28/B7)*100</f>
        <v>98.421052631578959</v>
      </c>
      <c r="C29" s="21">
        <f t="shared" si="3"/>
        <v>95.26315789473685</v>
      </c>
      <c r="D29" s="21">
        <f t="shared" si="3"/>
        <v>93.508771929824562</v>
      </c>
      <c r="E29" s="21">
        <f t="shared" si="3"/>
        <v>97.89473684210526</v>
      </c>
      <c r="F29" s="21">
        <f t="shared" si="3"/>
        <v>78.94736842105263</v>
      </c>
      <c r="G29" s="21">
        <f t="shared" si="3"/>
        <v>96.44736842105263</v>
      </c>
      <c r="H29" s="21">
        <f t="shared" si="3"/>
        <v>99.73684210526315</v>
      </c>
      <c r="I29" s="21">
        <f t="shared" si="3"/>
        <v>97.368421052631575</v>
      </c>
      <c r="J29" s="21">
        <f t="shared" ref="J29:S29" si="4">(J28/J7)*100</f>
        <v>92.10526315789474</v>
      </c>
      <c r="K29" s="21">
        <f t="shared" si="4"/>
        <v>85.526315789473685</v>
      </c>
      <c r="L29" s="21">
        <f t="shared" si="4"/>
        <v>71.315789473684205</v>
      </c>
      <c r="M29" s="21">
        <f t="shared" si="4"/>
        <v>91.240601503759422</v>
      </c>
      <c r="N29" s="21" t="e">
        <f t="shared" si="4"/>
        <v>#DIV/0!</v>
      </c>
      <c r="O29" s="21">
        <f t="shared" si="4"/>
        <v>71.78947368421052</v>
      </c>
      <c r="P29" s="21">
        <f t="shared" si="4"/>
        <v>69.05263157894737</v>
      </c>
      <c r="Q29" s="21"/>
      <c r="R29" s="21">
        <f t="shared" si="4"/>
        <v>74.684210526315795</v>
      </c>
      <c r="S29" s="21" t="e">
        <f t="shared" si="4"/>
        <v>#DIV/0!</v>
      </c>
    </row>
  </sheetData>
  <phoneticPr fontId="0" type="noConversion"/>
  <pageMargins left="0.19" right="0.16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BARNEY</dc:creator>
  <cp:lastModifiedBy>Aniket Gupta</cp:lastModifiedBy>
  <cp:lastPrinted>2003-12-17T13:32:46Z</cp:lastPrinted>
  <dcterms:created xsi:type="dcterms:W3CDTF">2002-09-10T16:06:47Z</dcterms:created>
  <dcterms:modified xsi:type="dcterms:W3CDTF">2024-02-03T22:17:37Z</dcterms:modified>
</cp:coreProperties>
</file>