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C5395AB-3B88-499A-9691-59BA30494CC2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definedNames>
    <definedName name="_xlnm.Print_Area" localSheetId="0">Sheet1!$A$4:$I$67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28" i="1" s="1"/>
  <c r="D10" i="1"/>
  <c r="G10" i="1"/>
  <c r="D11" i="1"/>
  <c r="G11" i="1"/>
  <c r="G12" i="1"/>
  <c r="G15" i="1"/>
  <c r="G16" i="1"/>
  <c r="F17" i="1"/>
  <c r="F28" i="1" s="1"/>
  <c r="F53" i="1" s="1"/>
  <c r="E64" i="1" s="1"/>
  <c r="E65" i="1" s="1"/>
  <c r="G17" i="1"/>
  <c r="F18" i="1"/>
  <c r="G18" i="1"/>
  <c r="G19" i="1"/>
  <c r="G20" i="1"/>
  <c r="G21" i="1"/>
  <c r="G23" i="1"/>
  <c r="D27" i="1"/>
  <c r="D28" i="1" s="1"/>
  <c r="G27" i="1"/>
  <c r="B28" i="1"/>
  <c r="C28" i="1"/>
  <c r="E28" i="1"/>
  <c r="G35" i="1"/>
  <c r="G50" i="1" s="1"/>
  <c r="G36" i="1"/>
  <c r="G37" i="1"/>
  <c r="G39" i="1"/>
  <c r="G40" i="1"/>
  <c r="D44" i="1"/>
  <c r="G44" i="1"/>
  <c r="D45" i="1"/>
  <c r="D50" i="1" s="1"/>
  <c r="G45" i="1"/>
  <c r="G46" i="1"/>
  <c r="G47" i="1"/>
  <c r="G49" i="1"/>
  <c r="B50" i="1"/>
  <c r="B52" i="1" s="1"/>
  <c r="C50" i="1"/>
  <c r="E50" i="1"/>
  <c r="E52" i="1" s="1"/>
  <c r="F50" i="1"/>
  <c r="G58" i="1"/>
  <c r="G60" i="1" s="1"/>
  <c r="G59" i="1"/>
  <c r="C60" i="1"/>
  <c r="E60" i="1"/>
  <c r="G63" i="1"/>
  <c r="D53" i="1" l="1"/>
  <c r="C64" i="1" s="1"/>
  <c r="G52" i="1"/>
  <c r="G64" i="1" l="1"/>
  <c r="G65" i="1" s="1"/>
  <c r="C65" i="1"/>
</calcChain>
</file>

<file path=xl/sharedStrings.xml><?xml version="1.0" encoding="utf-8"?>
<sst xmlns="http://schemas.openxmlformats.org/spreadsheetml/2006/main" count="143" uniqueCount="78">
  <si>
    <t>REPORT ON 1987 AND 1999 PARCEL TAX PROGRAMS</t>
  </si>
  <si>
    <t>GRADES 9-12</t>
  </si>
  <si>
    <t xml:space="preserve">1999 PARCEL TAX </t>
  </si>
  <si>
    <t>PROGRAM</t>
  </si>
  <si>
    <t>FTE</t>
  </si>
  <si>
    <t>New</t>
  </si>
  <si>
    <t>Continuing</t>
  </si>
  <si>
    <t>COST</t>
  </si>
  <si>
    <t>2000-01</t>
  </si>
  <si>
    <t>1987 PARCEL TAX</t>
  </si>
  <si>
    <t>TOTAL OF</t>
  </si>
  <si>
    <t>BOTH</t>
  </si>
  <si>
    <t>PARCEL TAX</t>
  </si>
  <si>
    <t>PROGRAMS</t>
  </si>
  <si>
    <t>PROGRAM DESRCIPTION</t>
  </si>
  <si>
    <t>CHANGE</t>
  </si>
  <si>
    <t>FROM</t>
  </si>
  <si>
    <t>YEAR</t>
  </si>
  <si>
    <t>Science</t>
  </si>
  <si>
    <t>Math</t>
  </si>
  <si>
    <t>Music/Performing and Fine Arts/ Visual Arts/ Drama</t>
  </si>
  <si>
    <t>Performing Arts Production Support</t>
  </si>
  <si>
    <t>Technical/Vocational/ Industrial/Business</t>
  </si>
  <si>
    <t>Athletics</t>
  </si>
  <si>
    <t>AHS Athletic Program</t>
  </si>
  <si>
    <t>AHS/AMS Additional Athletic Program Support</t>
  </si>
  <si>
    <t>Library</t>
  </si>
  <si>
    <t xml:space="preserve">     (Classified)</t>
  </si>
  <si>
    <t>Counseling</t>
  </si>
  <si>
    <t>Foreign Language</t>
  </si>
  <si>
    <t>Writing</t>
  </si>
  <si>
    <t>Pre-Calculus/AP Calculus</t>
  </si>
  <si>
    <t>Ceramics/Advanced Art/Basic Art/Vocal and Instrumental Music/Theater</t>
  </si>
  <si>
    <t>HS Athletic Director/Weight Trng. Class</t>
  </si>
  <si>
    <t>Interscholastic Sports Transportation/Coaches/Officials</t>
  </si>
  <si>
    <t>AMS After School Sports / AHS Track</t>
  </si>
  <si>
    <t>Counselors</t>
  </si>
  <si>
    <t>10th Gr English CSR / Advanced Composition</t>
  </si>
  <si>
    <t>GRADES K-8</t>
  </si>
  <si>
    <t>Athletics/Physical Education</t>
  </si>
  <si>
    <t>Industrial/Vocational</t>
  </si>
  <si>
    <t>Health Programs/Services</t>
  </si>
  <si>
    <t>TOTALS:</t>
  </si>
  <si>
    <t>COMBINED TOTALS:</t>
  </si>
  <si>
    <t>Art/Vocal-Instrumental Music/Drama</t>
  </si>
  <si>
    <t>P.E. Specialists / AMS Athletic Director Stipend</t>
  </si>
  <si>
    <t>8th Grade Electives</t>
  </si>
  <si>
    <t>Health Screening</t>
  </si>
  <si>
    <t>7th Grade Elective Wheel</t>
  </si>
  <si>
    <t>NO</t>
  </si>
  <si>
    <t>Total Revenue 2000-01</t>
  </si>
  <si>
    <t>Total Expenditures 2000-01</t>
  </si>
  <si>
    <t>Difference</t>
  </si>
  <si>
    <t xml:space="preserve">Difference </t>
  </si>
  <si>
    <t>As of December 11, 2001</t>
  </si>
  <si>
    <t>2001-02</t>
  </si>
  <si>
    <t>Librarian</t>
  </si>
  <si>
    <t>Library Aide</t>
  </si>
  <si>
    <t>K-5</t>
  </si>
  <si>
    <t>Music and VPA (.5 of VPA to SchoolCARE)</t>
  </si>
  <si>
    <t>6-8</t>
  </si>
  <si>
    <t>P.E. Specialists</t>
  </si>
  <si>
    <t xml:space="preserve"> 8th Grade Science</t>
  </si>
  <si>
    <t>7th Grade Electives/Reduction in Schedule (-0.4)</t>
  </si>
  <si>
    <t>7th Grade Electives (eliminated 01-02)</t>
  </si>
  <si>
    <t>(.2 Classified)</t>
  </si>
  <si>
    <t xml:space="preserve">Note:  Programs listed as "New" under the 1999 Parcel Tax are ones that were added during 1999-2000. </t>
  </si>
  <si>
    <t>AP Physics/Biology/Anatomy/Physics/AP Chemistry (less one section AP Physics)</t>
  </si>
  <si>
    <t>Tech Prep (-0.4 Graphic Design &amp; Comp Prog (to ROP))</t>
  </si>
  <si>
    <t>(1.9 Classified)</t>
  </si>
  <si>
    <t>(2.1 Classified)</t>
  </si>
  <si>
    <t xml:space="preserve">Librarians </t>
  </si>
  <si>
    <t>Library Aides</t>
  </si>
  <si>
    <t>Total Projected Revenue 2001-02</t>
  </si>
  <si>
    <t>Total Projected Expenditures 2001-02</t>
  </si>
  <si>
    <t>Elementary Science Specialst (.5 to SchoolCARE) and Increase in 4/5 Release Time</t>
  </si>
  <si>
    <t>Advanced Foreign Language (-0.4 to SchoolCARE)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</si>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</sst>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,##0.0_);\(#,##0.0\)"/>
    <numFmt numFmtId="166" formatCode="0.0"/>
    <numFmt numFmtId="168" formatCode="_(* #,##0_);_(* \(#,##0\);_(* &quot;-&quot;??_);_(@_)"/>
    <numFmt numFmtId="171" formatCode="&quot;$&quot;#,##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37" fontId="0" fillId="0" borderId="1" xfId="0" applyNumberFormat="1" applyBorder="1"/>
    <xf numFmtId="166" fontId="0" fillId="0" borderId="1" xfId="0" applyNumberFormat="1" applyBorder="1"/>
    <xf numFmtId="168" fontId="0" fillId="0" borderId="1" xfId="1" applyNumberFormat="1" applyFont="1" applyBorder="1"/>
    <xf numFmtId="0" fontId="2" fillId="0" borderId="4" xfId="0" applyFont="1" applyBorder="1"/>
    <xf numFmtId="0" fontId="2" fillId="0" borderId="3" xfId="0" applyFont="1" applyBorder="1"/>
    <xf numFmtId="166" fontId="0" fillId="0" borderId="2" xfId="0" applyNumberFormat="1" applyBorder="1"/>
    <xf numFmtId="168" fontId="0" fillId="0" borderId="2" xfId="1" applyNumberFormat="1" applyFont="1" applyBorder="1"/>
    <xf numFmtId="166" fontId="0" fillId="0" borderId="3" xfId="0" applyNumberFormat="1" applyBorder="1"/>
    <xf numFmtId="37" fontId="0" fillId="0" borderId="1" xfId="1" applyNumberFormat="1" applyFont="1" applyBorder="1"/>
    <xf numFmtId="37" fontId="0" fillId="0" borderId="2" xfId="0" applyNumberFormat="1" applyBorder="1"/>
    <xf numFmtId="166" fontId="0" fillId="0" borderId="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5" fontId="0" fillId="0" borderId="2" xfId="2" applyNumberFormat="1" applyFont="1" applyBorder="1"/>
    <xf numFmtId="5" fontId="0" fillId="0" borderId="1" xfId="1" applyNumberFormat="1" applyFont="1" applyBorder="1"/>
    <xf numFmtId="5" fontId="0" fillId="0" borderId="2" xfId="1" applyNumberFormat="1" applyFont="1" applyBorder="1"/>
    <xf numFmtId="5" fontId="0" fillId="0" borderId="3" xfId="1" applyNumberFormat="1" applyFont="1" applyBorder="1"/>
    <xf numFmtId="5" fontId="0" fillId="0" borderId="1" xfId="0" applyNumberFormat="1" applyBorder="1" applyAlignment="1">
      <alignment horizontal="center"/>
    </xf>
    <xf numFmtId="5" fontId="0" fillId="0" borderId="1" xfId="0" applyNumberFormat="1" applyBorder="1"/>
    <xf numFmtId="37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7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2" xfId="0" applyFont="1" applyBorder="1" applyAlignment="1">
      <alignment horizontal="right"/>
    </xf>
    <xf numFmtId="5" fontId="0" fillId="0" borderId="0" xfId="0" applyNumberFormat="1"/>
    <xf numFmtId="5" fontId="0" fillId="0" borderId="5" xfId="0" applyNumberFormat="1" applyBorder="1"/>
    <xf numFmtId="0" fontId="4" fillId="0" borderId="0" xfId="0" applyFont="1"/>
    <xf numFmtId="0" fontId="3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quotePrefix="1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/>
    <xf numFmtId="165" fontId="0" fillId="0" borderId="0" xfId="0" applyNumberFormat="1" applyBorder="1" applyAlignment="1">
      <alignment horizontal="center"/>
    </xf>
    <xf numFmtId="5" fontId="0" fillId="0" borderId="0" xfId="1" applyNumberFormat="1" applyFont="1" applyBorder="1"/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71" fontId="0" fillId="0" borderId="1" xfId="2" applyNumberFormat="1" applyFont="1" applyBorder="1" applyAlignment="1"/>
    <xf numFmtId="171" fontId="0" fillId="0" borderId="1" xfId="0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5" xfId="0" quotePrefix="1" applyNumberFormat="1" applyBorder="1" applyAlignment="1">
      <alignment horizontal="center"/>
    </xf>
    <xf numFmtId="166" fontId="0" fillId="0" borderId="7" xfId="0" quotePrefix="1" applyNumberFormat="1" applyBorder="1" applyAlignment="1">
      <alignment horizontal="center"/>
    </xf>
    <xf numFmtId="0" fontId="3" fillId="0" borderId="6" xfId="0" applyFont="1" applyBorder="1" applyAlignment="1"/>
    <xf numFmtId="0" fontId="3" fillId="0" borderId="10" xfId="0" applyFont="1" applyBorder="1" applyAlignment="1"/>
    <xf numFmtId="166" fontId="2" fillId="0" borderId="1" xfId="0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="75" zoomScaleNormal="75" workbookViewId="0"/>
  </sheetViews>
  <sheetFormatPr defaultRowHeight="13.2" x14ac:dyDescent="0.25"/>
  <cols>
    <col min="1" max="1" width="33.88671875" customWidth="1"/>
    <col min="2" max="2" width="9.5546875" customWidth="1"/>
    <col min="3" max="3" width="13.33203125" customWidth="1"/>
    <col min="4" max="4" width="13" customWidth="1"/>
    <col min="5" max="5" width="13.33203125" customWidth="1"/>
    <col min="6" max="6" width="11.6640625" customWidth="1"/>
    <col min="7" max="7" width="16" customWidth="1"/>
    <col min="8" max="8" width="13.33203125" customWidth="1"/>
    <col min="9" max="9" width="50.5546875" customWidth="1"/>
  </cols>
  <sheetData>
    <row r="1" spans="1:9" ht="17.399999999999999" x14ac:dyDescent="0.3">
      <c r="A1" s="48" t="s">
        <v>0</v>
      </c>
    </row>
    <row r="2" spans="1:9" x14ac:dyDescent="0.25">
      <c r="A2" s="49" t="s">
        <v>54</v>
      </c>
    </row>
    <row r="4" spans="1:9" ht="15.6" x14ac:dyDescent="0.3">
      <c r="A4" s="34" t="s">
        <v>38</v>
      </c>
      <c r="B4" s="72" t="s">
        <v>2</v>
      </c>
      <c r="C4" s="54"/>
      <c r="D4" s="52"/>
      <c r="E4" s="72" t="s">
        <v>9</v>
      </c>
      <c r="F4" s="52"/>
      <c r="G4" s="31" t="s">
        <v>10</v>
      </c>
      <c r="H4" s="31" t="s">
        <v>15</v>
      </c>
      <c r="I4" s="34" t="s">
        <v>14</v>
      </c>
    </row>
    <row r="5" spans="1:9" ht="15.6" x14ac:dyDescent="0.3">
      <c r="A5" s="8"/>
      <c r="B5" s="71" t="s">
        <v>3</v>
      </c>
      <c r="C5" s="55"/>
      <c r="D5" s="51"/>
      <c r="E5" s="50" t="s">
        <v>3</v>
      </c>
      <c r="F5" s="51"/>
      <c r="G5" s="32" t="s">
        <v>11</v>
      </c>
      <c r="H5" s="32" t="s">
        <v>16</v>
      </c>
      <c r="I5" s="8"/>
    </row>
    <row r="6" spans="1:9" ht="15.6" x14ac:dyDescent="0.3">
      <c r="A6" s="8"/>
      <c r="B6" s="76" t="s">
        <v>4</v>
      </c>
      <c r="C6" s="77"/>
      <c r="D6" s="28" t="s">
        <v>7</v>
      </c>
      <c r="E6" s="29" t="s">
        <v>4</v>
      </c>
      <c r="F6" s="30" t="s">
        <v>7</v>
      </c>
      <c r="G6" s="32" t="s">
        <v>12</v>
      </c>
      <c r="H6" s="32" t="s">
        <v>8</v>
      </c>
      <c r="I6" s="8"/>
    </row>
    <row r="7" spans="1:9" ht="15.6" x14ac:dyDescent="0.3">
      <c r="A7" s="36" t="s">
        <v>58</v>
      </c>
      <c r="B7" s="29" t="s">
        <v>5</v>
      </c>
      <c r="C7" s="29" t="s">
        <v>6</v>
      </c>
      <c r="D7" s="28" t="s">
        <v>55</v>
      </c>
      <c r="E7" s="29" t="s">
        <v>6</v>
      </c>
      <c r="F7" s="30" t="s">
        <v>55</v>
      </c>
      <c r="G7" s="33" t="s">
        <v>13</v>
      </c>
      <c r="H7" s="33" t="s">
        <v>17</v>
      </c>
      <c r="I7" s="9"/>
    </row>
    <row r="8" spans="1:9" ht="29.25" customHeight="1" x14ac:dyDescent="0.25">
      <c r="A8" s="38" t="s">
        <v>18</v>
      </c>
      <c r="B8" s="73">
        <v>0.4</v>
      </c>
      <c r="C8" s="16">
        <v>0.1</v>
      </c>
      <c r="D8" s="23">
        <v>22619</v>
      </c>
      <c r="E8" s="16"/>
      <c r="F8" s="23"/>
      <c r="G8" s="16">
        <f>B8+C8+E8</f>
        <v>0.5</v>
      </c>
      <c r="H8" s="16">
        <v>-0.3</v>
      </c>
      <c r="I8" s="2" t="s">
        <v>75</v>
      </c>
    </row>
    <row r="9" spans="1:9" ht="29.25" customHeight="1" x14ac:dyDescent="0.25">
      <c r="A9" s="39" t="s">
        <v>20</v>
      </c>
      <c r="B9" s="73">
        <v>0.7</v>
      </c>
      <c r="C9" s="16"/>
      <c r="D9" s="23">
        <v>54708</v>
      </c>
      <c r="E9" s="16"/>
      <c r="F9" s="23"/>
      <c r="G9" s="16">
        <f>B9+C9+E9</f>
        <v>0.7</v>
      </c>
      <c r="H9" s="16">
        <v>-0.5</v>
      </c>
      <c r="I9" s="1" t="s">
        <v>59</v>
      </c>
    </row>
    <row r="10" spans="1:9" ht="15" customHeight="1" x14ac:dyDescent="0.25">
      <c r="A10" s="38" t="s">
        <v>26</v>
      </c>
      <c r="B10" s="16"/>
      <c r="C10" s="16">
        <v>2</v>
      </c>
      <c r="D10" s="23">
        <f>57637+64180+6282+6995+6600+6600</f>
        <v>148294</v>
      </c>
      <c r="E10" s="16"/>
      <c r="F10" s="23"/>
      <c r="G10" s="16">
        <f>B10+C10+E10</f>
        <v>2</v>
      </c>
      <c r="H10" s="16" t="s">
        <v>49</v>
      </c>
      <c r="I10" s="1" t="s">
        <v>71</v>
      </c>
    </row>
    <row r="11" spans="1:9" ht="15" customHeight="1" x14ac:dyDescent="0.25">
      <c r="A11" s="38" t="s">
        <v>27</v>
      </c>
      <c r="B11" s="16">
        <v>1.3</v>
      </c>
      <c r="C11" s="16">
        <v>0.2</v>
      </c>
      <c r="D11" s="23">
        <f>33020+4953+9900</f>
        <v>47873</v>
      </c>
      <c r="E11" s="16"/>
      <c r="F11" s="23"/>
      <c r="G11" s="16">
        <f>B11+C11+E11</f>
        <v>1.5</v>
      </c>
      <c r="H11" s="16" t="s">
        <v>49</v>
      </c>
      <c r="I11" s="1" t="s">
        <v>72</v>
      </c>
    </row>
    <row r="12" spans="1:9" ht="29.25" customHeight="1" x14ac:dyDescent="0.25">
      <c r="A12" s="39" t="s">
        <v>39</v>
      </c>
      <c r="B12" s="16"/>
      <c r="C12" s="16"/>
      <c r="D12" s="23"/>
      <c r="E12" s="16">
        <v>3</v>
      </c>
      <c r="F12" s="23">
        <v>211539</v>
      </c>
      <c r="G12" s="16">
        <f>B12+C12+E12</f>
        <v>3</v>
      </c>
      <c r="H12" s="16" t="s">
        <v>49</v>
      </c>
      <c r="I12" s="1" t="s">
        <v>61</v>
      </c>
    </row>
    <row r="13" spans="1:9" ht="30" customHeight="1" x14ac:dyDescent="0.25">
      <c r="A13" s="38"/>
      <c r="B13" s="16"/>
      <c r="C13" s="16"/>
      <c r="D13" s="23"/>
      <c r="E13" s="16"/>
      <c r="F13" s="23"/>
      <c r="G13" s="16"/>
      <c r="H13" s="16"/>
      <c r="I13" s="1"/>
    </row>
    <row r="14" spans="1:9" ht="15" customHeight="1" x14ac:dyDescent="0.3">
      <c r="A14" s="56" t="s">
        <v>60</v>
      </c>
      <c r="B14" s="16"/>
      <c r="C14" s="16"/>
      <c r="D14" s="23"/>
      <c r="E14" s="16"/>
      <c r="F14" s="23"/>
      <c r="G14" s="16"/>
      <c r="H14" s="16"/>
      <c r="I14" s="1"/>
    </row>
    <row r="15" spans="1:9" ht="15" customHeight="1" x14ac:dyDescent="0.25">
      <c r="A15" s="38" t="s">
        <v>18</v>
      </c>
      <c r="B15" s="16"/>
      <c r="C15" s="16"/>
      <c r="D15" s="23"/>
      <c r="E15" s="16">
        <v>0.6</v>
      </c>
      <c r="F15" s="23">
        <v>46252</v>
      </c>
      <c r="G15" s="16">
        <f t="shared" ref="G15:G21" si="0">B15+C15+E15</f>
        <v>0.6</v>
      </c>
      <c r="H15" s="16" t="s">
        <v>49</v>
      </c>
      <c r="I15" s="1" t="s">
        <v>62</v>
      </c>
    </row>
    <row r="16" spans="1:9" ht="30" customHeight="1" x14ac:dyDescent="0.25">
      <c r="A16" s="39" t="s">
        <v>20</v>
      </c>
      <c r="B16" s="16"/>
      <c r="C16" s="16">
        <v>2.2000000000000002</v>
      </c>
      <c r="D16" s="23">
        <v>167009</v>
      </c>
      <c r="E16" s="16">
        <v>0.2</v>
      </c>
      <c r="F16" s="23">
        <v>15168</v>
      </c>
      <c r="G16" s="16">
        <f t="shared" si="0"/>
        <v>2.4000000000000004</v>
      </c>
      <c r="H16" s="16" t="s">
        <v>49</v>
      </c>
      <c r="I16" s="2" t="s">
        <v>44</v>
      </c>
    </row>
    <row r="17" spans="1:9" ht="15" customHeight="1" x14ac:dyDescent="0.25">
      <c r="A17" s="38" t="s">
        <v>26</v>
      </c>
      <c r="B17" s="16"/>
      <c r="C17" s="16"/>
      <c r="D17" s="23"/>
      <c r="E17" s="17">
        <v>1</v>
      </c>
      <c r="F17" s="23">
        <f>49770+5425+6600</f>
        <v>61795</v>
      </c>
      <c r="G17" s="16">
        <f t="shared" si="0"/>
        <v>1</v>
      </c>
      <c r="H17" s="16" t="s">
        <v>49</v>
      </c>
      <c r="I17" s="1" t="s">
        <v>56</v>
      </c>
    </row>
    <row r="18" spans="1:9" ht="15" customHeight="1" x14ac:dyDescent="0.25">
      <c r="A18" s="38" t="s">
        <v>27</v>
      </c>
      <c r="B18" s="16"/>
      <c r="C18" s="16"/>
      <c r="D18" s="23"/>
      <c r="E18" s="17">
        <v>0.2</v>
      </c>
      <c r="F18" s="23">
        <f>3312+361+1320</f>
        <v>4993</v>
      </c>
      <c r="G18" s="16">
        <f t="shared" si="0"/>
        <v>0.2</v>
      </c>
      <c r="H18" s="16"/>
      <c r="I18" s="1" t="s">
        <v>72</v>
      </c>
    </row>
    <row r="19" spans="1:9" ht="15" customHeight="1" x14ac:dyDescent="0.25">
      <c r="A19" s="39" t="s">
        <v>39</v>
      </c>
      <c r="B19" s="16"/>
      <c r="C19" s="16"/>
      <c r="D19" s="23"/>
      <c r="E19" s="16"/>
      <c r="F19" s="23"/>
      <c r="G19" s="16">
        <f t="shared" si="0"/>
        <v>0</v>
      </c>
      <c r="H19" s="16" t="s">
        <v>49</v>
      </c>
      <c r="I19" s="1" t="s">
        <v>45</v>
      </c>
    </row>
    <row r="20" spans="1:9" ht="15" customHeight="1" x14ac:dyDescent="0.25">
      <c r="A20" s="38" t="s">
        <v>29</v>
      </c>
      <c r="B20" s="16">
        <v>0.2</v>
      </c>
      <c r="C20" s="16">
        <v>0.2</v>
      </c>
      <c r="D20" s="23">
        <v>30551</v>
      </c>
      <c r="E20" s="74">
        <v>1.8</v>
      </c>
      <c r="F20" s="23">
        <v>119629</v>
      </c>
      <c r="G20" s="16">
        <f t="shared" si="0"/>
        <v>2.2000000000000002</v>
      </c>
      <c r="H20" s="16">
        <v>-0.4</v>
      </c>
      <c r="I20" s="1" t="s">
        <v>63</v>
      </c>
    </row>
    <row r="21" spans="1:9" ht="15" customHeight="1" x14ac:dyDescent="0.25">
      <c r="A21" s="39" t="s">
        <v>40</v>
      </c>
      <c r="B21" s="16">
        <v>0.2</v>
      </c>
      <c r="C21" s="16">
        <v>0.8</v>
      </c>
      <c r="D21" s="23">
        <v>77527</v>
      </c>
      <c r="E21" s="16"/>
      <c r="F21" s="5"/>
      <c r="G21" s="16">
        <f t="shared" si="0"/>
        <v>1</v>
      </c>
      <c r="H21" s="16" t="s">
        <v>49</v>
      </c>
      <c r="I21" s="1" t="s">
        <v>46</v>
      </c>
    </row>
    <row r="22" spans="1:9" ht="15" customHeight="1" x14ac:dyDescent="0.25">
      <c r="A22" s="38"/>
      <c r="B22" s="16"/>
      <c r="C22" s="16"/>
      <c r="D22" s="23"/>
      <c r="E22" s="16"/>
      <c r="F22" s="5"/>
      <c r="G22" s="16"/>
      <c r="H22" s="6"/>
      <c r="I22" s="1"/>
    </row>
    <row r="23" spans="1:9" ht="15" customHeight="1" x14ac:dyDescent="0.25">
      <c r="A23" s="38" t="s">
        <v>28</v>
      </c>
      <c r="B23" s="16"/>
      <c r="C23" s="16">
        <v>1.2</v>
      </c>
      <c r="D23" s="23">
        <v>92873</v>
      </c>
      <c r="E23" s="16"/>
      <c r="F23" s="5"/>
      <c r="G23" s="16">
        <f>B23+C23+E23</f>
        <v>1.2</v>
      </c>
      <c r="H23" s="16" t="s">
        <v>49</v>
      </c>
      <c r="I23" s="1" t="s">
        <v>28</v>
      </c>
    </row>
    <row r="24" spans="1:9" ht="15" customHeight="1" x14ac:dyDescent="0.25">
      <c r="A24" s="38"/>
      <c r="B24" s="16"/>
      <c r="C24" s="16"/>
      <c r="D24" s="13"/>
      <c r="E24" s="6"/>
      <c r="F24" s="5"/>
      <c r="G24" s="16"/>
      <c r="H24" s="6"/>
      <c r="I24" s="1"/>
    </row>
    <row r="25" spans="1:9" ht="13.8" x14ac:dyDescent="0.25">
      <c r="A25" s="38" t="s">
        <v>41</v>
      </c>
      <c r="B25" s="16"/>
      <c r="C25" s="16"/>
      <c r="D25" s="13"/>
      <c r="E25" s="23"/>
      <c r="F25" s="27">
        <v>10000</v>
      </c>
      <c r="G25" s="16"/>
      <c r="H25" s="16" t="s">
        <v>49</v>
      </c>
      <c r="I25" s="1" t="s">
        <v>47</v>
      </c>
    </row>
    <row r="26" spans="1:9" ht="13.8" x14ac:dyDescent="0.25">
      <c r="A26" s="38"/>
      <c r="B26" s="16"/>
      <c r="C26" s="16"/>
      <c r="D26" s="13"/>
      <c r="E26" s="7"/>
      <c r="F26" s="5"/>
      <c r="G26" s="16"/>
      <c r="H26" s="6"/>
      <c r="I26" s="1"/>
    </row>
    <row r="27" spans="1:9" ht="13.8" x14ac:dyDescent="0.25">
      <c r="A27" s="38" t="s">
        <v>48</v>
      </c>
      <c r="B27" s="73">
        <v>0</v>
      </c>
      <c r="C27" s="16"/>
      <c r="D27" s="22">
        <f>ROUND(52000*B27,0)</f>
        <v>0</v>
      </c>
      <c r="E27" s="11"/>
      <c r="F27" s="14"/>
      <c r="G27" s="15">
        <f>B27+C27+E27</f>
        <v>0</v>
      </c>
      <c r="H27" s="15">
        <v>-1.8</v>
      </c>
      <c r="I27" s="3" t="s">
        <v>64</v>
      </c>
    </row>
    <row r="28" spans="1:9" ht="13.8" x14ac:dyDescent="0.25">
      <c r="A28" s="57" t="s">
        <v>42</v>
      </c>
      <c r="B28" s="16">
        <f t="shared" ref="B28:G28" si="1">SUM(B8:B27)</f>
        <v>2.8000000000000007</v>
      </c>
      <c r="C28" s="16">
        <f t="shared" si="1"/>
        <v>6.7</v>
      </c>
      <c r="D28" s="65">
        <f t="shared" si="1"/>
        <v>641454</v>
      </c>
      <c r="E28" s="16">
        <f t="shared" si="1"/>
        <v>6.8000000000000007</v>
      </c>
      <c r="F28" s="65">
        <f t="shared" si="1"/>
        <v>469376</v>
      </c>
      <c r="G28" s="16">
        <f t="shared" si="1"/>
        <v>16.3</v>
      </c>
      <c r="H28" s="6"/>
      <c r="I28" s="1"/>
    </row>
    <row r="31" spans="1:9" ht="15" customHeight="1" x14ac:dyDescent="0.3">
      <c r="A31" s="34" t="s">
        <v>1</v>
      </c>
      <c r="B31" s="82" t="s">
        <v>2</v>
      </c>
      <c r="C31" s="86"/>
      <c r="D31" s="83"/>
      <c r="E31" s="82" t="s">
        <v>9</v>
      </c>
      <c r="F31" s="83"/>
      <c r="G31" s="31" t="s">
        <v>10</v>
      </c>
      <c r="H31" s="31" t="s">
        <v>15</v>
      </c>
      <c r="I31" s="34" t="s">
        <v>14</v>
      </c>
    </row>
    <row r="32" spans="1:9" ht="15" customHeight="1" x14ac:dyDescent="0.3">
      <c r="A32" s="8"/>
      <c r="B32" s="84" t="s">
        <v>3</v>
      </c>
      <c r="C32" s="87"/>
      <c r="D32" s="85"/>
      <c r="E32" s="84" t="s">
        <v>3</v>
      </c>
      <c r="F32" s="85"/>
      <c r="G32" s="32" t="s">
        <v>11</v>
      </c>
      <c r="H32" s="32" t="s">
        <v>16</v>
      </c>
      <c r="I32" s="35"/>
    </row>
    <row r="33" spans="1:9" ht="15" customHeight="1" x14ac:dyDescent="0.3">
      <c r="A33" s="8"/>
      <c r="B33" s="76" t="s">
        <v>4</v>
      </c>
      <c r="C33" s="77"/>
      <c r="D33" s="29" t="s">
        <v>7</v>
      </c>
      <c r="E33" s="29" t="s">
        <v>4</v>
      </c>
      <c r="F33" s="29" t="s">
        <v>7</v>
      </c>
      <c r="G33" s="32" t="s">
        <v>12</v>
      </c>
      <c r="H33" s="32" t="s">
        <v>8</v>
      </c>
      <c r="I33" s="35"/>
    </row>
    <row r="34" spans="1:9" ht="15" customHeight="1" x14ac:dyDescent="0.3">
      <c r="A34" s="9"/>
      <c r="B34" s="29" t="s">
        <v>5</v>
      </c>
      <c r="C34" s="29" t="s">
        <v>6</v>
      </c>
      <c r="D34" s="29" t="s">
        <v>55</v>
      </c>
      <c r="E34" s="29" t="s">
        <v>6</v>
      </c>
      <c r="F34" s="29" t="s">
        <v>55</v>
      </c>
      <c r="G34" s="33" t="s">
        <v>13</v>
      </c>
      <c r="H34" s="33" t="s">
        <v>17</v>
      </c>
      <c r="I34" s="36"/>
    </row>
    <row r="35" spans="1:9" ht="30" customHeight="1" x14ac:dyDescent="0.25">
      <c r="A35" s="38" t="s">
        <v>18</v>
      </c>
      <c r="B35" s="18"/>
      <c r="C35" s="18">
        <v>0.6</v>
      </c>
      <c r="D35" s="23">
        <v>48653</v>
      </c>
      <c r="E35" s="73">
        <v>0.8</v>
      </c>
      <c r="F35" s="23">
        <v>66991</v>
      </c>
      <c r="G35" s="16">
        <f>B35+C35+E35</f>
        <v>1.4</v>
      </c>
      <c r="H35" s="37">
        <v>-0.2</v>
      </c>
      <c r="I35" s="2" t="s">
        <v>67</v>
      </c>
    </row>
    <row r="36" spans="1:9" ht="30" customHeight="1" x14ac:dyDescent="0.25">
      <c r="A36" s="38" t="s">
        <v>19</v>
      </c>
      <c r="B36" s="18"/>
      <c r="C36" s="18">
        <v>0.4</v>
      </c>
      <c r="D36" s="23">
        <v>28812</v>
      </c>
      <c r="E36" s="16">
        <v>0.4</v>
      </c>
      <c r="F36" s="23">
        <v>32982</v>
      </c>
      <c r="G36" s="16">
        <f t="shared" ref="G36:G49" si="2">B36+C36+E36</f>
        <v>0.8</v>
      </c>
      <c r="H36" s="37" t="s">
        <v>49</v>
      </c>
      <c r="I36" s="1" t="s">
        <v>31</v>
      </c>
    </row>
    <row r="37" spans="1:9" ht="15" customHeight="1" x14ac:dyDescent="0.25">
      <c r="A37" s="39" t="s">
        <v>20</v>
      </c>
      <c r="B37" s="18">
        <v>0.6</v>
      </c>
      <c r="C37" s="18">
        <v>1.6</v>
      </c>
      <c r="D37" s="23">
        <v>145056</v>
      </c>
      <c r="E37" s="16">
        <v>1</v>
      </c>
      <c r="F37" s="23">
        <v>73552</v>
      </c>
      <c r="G37" s="16">
        <f t="shared" si="2"/>
        <v>3.2</v>
      </c>
      <c r="H37" s="37" t="s">
        <v>49</v>
      </c>
      <c r="I37" s="2" t="s">
        <v>32</v>
      </c>
    </row>
    <row r="38" spans="1:9" ht="15" customHeight="1" x14ac:dyDescent="0.25">
      <c r="A38" s="39" t="s">
        <v>21</v>
      </c>
      <c r="B38" s="27"/>
      <c r="C38" s="18"/>
      <c r="D38" s="23">
        <v>3000</v>
      </c>
      <c r="E38" s="23"/>
      <c r="F38" s="23">
        <v>5000</v>
      </c>
      <c r="G38" s="16"/>
      <c r="H38" s="37" t="s">
        <v>49</v>
      </c>
      <c r="I38" s="1"/>
    </row>
    <row r="39" spans="1:9" ht="15" customHeight="1" x14ac:dyDescent="0.25">
      <c r="A39" s="39" t="s">
        <v>22</v>
      </c>
      <c r="B39" s="18"/>
      <c r="C39" s="18"/>
      <c r="D39" s="23"/>
      <c r="E39" s="73">
        <v>1.4</v>
      </c>
      <c r="F39" s="23">
        <v>108784</v>
      </c>
      <c r="G39" s="16">
        <f t="shared" si="2"/>
        <v>1.4</v>
      </c>
      <c r="H39" s="37">
        <v>-0.4</v>
      </c>
      <c r="I39" s="2" t="s">
        <v>68</v>
      </c>
    </row>
    <row r="40" spans="1:9" ht="15" customHeight="1" x14ac:dyDescent="0.25">
      <c r="A40" s="39" t="s">
        <v>23</v>
      </c>
      <c r="B40" s="18"/>
      <c r="C40" s="18">
        <v>0.4</v>
      </c>
      <c r="D40" s="23">
        <v>33175</v>
      </c>
      <c r="E40" s="6"/>
      <c r="F40" s="23"/>
      <c r="G40" s="16">
        <f t="shared" si="2"/>
        <v>0.4</v>
      </c>
      <c r="H40" s="37" t="s">
        <v>49</v>
      </c>
      <c r="I40" s="1" t="s">
        <v>33</v>
      </c>
    </row>
    <row r="41" spans="1:9" ht="15" customHeight="1" x14ac:dyDescent="0.25">
      <c r="A41" s="39" t="s">
        <v>24</v>
      </c>
      <c r="B41" s="18"/>
      <c r="C41" s="18"/>
      <c r="D41" s="23"/>
      <c r="E41" s="23"/>
      <c r="F41" s="23">
        <v>116761</v>
      </c>
      <c r="G41" s="16"/>
      <c r="H41" s="37" t="s">
        <v>49</v>
      </c>
      <c r="I41" s="1" t="s">
        <v>34</v>
      </c>
    </row>
    <row r="42" spans="1:9" ht="15" customHeight="1" x14ac:dyDescent="0.25">
      <c r="A42" s="39" t="s">
        <v>25</v>
      </c>
      <c r="B42" s="26"/>
      <c r="C42" s="18"/>
      <c r="D42" s="23">
        <v>10000</v>
      </c>
      <c r="E42" s="6"/>
      <c r="F42" s="23"/>
      <c r="G42" s="16"/>
      <c r="H42" s="37" t="s">
        <v>49</v>
      </c>
      <c r="I42" s="1" t="s">
        <v>35</v>
      </c>
    </row>
    <row r="43" spans="1:9" ht="15" customHeight="1" x14ac:dyDescent="0.25">
      <c r="A43" s="40"/>
      <c r="B43" s="19"/>
      <c r="C43" s="19"/>
      <c r="D43" s="24"/>
      <c r="E43" s="10"/>
      <c r="F43" s="24"/>
      <c r="G43" s="15"/>
      <c r="H43" s="37"/>
      <c r="I43" s="3"/>
    </row>
    <row r="44" spans="1:9" ht="15" customHeight="1" x14ac:dyDescent="0.25">
      <c r="A44" s="40" t="s">
        <v>26</v>
      </c>
      <c r="B44" s="19">
        <v>0.2</v>
      </c>
      <c r="C44" s="19">
        <v>0.8</v>
      </c>
      <c r="D44" s="24">
        <f>57244+6240+6600</f>
        <v>70084</v>
      </c>
      <c r="E44" s="10"/>
      <c r="F44" s="24"/>
      <c r="G44" s="15">
        <f>B44+C44</f>
        <v>1</v>
      </c>
      <c r="H44" s="37" t="s">
        <v>49</v>
      </c>
      <c r="I44" s="3" t="s">
        <v>56</v>
      </c>
    </row>
    <row r="45" spans="1:9" ht="15" customHeight="1" x14ac:dyDescent="0.25">
      <c r="A45" s="41" t="s">
        <v>27</v>
      </c>
      <c r="B45" s="20"/>
      <c r="C45" s="20">
        <v>0.4</v>
      </c>
      <c r="D45" s="25">
        <f>6624+722+2640</f>
        <v>9986</v>
      </c>
      <c r="E45" s="12"/>
      <c r="F45" s="25"/>
      <c r="G45" s="21">
        <f>B45+C45</f>
        <v>0.4</v>
      </c>
      <c r="H45" s="37" t="s">
        <v>49</v>
      </c>
      <c r="I45" s="4" t="s">
        <v>57</v>
      </c>
    </row>
    <row r="46" spans="1:9" ht="15" customHeight="1" x14ac:dyDescent="0.25">
      <c r="A46" s="41" t="s">
        <v>28</v>
      </c>
      <c r="B46" s="20"/>
      <c r="C46" s="20">
        <v>2.6</v>
      </c>
      <c r="D46" s="25">
        <v>221035</v>
      </c>
      <c r="E46" s="12"/>
      <c r="F46" s="25"/>
      <c r="G46" s="21">
        <f t="shared" si="2"/>
        <v>2.6</v>
      </c>
      <c r="H46" s="37" t="s">
        <v>49</v>
      </c>
      <c r="I46" s="4" t="s">
        <v>36</v>
      </c>
    </row>
    <row r="47" spans="1:9" ht="15" customHeight="1" x14ac:dyDescent="0.25">
      <c r="A47" s="38" t="s">
        <v>29</v>
      </c>
      <c r="B47" s="18"/>
      <c r="C47" s="75">
        <v>0.4</v>
      </c>
      <c r="D47" s="23">
        <v>26466</v>
      </c>
      <c r="E47" s="6"/>
      <c r="F47" s="23"/>
      <c r="G47" s="16">
        <f t="shared" si="2"/>
        <v>0.4</v>
      </c>
      <c r="H47" s="37">
        <v>-0.4</v>
      </c>
      <c r="I47" s="1" t="s">
        <v>76</v>
      </c>
    </row>
    <row r="48" spans="1:9" ht="15" customHeight="1" x14ac:dyDescent="0.25">
      <c r="A48" s="38"/>
      <c r="B48" s="18"/>
      <c r="C48" s="18"/>
      <c r="D48" s="23"/>
      <c r="E48" s="6"/>
      <c r="F48" s="23"/>
      <c r="G48" s="16"/>
      <c r="H48" s="1"/>
      <c r="I48" s="1"/>
    </row>
    <row r="49" spans="1:9" ht="15" customHeight="1" x14ac:dyDescent="0.25">
      <c r="A49" s="38" t="s">
        <v>30</v>
      </c>
      <c r="B49" s="18"/>
      <c r="C49" s="18"/>
      <c r="D49" s="23"/>
      <c r="E49" s="16">
        <v>0.6</v>
      </c>
      <c r="F49" s="23">
        <v>42030</v>
      </c>
      <c r="G49" s="16">
        <f t="shared" si="2"/>
        <v>0.6</v>
      </c>
      <c r="H49" s="37" t="s">
        <v>49</v>
      </c>
      <c r="I49" s="1" t="s">
        <v>37</v>
      </c>
    </row>
    <row r="50" spans="1:9" ht="15" customHeight="1" x14ac:dyDescent="0.25">
      <c r="A50" s="57" t="s">
        <v>42</v>
      </c>
      <c r="B50" s="18">
        <f t="shared" ref="B50:G50" si="3">SUM(B35:B49)</f>
        <v>0.8</v>
      </c>
      <c r="C50" s="18">
        <f t="shared" si="3"/>
        <v>7.2000000000000011</v>
      </c>
      <c r="D50" s="64">
        <f t="shared" si="3"/>
        <v>596267</v>
      </c>
      <c r="E50" s="18">
        <f t="shared" si="3"/>
        <v>4.2</v>
      </c>
      <c r="F50" s="65">
        <f t="shared" si="3"/>
        <v>446100</v>
      </c>
      <c r="G50" s="18">
        <f t="shared" si="3"/>
        <v>12.200000000000001</v>
      </c>
      <c r="H50" s="37"/>
      <c r="I50" s="1"/>
    </row>
    <row r="51" spans="1:9" ht="15" customHeight="1" x14ac:dyDescent="0.25">
      <c r="A51" s="58"/>
      <c r="B51" s="59"/>
      <c r="C51" s="59"/>
      <c r="D51" s="60"/>
      <c r="E51" s="61"/>
      <c r="F51" s="60"/>
      <c r="G51" s="61"/>
      <c r="H51" s="62"/>
      <c r="I51" s="63"/>
    </row>
    <row r="52" spans="1:9" ht="15" customHeight="1" x14ac:dyDescent="0.25">
      <c r="A52" s="42" t="s">
        <v>43</v>
      </c>
      <c r="B52" s="78">
        <f>B28+B50+C28+C50</f>
        <v>17.5</v>
      </c>
      <c r="C52" s="79"/>
      <c r="D52" s="3"/>
      <c r="E52" s="53">
        <f>E28+E50</f>
        <v>11</v>
      </c>
      <c r="F52" s="24"/>
      <c r="G52" s="68">
        <f>G28+G50</f>
        <v>28.5</v>
      </c>
      <c r="H52" s="66"/>
      <c r="I52" s="3"/>
    </row>
    <row r="53" spans="1:9" ht="15" customHeight="1" x14ac:dyDescent="0.25">
      <c r="A53" s="41"/>
      <c r="B53" s="80" t="s">
        <v>69</v>
      </c>
      <c r="C53" s="81"/>
      <c r="D53" s="25">
        <f>D28+D50</f>
        <v>1237721</v>
      </c>
      <c r="E53" s="69" t="s">
        <v>65</v>
      </c>
      <c r="F53" s="25">
        <f>F28+F50</f>
        <v>915476</v>
      </c>
      <c r="G53" s="70" t="s">
        <v>70</v>
      </c>
      <c r="H53" s="67"/>
      <c r="I53" s="4"/>
    </row>
    <row r="55" spans="1:9" ht="15.6" x14ac:dyDescent="0.3">
      <c r="C55" s="82" t="s">
        <v>2</v>
      </c>
      <c r="D55" s="83"/>
      <c r="E55" s="82" t="s">
        <v>9</v>
      </c>
      <c r="F55" s="83"/>
      <c r="G55" s="3"/>
    </row>
    <row r="56" spans="1:9" ht="15.6" x14ac:dyDescent="0.3">
      <c r="C56" s="84" t="s">
        <v>3</v>
      </c>
      <c r="D56" s="85"/>
      <c r="E56" s="84" t="s">
        <v>3</v>
      </c>
      <c r="F56" s="85"/>
      <c r="G56" s="33" t="s">
        <v>77</v>
      </c>
    </row>
    <row r="57" spans="1:9" ht="15.6" x14ac:dyDescent="0.3">
      <c r="C57" s="46"/>
      <c r="D57" s="46"/>
      <c r="E57" s="46"/>
      <c r="F57" s="46"/>
    </row>
    <row r="58" spans="1:9" ht="15" customHeight="1" x14ac:dyDescent="0.25">
      <c r="A58" s="45" t="s">
        <v>50</v>
      </c>
      <c r="C58" s="43">
        <v>926868</v>
      </c>
      <c r="E58" s="43">
        <v>885739</v>
      </c>
      <c r="G58" s="43">
        <f>C58+E58</f>
        <v>1812607</v>
      </c>
    </row>
    <row r="59" spans="1:9" ht="15" customHeight="1" x14ac:dyDescent="0.25">
      <c r="A59" s="45" t="s">
        <v>51</v>
      </c>
      <c r="C59" s="44">
        <v>1247982</v>
      </c>
      <c r="E59" s="44">
        <v>895345</v>
      </c>
      <c r="G59" s="44">
        <f>C59+E59</f>
        <v>2143327</v>
      </c>
    </row>
    <row r="60" spans="1:9" ht="15" customHeight="1" x14ac:dyDescent="0.25">
      <c r="A60" s="45" t="s">
        <v>53</v>
      </c>
      <c r="C60" s="43">
        <f>C58-C59</f>
        <v>-321114</v>
      </c>
      <c r="E60" s="43">
        <f>E58-E59</f>
        <v>-9606</v>
      </c>
      <c r="G60" s="43">
        <f>G58-G59</f>
        <v>-330720</v>
      </c>
    </row>
    <row r="61" spans="1:9" ht="13.8" x14ac:dyDescent="0.25">
      <c r="A61" s="45"/>
      <c r="C61" s="43"/>
      <c r="E61" s="43"/>
    </row>
    <row r="62" spans="1:9" ht="13.8" x14ac:dyDescent="0.25">
      <c r="A62" s="45"/>
      <c r="C62" s="43"/>
      <c r="E62" s="43"/>
    </row>
    <row r="63" spans="1:9" ht="15" customHeight="1" x14ac:dyDescent="0.25">
      <c r="A63" s="45" t="s">
        <v>73</v>
      </c>
      <c r="C63" s="43">
        <v>990249</v>
      </c>
      <c r="E63" s="43">
        <v>907664</v>
      </c>
      <c r="G63" s="43">
        <f>C63+E63</f>
        <v>1897913</v>
      </c>
    </row>
    <row r="64" spans="1:9" ht="15" customHeight="1" x14ac:dyDescent="0.25">
      <c r="A64" s="45" t="s">
        <v>74</v>
      </c>
      <c r="C64" s="44">
        <f>D53</f>
        <v>1237721</v>
      </c>
      <c r="E64" s="44">
        <f>F53</f>
        <v>915476</v>
      </c>
      <c r="G64" s="44">
        <f>C64+E64</f>
        <v>2153197</v>
      </c>
    </row>
    <row r="65" spans="1:7" ht="15" customHeight="1" x14ac:dyDescent="0.25">
      <c r="A65" s="45" t="s">
        <v>52</v>
      </c>
      <c r="C65" s="43">
        <f>C63-C64</f>
        <v>-247472</v>
      </c>
      <c r="E65" s="43">
        <f>E63-E64</f>
        <v>-7812</v>
      </c>
      <c r="G65" s="43">
        <f>G63-G64</f>
        <v>-255284</v>
      </c>
    </row>
    <row r="67" spans="1:7" ht="13.8" x14ac:dyDescent="0.25">
      <c r="A67" s="47" t="s">
        <v>66</v>
      </c>
    </row>
  </sheetData>
  <mergeCells count="12">
    <mergeCell ref="E56:F56"/>
    <mergeCell ref="C55:D55"/>
    <mergeCell ref="C56:D56"/>
    <mergeCell ref="E55:F55"/>
    <mergeCell ref="B6:C6"/>
    <mergeCell ref="B52:C52"/>
    <mergeCell ref="B53:C53"/>
    <mergeCell ref="E31:F31"/>
    <mergeCell ref="E32:F32"/>
    <mergeCell ref="B31:D31"/>
    <mergeCell ref="B32:D32"/>
    <mergeCell ref="B33:C33"/>
  </mergeCells>
  <phoneticPr fontId="0" type="noConversion"/>
  <printOptions horizontalCentered="1"/>
  <pageMargins left="0.52" right="0.49" top="1.5" bottom="1" header="1" footer="0.5"/>
  <pageSetup scale="74" fitToHeight="2" orientation="landscape" horizontalDpi="300" verticalDpi="300" r:id="rId1"/>
  <headerFooter alignWithMargins="0">
    <oddHeader>&amp;C&amp;"Arial,Bold"&amp;14REPORT ON 1987 AND 1999 PARCEL TAX PROGRAMS
December 11, 2001</oddHeader>
    <oddFooter>&amp;L&amp;F&amp;C12/11/01&amp;RPage &amp;P of &amp;N</oddFooter>
  </headerFooter>
  <rowBreaks count="2" manualBreakCount="2">
    <brk id="3" max="8" man="1"/>
    <brk id="30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 Wallace</dc:creator>
  <cp:lastModifiedBy>Aniket Gupta</cp:lastModifiedBy>
  <cp:lastPrinted>2001-12-06T18:15:33Z</cp:lastPrinted>
  <dcterms:created xsi:type="dcterms:W3CDTF">2001-03-23T00:26:35Z</dcterms:created>
  <dcterms:modified xsi:type="dcterms:W3CDTF">2024-02-03T22:18:08Z</dcterms:modified>
</cp:coreProperties>
</file>