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63CDD03C-5296-459D-87F0-84A34F6DBD2F}" xr6:coauthVersionLast="47" xr6:coauthVersionMax="47" xr10:uidLastSave="{00000000-0000-0000-0000-000000000000}"/>
  <bookViews>
    <workbookView xWindow="3348" yWindow="3348" windowWidth="17280" windowHeight="8880" tabRatio="944"/>
  </bookViews>
  <sheets>
    <sheet name="Titles" sheetId="26" r:id="rId1"/>
    <sheet name="3.01" sheetId="2" r:id="rId2"/>
    <sheet name="3.02" sheetId="5" r:id="rId3"/>
    <sheet name="3.03" sheetId="6" r:id="rId4"/>
    <sheet name="3.04" sheetId="7" r:id="rId5"/>
    <sheet name="3.05" sheetId="8" r:id="rId6"/>
    <sheet name="3.06" sheetId="9" r:id="rId7"/>
    <sheet name="3.07" sheetId="10" r:id="rId8"/>
    <sheet name="3.08" sheetId="11" r:id="rId9"/>
    <sheet name="3.09" sheetId="25" r:id="rId10"/>
    <sheet name="3.10" sheetId="24" r:id="rId11"/>
    <sheet name="3.11" sheetId="23" r:id="rId12"/>
    <sheet name="3.12" sheetId="22" r:id="rId13"/>
    <sheet name="3.13" sheetId="21" r:id="rId14"/>
    <sheet name="3.14" sheetId="20" r:id="rId15"/>
    <sheet name="3.15" sheetId="19" r:id="rId16"/>
    <sheet name="3.16" sheetId="18" r:id="rId17"/>
    <sheet name="3.17" sheetId="17" r:id="rId18"/>
    <sheet name="3.18" sheetId="16" r:id="rId19"/>
    <sheet name="3.19" sheetId="15" r:id="rId20"/>
    <sheet name="3.20" sheetId="14" r:id="rId21"/>
    <sheet name="3.21" sheetId="13" r:id="rId22"/>
    <sheet name="3.22" sheetId="12" r:id="rId23"/>
    <sheet name="3.23" sheetId="4" r:id="rId24"/>
  </sheets>
  <definedNames>
    <definedName name="Title_extraction_que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C6" i="9"/>
  <c r="D6" i="9"/>
  <c r="E6" i="9"/>
  <c r="F6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B5" i="25"/>
  <c r="C5" i="25"/>
  <c r="D5" i="25"/>
  <c r="E5" i="25"/>
  <c r="F5" i="25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C11" i="15"/>
  <c r="C21" i="15"/>
</calcChain>
</file>

<file path=xl/sharedStrings.xml><?xml version="1.0" encoding="utf-8"?>
<sst xmlns="http://schemas.openxmlformats.org/spreadsheetml/2006/main" count="655" uniqueCount="468">
  <si>
    <t>Subject</t>
  </si>
  <si>
    <t>State total</t>
  </si>
  <si>
    <t>Oahu</t>
  </si>
  <si>
    <t>Other islands</t>
  </si>
  <si>
    <t>TYPE OF SCHOOL</t>
  </si>
  <si>
    <t>Persons 3 years and over enrolled</t>
  </si>
  <si>
    <t>Preprimary school</t>
  </si>
  <si>
    <t>Public school</t>
  </si>
  <si>
    <t>Elementary or high school</t>
  </si>
  <si>
    <t>College</t>
  </si>
  <si>
    <t>Public college</t>
  </si>
  <si>
    <t>AGE</t>
  </si>
  <si>
    <t>3 and 4 years</t>
  </si>
  <si>
    <t>15 to 17 years</t>
  </si>
  <si>
    <t>18 and 19 years</t>
  </si>
  <si>
    <t>20 to 24 years</t>
  </si>
  <si>
    <t>25 to 34 years</t>
  </si>
  <si>
    <t>35 years and over</t>
  </si>
  <si>
    <t>Percent enrolled in school:</t>
  </si>
  <si>
    <t>Table 3.01-- SCHOOL ENROLLMENT, BY TYPE OF SCHOOL AND AGE, BY GEOGRAPHIC AREAS:  2000</t>
  </si>
  <si>
    <t>5 to 9 years</t>
  </si>
  <si>
    <t>10 to 14 years</t>
  </si>
  <si>
    <t xml:space="preserve">     Source:  U.S. Bureau of the Census, Census 2000 Summary File 3 Hawaii  (September 25, 2002).</t>
  </si>
  <si>
    <t>Table 3.23-- UNIVERSITY OF HAWAII LIBRARY SYSTEM HOLDINGS AND CIRCULATION, BY CAMPUS:  2001 AND 2002</t>
  </si>
  <si>
    <t>Number of volumes,                          June 30</t>
  </si>
  <si>
    <t>Circulation, year                             ended June 30</t>
  </si>
  <si>
    <t>Campus</t>
  </si>
  <si>
    <t>2001  1/</t>
  </si>
  <si>
    <t>All campuses</t>
  </si>
  <si>
    <t>University of Hawaii at Manoa  2/ 3/</t>
  </si>
  <si>
    <t>UH Manoa Law Library</t>
  </si>
  <si>
    <t>University of Hawaii-West Oahu</t>
  </si>
  <si>
    <t>University of Hawaii at Hilo  4/</t>
  </si>
  <si>
    <t>Community colleges, total  4/</t>
  </si>
  <si>
    <t>Honolulu</t>
  </si>
  <si>
    <t>Kapiolani</t>
  </si>
  <si>
    <t>Leeward</t>
  </si>
  <si>
    <t>Windward</t>
  </si>
  <si>
    <t>Kauai</t>
  </si>
  <si>
    <t>Maui  5/ 6/</t>
  </si>
  <si>
    <t>1/  Data has been revised from previous year databook.</t>
  </si>
  <si>
    <t xml:space="preserve">2/  Volumes total includes Government Documents Collection.  Circulation total includes media use at </t>
  </si>
  <si>
    <t>Wong Audiovisual Center.</t>
  </si>
  <si>
    <t>3/  Manoa circulation lower due to partial year closure of Hamilton Library due to revovation.</t>
  </si>
  <si>
    <t xml:space="preserve">4/  Hawaii Community College and UH Center at West Hawaii are included with the University of </t>
  </si>
  <si>
    <t>Hawaii at Hilo.</t>
  </si>
  <si>
    <t>5/  Maui volumes includes holdings on Molokai, Lanai and Hana.</t>
  </si>
  <si>
    <t>6/  Maui circulation also includes in-house and Interlibrary loan counts.</t>
  </si>
  <si>
    <t>Source:  University of Hawaii at Manoa, University Libraries, records.</t>
  </si>
  <si>
    <t>Table 3.02-- EDUCATIONAL ATTAINMENT, BY GEOGRAPHIC AREA: 2000</t>
  </si>
  <si>
    <t>Age and educational attainment</t>
  </si>
  <si>
    <t>Persons 18 to 24 years</t>
  </si>
  <si>
    <t>High school graduate (includes equivalency)</t>
  </si>
  <si>
    <t>Some college or associate degree</t>
  </si>
  <si>
    <t>Bachelor's degree or higher</t>
  </si>
  <si>
    <t>Persons 25 years and over</t>
  </si>
  <si>
    <t>Less than 5th grade</t>
  </si>
  <si>
    <t>5th to 8th grade</t>
  </si>
  <si>
    <t>9th to 12th grade, no diploma</t>
  </si>
  <si>
    <t>Some college, no degree</t>
  </si>
  <si>
    <t>Associate degree</t>
  </si>
  <si>
    <t>Bachelor's degree</t>
  </si>
  <si>
    <t>Master's degree</t>
  </si>
  <si>
    <t>Professional school degree</t>
  </si>
  <si>
    <t>Doctorate degree</t>
  </si>
  <si>
    <t>Percent:</t>
  </si>
  <si>
    <t>High school graduate or higher</t>
  </si>
  <si>
    <t>Male</t>
  </si>
  <si>
    <t>Female</t>
  </si>
  <si>
    <t>Some college or higher</t>
  </si>
  <si>
    <t>Table 3.03-- YEARS OF SCHOOL COMPLETED BY PERSONS 25 YEARS                                                            OLD AND OVER:  1940 TO 2000</t>
  </si>
  <si>
    <t>Years completed</t>
  </si>
  <si>
    <t xml:space="preserve">Percent 4 years of high </t>
  </si>
  <si>
    <t>school or more  1/</t>
  </si>
  <si>
    <t xml:space="preserve">Percent 4 years of college </t>
  </si>
  <si>
    <t>or more  2/</t>
  </si>
  <si>
    <t>1/  For 1990 and 2000, percent high school graduate or higher.</t>
  </si>
  <si>
    <t>2/  For 1990 and 2000, percent Bachelor's degree or higher.</t>
  </si>
  <si>
    <r>
      <t xml:space="preserve">     Source:  U.S. Bureau of the Census, </t>
    </r>
    <r>
      <rPr>
        <i/>
        <sz val="10"/>
        <rFont val="Times New Roman"/>
      </rPr>
      <t xml:space="preserve">U.S. Census of Population:  1960, </t>
    </r>
    <r>
      <rPr>
        <sz val="10"/>
        <rFont val="Times New Roman"/>
        <family val="1"/>
      </rPr>
      <t>Final Report PC(1)-13C, table 47;</t>
    </r>
  </si>
  <si>
    <r>
      <t>U.S. Census of Population:  1970,</t>
    </r>
    <r>
      <rPr>
        <sz val="10"/>
        <rFont val="Times New Roman"/>
        <family val="1"/>
      </rPr>
      <t xml:space="preserve"> Final Report PC(1)-C13, table 46; </t>
    </r>
    <r>
      <rPr>
        <i/>
        <sz val="10"/>
        <rFont val="Times New Roman"/>
      </rPr>
      <t xml:space="preserve">1980 Census of Population, </t>
    </r>
  </si>
  <si>
    <r>
      <t xml:space="preserve">PC80-1-C-13, table 61; </t>
    </r>
    <r>
      <rPr>
        <i/>
        <sz val="10"/>
        <rFont val="Times New Roman"/>
      </rPr>
      <t xml:space="preserve">1990 Census of Population, Social and Economic Characteristics, Hawaii, </t>
    </r>
  </si>
  <si>
    <r>
      <t xml:space="preserve">1990 CP-2-13, table 1; </t>
    </r>
    <r>
      <rPr>
        <i/>
        <sz val="10"/>
        <rFont val="Times New Roman"/>
        <family val="1"/>
      </rPr>
      <t xml:space="preserve">Profile of Selected Social Characteristics: 2000, </t>
    </r>
    <r>
      <rPr>
        <sz val="10"/>
        <rFont val="Times New Roman"/>
        <family val="1"/>
      </rPr>
      <t>table DP-2.</t>
    </r>
  </si>
  <si>
    <t>Table 3.04-- EDUCATIONAL ATTAINMENT OF PERSONS 25 YEARS OLD AND OVER, BY COUNTIES:  2000</t>
  </si>
  <si>
    <t>State          total</t>
  </si>
  <si>
    <t>Hawaii</t>
  </si>
  <si>
    <t>Kalawao</t>
  </si>
  <si>
    <t>Maui</t>
  </si>
  <si>
    <t>Population 25 years and over</t>
  </si>
  <si>
    <t>Percent --</t>
  </si>
  <si>
    <t>With bachelor's degree or higher</t>
  </si>
  <si>
    <r>
      <t xml:space="preserve">     Source:  U.S. Bureau of the Census, </t>
    </r>
    <r>
      <rPr>
        <i/>
        <sz val="10"/>
        <rFont val="Times New Roman"/>
      </rPr>
      <t xml:space="preserve">Profile of Selected Social Characteristics: 2000, </t>
    </r>
    <r>
      <rPr>
        <sz val="10"/>
        <rFont val="Times New Roman"/>
        <family val="1"/>
      </rPr>
      <t>table DP-2.</t>
    </r>
  </si>
  <si>
    <t>Table 3.05-- YEARS OF SCHOOL COMPLETED BY PERSONS 25 YEARS OLD AND OVER, FOR THE UNITED STATES AND HAWAII:  2001</t>
  </si>
  <si>
    <t>[Noninstitutional population]</t>
  </si>
  <si>
    <t>High school graduate                                                        or more</t>
  </si>
  <si>
    <t>Bachelor's degree                                                     or more</t>
  </si>
  <si>
    <t>Geographic area</t>
  </si>
  <si>
    <t>Population                                 25 years and over (1,000)</t>
  </si>
  <si>
    <t>Percent</t>
  </si>
  <si>
    <t>1.6* (s.e.) 1/</t>
  </si>
  <si>
    <t>1.6*(s.e.) 1/</t>
  </si>
  <si>
    <t>United States</t>
  </si>
  <si>
    <t>Rank 2/</t>
  </si>
  <si>
    <t>...</t>
  </si>
  <si>
    <t>NA  Not available</t>
  </si>
  <si>
    <t>1/  The value of 1.6 times the standard error, added to and subtracted from the estimated percentage,</t>
  </si>
  <si>
    <t xml:space="preserve"> yields the 90-percent confidence level.</t>
  </si>
  <si>
    <t>2/  Among the 50 states.</t>
  </si>
  <si>
    <t xml:space="preserve">     Source:  U.S. Bureau of the Census, 2001 Supplementary Survey, Tabular profiles (social), from website</t>
  </si>
  <si>
    <t>http://www.census.gov  accessed on March 17, 2003.</t>
  </si>
  <si>
    <t>Table 3.06-- PRIVATE EDUCATIONAL SERVICES (NAICS 61),</t>
  </si>
  <si>
    <t>BY TYPE OF SERVICE:  1997</t>
  </si>
  <si>
    <t/>
  </si>
  <si>
    <t>NAICS code</t>
  </si>
  <si>
    <t>Type of service</t>
  </si>
  <si>
    <t>Establish-ment (number)</t>
  </si>
  <si>
    <t>Receipts/  Revenue ($1,000)</t>
  </si>
  <si>
    <t>Employees, week including March 12</t>
  </si>
  <si>
    <t>Annual payroll ($1,000)</t>
  </si>
  <si>
    <t>Educational services</t>
  </si>
  <si>
    <t>Business schools, &amp; computer &amp;</t>
  </si>
  <si>
    <t>management training</t>
  </si>
  <si>
    <t>Technical &amp; trade schools</t>
  </si>
  <si>
    <t>Other schools &amp; instruction</t>
  </si>
  <si>
    <t>Educational support services</t>
  </si>
  <si>
    <r>
      <t xml:space="preserve">    Source:  U.S. Bureau of the Census, </t>
    </r>
    <r>
      <rPr>
        <i/>
        <sz val="10"/>
        <rFont val="Times New Roman"/>
      </rPr>
      <t xml:space="preserve">1997 Economic Census, Educational Services, Geographic Area </t>
    </r>
  </si>
  <si>
    <r>
      <t xml:space="preserve">Series </t>
    </r>
    <r>
      <rPr>
        <sz val="10"/>
        <rFont val="Times New Roman"/>
        <family val="1"/>
      </rPr>
      <t>EC97S61A-HI (August 1999), p. 7.</t>
    </r>
  </si>
  <si>
    <t>Table 3.07-- PRIVATE EDUCATIONAL SERVICES (NAICS 611),</t>
  </si>
  <si>
    <t>BY TYPE OF SERVICE:  2001</t>
  </si>
  <si>
    <t>No. of establishments</t>
  </si>
  <si>
    <t>Total</t>
  </si>
  <si>
    <t>20 or more employees</t>
  </si>
  <si>
    <t>Elementary &amp; secondary schools</t>
  </si>
  <si>
    <t>Junior colleges</t>
  </si>
  <si>
    <t>Colleges, universities &amp;</t>
  </si>
  <si>
    <t>professional schools</t>
  </si>
  <si>
    <r>
      <t xml:space="preserve">    Source:  U.S. Bureau of the Census, </t>
    </r>
    <r>
      <rPr>
        <i/>
        <sz val="10"/>
        <rFont val="Times New Roman"/>
      </rPr>
      <t xml:space="preserve">County Business Patterns 2001, Hawaii, </t>
    </r>
    <r>
      <rPr>
        <sz val="10"/>
        <rFont val="Times New Roman"/>
        <family val="1"/>
      </rPr>
      <t>CBP/01-13  (April 2003), p. 31.</t>
    </r>
  </si>
  <si>
    <t>Table 3.08-- EXPENDITURES AND PER PUPIL EXPENDITURES</t>
  </si>
  <si>
    <t>BY EDUCATION LEVEL &amp; FUNCTION 2001-2002</t>
  </si>
  <si>
    <t>[In dollars]</t>
  </si>
  <si>
    <t>Education Level</t>
  </si>
  <si>
    <t>Instruction</t>
  </si>
  <si>
    <t>Instructional Support</t>
  </si>
  <si>
    <t>Leadership</t>
  </si>
  <si>
    <t>Operations</t>
  </si>
  <si>
    <t>Other Commit-ments</t>
  </si>
  <si>
    <t xml:space="preserve">    Total Expenditure</t>
  </si>
  <si>
    <t xml:space="preserve">    Total Per Pupil</t>
  </si>
  <si>
    <t>Elementary Schools</t>
  </si>
  <si>
    <t xml:space="preserve">  Total expenditure</t>
  </si>
  <si>
    <t xml:space="preserve">  Total per pupil</t>
  </si>
  <si>
    <t>Middle Schools</t>
  </si>
  <si>
    <t>High Schools</t>
  </si>
  <si>
    <t>Combined Schools</t>
  </si>
  <si>
    <t>Source:  Hawaii State Department of Education website &lt;http://165.248.10.76/hsers02/hsers02a.htm&gt;</t>
  </si>
  <si>
    <t>accessed July 29, 2003.</t>
  </si>
  <si>
    <t>Table 3.22-- CHARACTERISTICS OF THE HAWAII STATE LIBRARY SYSTEM BY DISTRICTS:  2002</t>
  </si>
  <si>
    <t>District</t>
  </si>
  <si>
    <t>Library locations, June 30</t>
  </si>
  <si>
    <t>Personnel, June 30 1/</t>
  </si>
  <si>
    <t>Circulation,year ended June 30</t>
  </si>
  <si>
    <t>Total system</t>
  </si>
  <si>
    <t>Hawaii Library District</t>
  </si>
  <si>
    <t>Kauai Library District</t>
  </si>
  <si>
    <t>Maui Library District 2/</t>
  </si>
  <si>
    <t>Administration/Other 3/</t>
  </si>
  <si>
    <t>…</t>
  </si>
  <si>
    <t>Collections, June 30</t>
  </si>
  <si>
    <t>Books</t>
  </si>
  <si>
    <t>Periodical subscriptions</t>
  </si>
  <si>
    <t>Sound recordings</t>
  </si>
  <si>
    <t>Library for the Blind and Physically</t>
  </si>
  <si>
    <t>Handicapped 5/</t>
  </si>
  <si>
    <t>1/  Full-time equivalent basis, but including permanent and temporary State general-funded positions</t>
  </si>
  <si>
    <t>and temporary Federal funded positions but excluding student help.</t>
  </si>
  <si>
    <t>2/  Includes libraries on Lanai (1 location), Maui (6 locations), and Molokai (1 location).</t>
  </si>
  <si>
    <t>3/  The Hawaii State Public Library System Centralized Processing Center ceased operation in FY 1996.</t>
  </si>
  <si>
    <t>4/  Includes Digital Video Discs.</t>
  </si>
  <si>
    <t xml:space="preserve">5/  Books include braille.  Sound recordings include talking books, magnetic tape, recorded cassettes, </t>
  </si>
  <si>
    <t>3/  Books includes braille.  Sound recordings include talking books, magnetic tape, recorded cassettes, and L.P. records.</t>
  </si>
  <si>
    <t>and L.P. records.</t>
  </si>
  <si>
    <t>Source:  Hawaii State Public Library System, Administrative Services Branch, records.</t>
  </si>
  <si>
    <t>Table 3.21-- CHARACTERISTICS OF THE HAWAII STATE LIBRARY                                           SYSTEM:  1997 TO 2002</t>
  </si>
  <si>
    <t>Library locations,</t>
  </si>
  <si>
    <t>June 30</t>
  </si>
  <si>
    <t>Librarians</t>
  </si>
  <si>
    <t>All others</t>
  </si>
  <si>
    <t>Hours open 2/</t>
  </si>
  <si>
    <t>(1,000)</t>
  </si>
  <si>
    <t>Circulation, year ended</t>
  </si>
  <si>
    <t>June 30 (1,000)</t>
  </si>
  <si>
    <t>Patron Visits (1,000)</t>
  </si>
  <si>
    <t>(NA)</t>
  </si>
  <si>
    <t>Reference Questions (1,000)</t>
  </si>
  <si>
    <t>Internet Users</t>
  </si>
  <si>
    <t>Library Programs</t>
  </si>
  <si>
    <t>Attendance</t>
  </si>
  <si>
    <t>NA  Not available.</t>
  </si>
  <si>
    <t xml:space="preserve">1/  Full-time equivalent basis, but including permanent and temporary State general-funded positions </t>
  </si>
  <si>
    <t>and temporary Federal funded positions, and excluding student help.</t>
  </si>
  <si>
    <t>2/  Regular weekly totals for Hawaii State Library, Honolulu.</t>
  </si>
  <si>
    <t>Table 3.20-- RESIDENCE AND MIGRATION OF FRESHMEN STUDENTS IN</t>
  </si>
  <si>
    <t xml:space="preserve">INSTITUTIONS OF HIGHER EDUCATION AND FRESHMEN STUDENTS </t>
  </si>
  <si>
    <t xml:space="preserve">GRADUATING FROM HIGH SCHOOL IN THE PAST 12 MONTHS: </t>
  </si>
  <si>
    <t>FALL 1998</t>
  </si>
  <si>
    <t>Freshmen students 2/</t>
  </si>
  <si>
    <t>Category</t>
  </si>
  <si>
    <t>New undergraduate students 1/</t>
  </si>
  <si>
    <t>In 4-year                                               colleges</t>
  </si>
  <si>
    <t>Students enrolled in State 3/</t>
  </si>
  <si>
    <t>Students residents of State 4/</t>
  </si>
  <si>
    <t>Students remaining in State 5/</t>
  </si>
  <si>
    <t xml:space="preserve"> </t>
  </si>
  <si>
    <t>Migration of students:</t>
  </si>
  <si>
    <t>Out of State</t>
  </si>
  <si>
    <t>Into State</t>
  </si>
  <si>
    <t>Net migration</t>
  </si>
  <si>
    <t>1/  Students who are enrolled at the reporting institution for the first time at the undergraduate level.</t>
  </si>
  <si>
    <t>2/  Freshman students, graduating from high school in the past 12 months, who are enrolled at the</t>
  </si>
  <si>
    <t>reporting institution for the first time.</t>
  </si>
  <si>
    <t>3/  New students, whether in-migrants or "remaining."</t>
  </si>
  <si>
    <t xml:space="preserve">4/  New students residing in Hawaii when first admitted to the reporting institution, whether in Hawaii or </t>
  </si>
  <si>
    <t>on the Mainland.</t>
  </si>
  <si>
    <t>5/  New students attending institutions in their home state.</t>
  </si>
  <si>
    <r>
      <t xml:space="preserve">     Source:  U.S. Department of Education, National Center for Education Statistics, </t>
    </r>
    <r>
      <rPr>
        <i/>
        <sz val="10"/>
        <rFont val="Times New Roman"/>
      </rPr>
      <t>Digest of Education</t>
    </r>
  </si>
  <si>
    <r>
      <t>Statistics 2000,</t>
    </r>
    <r>
      <rPr>
        <sz val="10"/>
        <rFont val="Times New Roman"/>
        <family val="1"/>
      </rPr>
      <t xml:space="preserve"> pp. 233-235.</t>
    </r>
  </si>
  <si>
    <t>Table 3.19--  ENROLLMENT AND EARNED DEGREES CONFERRED, FOR PRIVATE COLLEGES AND UNIVERSITIES:  1997 TO 2002</t>
  </si>
  <si>
    <t>[Excludes extension programs of mainland and foreign schools, unaccredited institutions,                                                    and other limited or specialized curriculum programs]</t>
  </si>
  <si>
    <t>Fall enrollment 2/</t>
  </si>
  <si>
    <t>Earned degrees conferred 3/</t>
  </si>
  <si>
    <t>Year and                                       institution 1/</t>
  </si>
  <si>
    <t>Undergrad.</t>
  </si>
  <si>
    <t>Graduate</t>
  </si>
  <si>
    <t>Asso-     ciate's</t>
  </si>
  <si>
    <t>Bache-      lor's</t>
  </si>
  <si>
    <t>Master's</t>
  </si>
  <si>
    <t>1997, total</t>
  </si>
  <si>
    <t>Brigham Young</t>
  </si>
  <si>
    <t>-</t>
  </si>
  <si>
    <t>Chaminade</t>
  </si>
  <si>
    <t>Hawaii Pacific</t>
  </si>
  <si>
    <t>1998, total</t>
  </si>
  <si>
    <t>1999, total</t>
  </si>
  <si>
    <t>2000, total</t>
  </si>
  <si>
    <t>2001, total</t>
  </si>
  <si>
    <t>2002, total</t>
  </si>
  <si>
    <t>1/  Brigham Young University, Hawaii Campus (in Laie); Chaminade University of Honolulu; Hawaii</t>
  </si>
  <si>
    <t xml:space="preserve">Pacific University (in Honolulu).  </t>
  </si>
  <si>
    <t>2/  In regular credit programs.</t>
  </si>
  <si>
    <t>3/  Year ended June 30.</t>
  </si>
  <si>
    <t xml:space="preserve">Source:  Compiled by Hawaii State Department of Business, Economic Development &amp; Tourism from </t>
  </si>
  <si>
    <t>college officials.</t>
  </si>
  <si>
    <t>Table 3.18-- UNIVERSITY OF HAWAII CURRICULA, TUITION, FINANCES,                                             AND FACULTY AND STAFF:  2000 TO 2002</t>
  </si>
  <si>
    <t>Curricula offered at Manoa Campus,</t>
  </si>
  <si>
    <t>Bachelor's degree programs</t>
  </si>
  <si>
    <t>Master's degree programs</t>
  </si>
  <si>
    <t>Doctoral programs</t>
  </si>
  <si>
    <t>Other programs 1/</t>
  </si>
  <si>
    <t xml:space="preserve">Tuition per semester (full-time undergraduate, </t>
  </si>
  <si>
    <t>regular session) (dollars):  2/</t>
  </si>
  <si>
    <t>Manoa Campus:</t>
  </si>
  <si>
    <t>Resident</t>
  </si>
  <si>
    <t>Nonresident</t>
  </si>
  <si>
    <t>Hilo (upper division):</t>
  </si>
  <si>
    <t>West Oahu:</t>
  </si>
  <si>
    <t>Community colleges:</t>
  </si>
  <si>
    <t>Resident  3/</t>
  </si>
  <si>
    <t>Nonresident  3/</t>
  </si>
  <si>
    <t>Finances, fiscal year ending June 30:</t>
  </si>
  <si>
    <t>Current fund revenues ($1,000)</t>
  </si>
  <si>
    <t>Current fund expenditures ($1,000)</t>
  </si>
  <si>
    <t>Faculty and staff, October  4/</t>
  </si>
  <si>
    <t>Board of Regents appointees</t>
  </si>
  <si>
    <t>Full-time</t>
  </si>
  <si>
    <t>Part-time</t>
  </si>
  <si>
    <t>Civil Service personnel</t>
  </si>
  <si>
    <t>1/  Includes undergraduate, and graduate certificate programs, first professional degree programs</t>
  </si>
  <si>
    <t>(JD, MD, ArchD), post-baccalaureate in education and other programs.</t>
  </si>
  <si>
    <t>2/  Per-semester tuition data are reported by academic years (e.g. 2002 = AY 2002-2003).  Data reported are</t>
  </si>
  <si>
    <t>tuition only and do not include required student fees.</t>
  </si>
  <si>
    <t xml:space="preserve">3/  Effective AY 2001-2002, Community Colleges tuition is charged on a per-credit basis for all enrolled </t>
  </si>
  <si>
    <t>credits.  The amount shown here is based on 12 enrolled credits, and shown for comparative purposes only.</t>
  </si>
  <si>
    <t>4/  Beginning Fall 2000, includes persons on leave without pay.</t>
  </si>
  <si>
    <t>Source:  University of Hawaii, Institutional Research Office, records.</t>
  </si>
  <si>
    <t>Table 3.17-- DEGREES, DIPLOMAS, AND CERTIFICATES AWARDED BY                                        THE UNIVERSITY OF HAWAII:  1992 TO 2002</t>
  </si>
  <si>
    <t>University of Hawaii at Manoa</t>
  </si>
  <si>
    <t>Year ended June 30</t>
  </si>
  <si>
    <t>Asso-    ciate's</t>
  </si>
  <si>
    <t>Bache-    lor's</t>
  </si>
  <si>
    <t>Doc-        torate</t>
  </si>
  <si>
    <t>First            profes-                  sional 1/</t>
  </si>
  <si>
    <t>Other 2/</t>
  </si>
  <si>
    <t>No                data</t>
  </si>
  <si>
    <t>1</t>
  </si>
  <si>
    <t>University of Hawaii                            at Hilo 3/</t>
  </si>
  <si>
    <t>Community Colleges 3/</t>
  </si>
  <si>
    <t>Certifi-             cates 4/</t>
  </si>
  <si>
    <t>Bachelor's  degree</t>
  </si>
  <si>
    <t>Master's 6/</t>
  </si>
  <si>
    <t>Univ. of Hawaii-                 West Oahu:        Bachelor's</t>
  </si>
  <si>
    <t>Certifi-            cates 5/</t>
  </si>
  <si>
    <t>Asso-        ciate's          degree</t>
  </si>
  <si>
    <t>4</t>
  </si>
  <si>
    <t>11</t>
  </si>
  <si>
    <t>3</t>
  </si>
  <si>
    <t xml:space="preserve">     Footnotes and source on next page.</t>
  </si>
  <si>
    <t xml:space="preserve">     Table 3.20-- DEGREES, DIPLOMAS, AND CERTIFICATES AWARDED BY </t>
  </si>
  <si>
    <t xml:space="preserve">                         THE UNIVERSITY OF HAWAII:  1985 TO 1995 -- Con.</t>
  </si>
  <si>
    <t xml:space="preserve">1/  Includes Doctor of Jurisprudence (J.D.) and Doctor of Medicine (M.D.).  Effective 2000, also includes </t>
  </si>
  <si>
    <t>Doctor of Architecture (ArchD).</t>
  </si>
  <si>
    <t>2/  Certificates in Dental Hygiene (1991-1998) and professional diplomas.</t>
  </si>
  <si>
    <t>3/  Due to Hawaii CC's organizational transfer from the UH Hilo unit to the community college unit in Fall</t>
  </si>
  <si>
    <t xml:space="preserve">1991, the community college figures have been retroactively adjusted to include Hawaii CC and the UH Hilo </t>
  </si>
  <si>
    <t>figures adjusted to exclude Hawaii CC.</t>
  </si>
  <si>
    <t>4/  Professional Certificates in Education.</t>
  </si>
  <si>
    <t>5/  Certificates of Achievement.</t>
  </si>
  <si>
    <t>6/  MA in Hawaiian Language and Literature added in Fall 1997.</t>
  </si>
  <si>
    <r>
      <t xml:space="preserve">Source:  University of Hawaii, Institutional Research Office, </t>
    </r>
    <r>
      <rPr>
        <sz val="10"/>
        <rFont val="Times New Roman"/>
        <family val="1"/>
      </rPr>
      <t>records.</t>
    </r>
  </si>
  <si>
    <t>Table 3.16-- HEADCOUNT ENROLLMENT AT THE UNIVERSITY OF HAWAII, BY CAMPUS: FALL 1991 TO 2002</t>
  </si>
  <si>
    <t>[Fall headcount of credit students]</t>
  </si>
  <si>
    <t>Classified</t>
  </si>
  <si>
    <t>Year</t>
  </si>
  <si>
    <t>Total,                                         all campuses</t>
  </si>
  <si>
    <t>Under-graduates</t>
  </si>
  <si>
    <t>Gradu-ates</t>
  </si>
  <si>
    <t>Unclassi-fied 1/</t>
  </si>
  <si>
    <t>Univ. of Hawaii at Hilo 2/</t>
  </si>
  <si>
    <t>Univ. of Hawaii-West Oahu</t>
  </si>
  <si>
    <t>Note:  Includes Special students (early admits and concurrent registrants) for all years shown.</t>
  </si>
  <si>
    <t>1/  Unclassified at UH Manoa also includes no data on educational level.</t>
  </si>
  <si>
    <t>2/  Excludes Hawaii Community College, which until Fall 1991 was organizationally part of UH Hilo.</t>
  </si>
  <si>
    <t>3/  Data for all years include Hawaii Community College.</t>
  </si>
  <si>
    <t>Source:  University of Hawaii, Institutional Research Office.</t>
  </si>
  <si>
    <t>Table 3.15-- HAWAII STATE ASSESSMENT RESULTS FOR PUBLIC                                      SCHOOL GRADES 3, 5, 8, AND 10:  SPRING 2002</t>
  </si>
  <si>
    <t>Hawaii results , by grade</t>
  </si>
  <si>
    <t>Subject and level</t>
  </si>
  <si>
    <t>Grade 3</t>
  </si>
  <si>
    <t>Grade 5</t>
  </si>
  <si>
    <t>Grade 8</t>
  </si>
  <si>
    <t>Grade 10</t>
  </si>
  <si>
    <t>Reading:</t>
  </si>
  <si>
    <t>Well Below</t>
  </si>
  <si>
    <t>Approaches</t>
  </si>
  <si>
    <t>Meets</t>
  </si>
  <si>
    <t>Exceeds</t>
  </si>
  <si>
    <t>Not Tested</t>
  </si>
  <si>
    <t>Math:</t>
  </si>
  <si>
    <r>
      <t xml:space="preserve">        Source:  </t>
    </r>
    <r>
      <rPr>
        <i/>
        <sz val="10"/>
        <rFont val="Times New Roman"/>
        <family val="1"/>
      </rPr>
      <t>The Honolulu Advertiser</t>
    </r>
    <r>
      <rPr>
        <sz val="10"/>
        <rFont val="Times New Roman"/>
        <family val="1"/>
      </rPr>
      <t>, February 7, 2003.</t>
    </r>
  </si>
  <si>
    <t>Table 3.14-- STANFORD ACHIEVEMENT TEST RESULTS FOR PUBLIC                                      SCHOOL GRADES 3, 5, 8, AND 10:  SPRING 2002</t>
  </si>
  <si>
    <t>U.S. Average</t>
  </si>
  <si>
    <t>Low</t>
  </si>
  <si>
    <t>Average</t>
  </si>
  <si>
    <t>High</t>
  </si>
  <si>
    <t xml:space="preserve">Table 3.13-- SCHOLASTIC ASSESSMENT TEST SCORE AVERAGES: </t>
  </si>
  <si>
    <t>2001 AND 2002</t>
  </si>
  <si>
    <r>
      <t xml:space="preserve">[Recalibrated averages, not directly comparable to earlier data reported in </t>
    </r>
    <r>
      <rPr>
        <i/>
        <sz val="10"/>
        <rFont val="Arial"/>
      </rPr>
      <t>Data Book 1995,</t>
    </r>
  </si>
  <si>
    <t>table 3.17.  Formerly known as the Scholastic Aptitude Test]</t>
  </si>
  <si>
    <t>Hawaii seniors</t>
  </si>
  <si>
    <t>U.S. averages</t>
  </si>
  <si>
    <t>Component</t>
  </si>
  <si>
    <t>Mathematical</t>
  </si>
  <si>
    <t>Verbal</t>
  </si>
  <si>
    <r>
      <t xml:space="preserve">     Source: </t>
    </r>
    <r>
      <rPr>
        <i/>
        <sz val="10"/>
        <rFont val="Times New Roman"/>
      </rPr>
      <t xml:space="preserve">Honolulu Star Bulletin, August 27, 2002 </t>
    </r>
    <r>
      <rPr>
        <sz val="10"/>
        <rFont val="Times New Roman"/>
        <family val="1"/>
      </rPr>
      <t>and</t>
    </r>
    <r>
      <rPr>
        <i/>
        <sz val="10"/>
        <rFont val="Times New Roman"/>
      </rPr>
      <t xml:space="preserve"> The Honolulu Advertiser, August 27, 2002.</t>
    </r>
  </si>
  <si>
    <t xml:space="preserve">Table 3.12-- PRIVATE SCHOOLS, TEACHERS, AND ENROLLMENT, </t>
  </si>
  <si>
    <t>1993-1994 TO 1999-2000, AND PRIVATE HIGH SCHOOL</t>
  </si>
  <si>
    <t>GRADUATES, 1991-1992 TO 1998-1999</t>
  </si>
  <si>
    <t>[Data limited to schools that offer first grade or above]</t>
  </si>
  <si>
    <t>High school graduates</t>
  </si>
  <si>
    <t>School year</t>
  </si>
  <si>
    <t>Number of schools</t>
  </si>
  <si>
    <t>Enrollment</t>
  </si>
  <si>
    <t>FTE teachers 1/</t>
  </si>
  <si>
    <t>Number</t>
  </si>
  <si>
    <t>1993-94</t>
  </si>
  <si>
    <t>1991-92</t>
  </si>
  <si>
    <t>1995-96</t>
  </si>
  <si>
    <t>1994-95</t>
  </si>
  <si>
    <t>1997-98</t>
  </si>
  <si>
    <t>1996-97</t>
  </si>
  <si>
    <t>1999-00</t>
  </si>
  <si>
    <t>1998-99</t>
  </si>
  <si>
    <t>1/  FTE refers to Full-time equivalents, which may differ from headcount.</t>
  </si>
  <si>
    <t>Source:  National Center for Education Statistics, Private School Universe Survey, 1993-94, NCES 96-143</t>
  </si>
  <si>
    <t xml:space="preserve">(May 15,1996), Private School Universe Survey, 1995-96, NCES 98-229 (March 25,1998), Private School </t>
  </si>
  <si>
    <t>Universe Survey, 1997-98, NCES 1999-319 (August 31,1999), Private School Universe Survey, 1999-2000,</t>
  </si>
  <si>
    <t>NCES 2001-330 (July 2, 2001).</t>
  </si>
  <si>
    <t>Table 3.11-- HAWAII STATE HIGH SCHOOL GRADUATES BY PUBLIC AND PRIVATE HIGH SCHOOL: 1982 TO 2002</t>
  </si>
  <si>
    <t>June Graduates</t>
  </si>
  <si>
    <t>Public</t>
  </si>
  <si>
    <t>Private</t>
  </si>
  <si>
    <t>2000 1/</t>
  </si>
  <si>
    <t>2001 1/</t>
  </si>
  <si>
    <t>1/  Data have been revised from previous year databook table.</t>
  </si>
  <si>
    <t>Table 3.10-- FEDERALLY-CONNECTED PUPILS IN PUBLIC SCHOOLS:                     FALL, 1996 TO 2000</t>
  </si>
  <si>
    <t>All federally-connected pupils</t>
  </si>
  <si>
    <t>Percent of total enrollment</t>
  </si>
  <si>
    <t>Category A  1/</t>
  </si>
  <si>
    <t>Category B  2/</t>
  </si>
  <si>
    <t>1/  Includes dependents whose parents live and work on federal property.</t>
  </si>
  <si>
    <t>2/  Includes dependents whose parents live on or work on federal property.</t>
  </si>
  <si>
    <t>Source:  Hawaii State Department of Education, records.</t>
  </si>
  <si>
    <t>Table 3.09-- PUBLIC SCHOOL ENROLLMENT BY GRADES, BY COUNTIES: SEPTEMBER 2002</t>
  </si>
  <si>
    <t>Grade</t>
  </si>
  <si>
    <t>State           total 1/ 2/</t>
  </si>
  <si>
    <t>Hawaii 3/</t>
  </si>
  <si>
    <t>Maui 3/</t>
  </si>
  <si>
    <t>Honolulu 1/ 3/</t>
  </si>
  <si>
    <t>Kauai 3/</t>
  </si>
  <si>
    <t xml:space="preserve">    All grades</t>
  </si>
  <si>
    <t>Nursery</t>
  </si>
  <si>
    <t>Kindergarten</t>
  </si>
  <si>
    <t>Specials 4/</t>
  </si>
  <si>
    <t>1/  Data exclude UH Lab School.</t>
  </si>
  <si>
    <t>2/  Data includes Special Schools and Charter Schools.</t>
  </si>
  <si>
    <t>3/  Data exclude charter schools.</t>
  </si>
  <si>
    <t>4/  Data includes ungraded students in special schools.</t>
  </si>
  <si>
    <t>Source:  Hawaii State Department of Education, records and &lt;http://lilinote.k12.hi.us/STATE/COMM/</t>
  </si>
  <si>
    <t>DOEPRESS.NSF/a1d7af052e94dd120a2561f7000a037c/53dccf9837744c220a256c4200038d4e/</t>
  </si>
  <si>
    <t>$FILE/2002-03%20State%20Enrollment.pdf&gt; accessed May 21, 2003.</t>
  </si>
  <si>
    <t>Table Number</t>
  </si>
  <si>
    <t>Table Name</t>
  </si>
  <si>
    <t>03.01</t>
  </si>
  <si>
    <t>School Enrollment, by Type of School and Age, by Geographic Areas: 2000</t>
  </si>
  <si>
    <t>03.02</t>
  </si>
  <si>
    <t>Educational Attainment, by Geographic Area: 2000</t>
  </si>
  <si>
    <t>03.03</t>
  </si>
  <si>
    <t>Years of School Completed by Persons 25 Years Old and Over: 1940 to 2000</t>
  </si>
  <si>
    <t>03.04</t>
  </si>
  <si>
    <t>Educational Attainment of Persons 25 Years Old and Over, by Counties: 2000</t>
  </si>
  <si>
    <t>03.05</t>
  </si>
  <si>
    <t>Years of School Completed by Persons 25 Years Old and Over, for the United States and Hawaii: 2001</t>
  </si>
  <si>
    <t>03.06</t>
  </si>
  <si>
    <t>Private Educational Services (NAICS 61), by Type of Services: 1997</t>
  </si>
  <si>
    <t>03.07</t>
  </si>
  <si>
    <t>Private Educational Services (NAICS 611), by Type of Services: 2001</t>
  </si>
  <si>
    <t>03.08</t>
  </si>
  <si>
    <t>Expenditures and per Pupil Expenditures by Education Level &amp; Function 2001-2002</t>
  </si>
  <si>
    <t>03.09</t>
  </si>
  <si>
    <t>Public School Enrollment by Grades, by Counties: September 2002</t>
  </si>
  <si>
    <t>03.10</t>
  </si>
  <si>
    <t>Federally-Connected Pupils in Public Schools: Fall, 1996 to 2000</t>
  </si>
  <si>
    <t>03.11</t>
  </si>
  <si>
    <t>Hawaii State High School Graduates by Public and Private High School: 1982 to 2002</t>
  </si>
  <si>
    <t>03.12</t>
  </si>
  <si>
    <t>Private Schools, Teachers, and Enrollment, 1993-1994 to 1999-2000 and Private High School Graduates, 1991-1992 to 1998-1999</t>
  </si>
  <si>
    <t>03.13</t>
  </si>
  <si>
    <t>Scholastic Assessment Test Score Averages: 2001 and 2002</t>
  </si>
  <si>
    <t>03.14</t>
  </si>
  <si>
    <t>Stanford Achievement Test Results for Public School Grades 3, 5, 8, and 10: Spring 2002</t>
  </si>
  <si>
    <t>03.15</t>
  </si>
  <si>
    <t>Hawaii State Assessment Results for Public School Grades 3, 5, 8, and 10: Spring 2002</t>
  </si>
  <si>
    <t>03.16</t>
  </si>
  <si>
    <t>Headcount Enrollment at the University of Hawai'i, by Campus: Fall 1991 to  2002</t>
  </si>
  <si>
    <t>03.17</t>
  </si>
  <si>
    <t>Degrees, Diplomas, and Certificates Awarded by the University of Hawaii: 1992 to 2002</t>
  </si>
  <si>
    <t>03.18</t>
  </si>
  <si>
    <t>University of Hawaii Curricula, Tuition, Finances, and Faculty and Staff: 2000 to 2002</t>
  </si>
  <si>
    <t>03.19</t>
  </si>
  <si>
    <t>Enrollment and Earned Degrees Conferred, for Private Colleges and Universities: 1997 to 2002</t>
  </si>
  <si>
    <t>03.20</t>
  </si>
  <si>
    <t>Residence and Migration of Freshmen Students in Institutions of Higher Education and Freshmen Students Graduating from High School in the Past 12 Months: Fall 1998</t>
  </si>
  <si>
    <t>03.21</t>
  </si>
  <si>
    <t>Characteristics of the Hawaii State Library System: 1997 to 2002</t>
  </si>
  <si>
    <t>03.22</t>
  </si>
  <si>
    <t>Characteristics of the Hawaii State Library System by Districts: 2002</t>
  </si>
  <si>
    <t>03.23</t>
  </si>
  <si>
    <t>University of Hawaii Library System Holdings and Circulation, by Campus: 2001 and 2002</t>
  </si>
  <si>
    <t>(Click on the table number to go to corresponding table)</t>
  </si>
  <si>
    <t>(To return to this "Titles" worksheet, you must select this worksheet again)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</si>
</sst>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2">
    <numFmt numFmtId="43" formatCode="_(* #,##0.00_);_(* \(#,##0.00\);_(* &quot;-&quot;??_);_(@_)"/>
    <numFmt numFmtId="164" formatCode="\ \ \ \ \ @"/>
    <numFmt numFmtId="165" formatCode="#,##0\ \ \ \ "/>
    <numFmt numFmtId="166" formatCode="#,##0.0\ \ \ \ "/>
    <numFmt numFmtId="167" formatCode="#,##0\ \ \ \ \ "/>
    <numFmt numFmtId="168" formatCode="#,##0.0\ \ \ \ \ "/>
    <numFmt numFmtId="169" formatCode="#,##0\ \ \ \ \ \ "/>
    <numFmt numFmtId="170" formatCode="#,##0\ \ \ \ \ \ \ "/>
    <numFmt numFmtId="171" formatCode="#,##0.0\ \ \ \ \ \ \ "/>
    <numFmt numFmtId="172" formatCode="#,##0.0\ \ \ \ \ \ \ \ "/>
    <numFmt numFmtId="173" formatCode="#,##0\ \ \ \ \ \ \ \ "/>
    <numFmt numFmtId="174" formatCode="\ \ \ \ \ \ \ @"/>
    <numFmt numFmtId="175" formatCode="#,##0\ \ \ "/>
    <numFmt numFmtId="176" formatCode="\ \ \ @"/>
    <numFmt numFmtId="177" formatCode="\ \ \ \ \ \ @"/>
    <numFmt numFmtId="178" formatCode="#,##0.0\ \ \ "/>
    <numFmt numFmtId="179" formatCode="#,##0\ \ "/>
    <numFmt numFmtId="180" formatCode="#,##0.0\ \ "/>
    <numFmt numFmtId="181" formatCode="@\ \ \ "/>
    <numFmt numFmtId="182" formatCode="@\ \ \ \ \ \ \ \ "/>
    <numFmt numFmtId="183" formatCode="\ \ \ 0"/>
    <numFmt numFmtId="184" formatCode="\ @"/>
    <numFmt numFmtId="185" formatCode="@\ \ \ \ \ \ \ "/>
    <numFmt numFmtId="186" formatCode="@\ \ \ \ \ \ "/>
    <numFmt numFmtId="187" formatCode="#,##0.00\ \ \ \ "/>
    <numFmt numFmtId="188" formatCode="#,##0\ \ \ \ \ \ \ \ \ \ "/>
    <numFmt numFmtId="189" formatCode="@\ \ \ \ \ \ \ \ \ \ "/>
    <numFmt numFmtId="190" formatCode="#,##0\ \ \ \ \ \ \ \ \ \ \ \ \ \ \ \ \ "/>
    <numFmt numFmtId="191" formatCode="#,##0.00\ \ \ "/>
    <numFmt numFmtId="192" formatCode="\ \ \ \ \ \ \ \ \ @"/>
    <numFmt numFmtId="193" formatCode="\ \ \ \ \ \ \ \ \ \ \ \ @"/>
    <numFmt numFmtId="194" formatCode="\ \ \ \ \ \ \ \ \ \ \ \ \ \ \ @"/>
    <numFmt numFmtId="195" formatCode="\ \ \ \ \ \ \ \ \ \ \ \ \ \ \ \ \ \ @"/>
    <numFmt numFmtId="196" formatCode="\ \ \ \ \ \ \ \ \ \ \ \ \ \ \ \ \ \ \ \ \ \ \ \ \ \ \ \ \ \ \ \ \ \ \ \ \ \ \ \ \ \ \ \ \ \ @"/>
    <numFmt numFmtId="197" formatCode="\ \ \ @\ \ "/>
    <numFmt numFmtId="198" formatCode="\ \ \ \ \ \ \ @\ \ "/>
    <numFmt numFmtId="199" formatCode="\ \ \ \ General"/>
    <numFmt numFmtId="200" formatCode="0.0\ \ \ \ \ \ \ "/>
    <numFmt numFmtId="201" formatCode="0.0\ \ \ \ \ \ \ \ \ \ "/>
    <numFmt numFmtId="202" formatCode="_(* #,##0_);_(* \(#,##0\);_(* &quot;-&quot;??_);_(@_)"/>
    <numFmt numFmtId="203" formatCode="\ \ 0"/>
    <numFmt numFmtId="204" formatCode="\ \ \ \ 0"/>
  </numFmts>
  <fonts count="17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Times New Roman"/>
    </font>
    <font>
      <i/>
      <sz val="10"/>
      <name val="Times New Roman"/>
      <family val="1"/>
    </font>
    <font>
      <sz val="10"/>
      <name val="Arial"/>
      <family val="2"/>
    </font>
    <font>
      <sz val="10"/>
      <name val="MS Sans Serif"/>
    </font>
    <font>
      <u/>
      <sz val="10"/>
      <color indexed="12"/>
      <name val="MS Sans Serif"/>
    </font>
    <font>
      <b/>
      <u/>
      <sz val="12"/>
      <name val="Times New Roman"/>
      <family val="1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b/>
      <u/>
      <sz val="12"/>
      <color indexed="12"/>
      <name val="Times New Roman"/>
      <family val="1"/>
    </font>
    <font>
      <sz val="12"/>
      <color indexed="14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3">
    <xf numFmtId="0" fontId="0" fillId="0" borderId="0"/>
    <xf numFmtId="176" fontId="3" fillId="0" borderId="1" applyBorder="0"/>
    <xf numFmtId="177" fontId="3" fillId="0" borderId="1" applyBorder="0"/>
    <xf numFmtId="192" fontId="3" fillId="0" borderId="1"/>
    <xf numFmtId="193" fontId="3" fillId="0" borderId="1"/>
    <xf numFmtId="194" fontId="3" fillId="0" borderId="1"/>
    <xf numFmtId="195" fontId="3" fillId="0" borderId="1"/>
    <xf numFmtId="43" fontId="3" fillId="0" borderId="0" applyFont="0" applyFill="0" applyBorder="0" applyAlignment="0" applyProtection="0"/>
    <xf numFmtId="164" fontId="4" fillId="0" borderId="0"/>
    <xf numFmtId="0" fontId="5" fillId="0" borderId="0">
      <alignment horizontal="center" wrapText="1"/>
    </xf>
    <xf numFmtId="0" fontId="11" fillId="0" borderId="0" applyNumberFormat="0" applyFill="0" applyBorder="0" applyAlignment="0" applyProtection="0"/>
    <xf numFmtId="0" fontId="10" fillId="0" borderId="0"/>
    <xf numFmtId="0" fontId="6" fillId="0" borderId="0">
      <alignment wrapText="1"/>
    </xf>
  </cellStyleXfs>
  <cellXfs count="302">
    <xf numFmtId="0" fontId="0" fillId="0" borderId="0" xfId="0"/>
    <xf numFmtId="0" fontId="6" fillId="0" borderId="0" xfId="12">
      <alignment wrapText="1"/>
    </xf>
    <xf numFmtId="0" fontId="6" fillId="0" borderId="0" xfId="12" applyAlignment="1">
      <alignment horizontal="centerContinuous" wrapText="1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166" fontId="0" fillId="0" borderId="5" xfId="0" applyNumberFormat="1" applyBorder="1"/>
    <xf numFmtId="166" fontId="0" fillId="0" borderId="3" xfId="0" applyNumberFormat="1" applyBorder="1"/>
    <xf numFmtId="166" fontId="0" fillId="0" borderId="6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5" fillId="0" borderId="3" xfId="9" applyBorder="1" applyAlignment="1">
      <alignment horizontal="center" vertical="center" wrapText="1"/>
    </xf>
    <xf numFmtId="0" fontId="5" fillId="0" borderId="5" xfId="9" applyBorder="1" applyAlignment="1">
      <alignment horizontal="center" vertical="center" wrapText="1"/>
    </xf>
    <xf numFmtId="0" fontId="5" fillId="0" borderId="6" xfId="9" applyBorder="1" applyAlignment="1">
      <alignment horizontal="center" vertical="center" wrapText="1"/>
    </xf>
    <xf numFmtId="0" fontId="5" fillId="0" borderId="0" xfId="9" applyAlignment="1">
      <alignment horizontal="center" vertical="center" wrapText="1"/>
    </xf>
    <xf numFmtId="167" fontId="0" fillId="0" borderId="4" xfId="0" applyNumberFormat="1" applyBorder="1"/>
    <xf numFmtId="167" fontId="0" fillId="0" borderId="1" xfId="0" applyNumberFormat="1" applyBorder="1"/>
    <xf numFmtId="167" fontId="0" fillId="0" borderId="0" xfId="0" applyNumberFormat="1"/>
    <xf numFmtId="49" fontId="4" fillId="0" borderId="0" xfId="8" quotePrefix="1" applyNumberFormat="1" applyFont="1" applyAlignment="1">
      <alignment horizontal="left"/>
    </xf>
    <xf numFmtId="173" fontId="0" fillId="0" borderId="4" xfId="0" applyNumberFormat="1" applyBorder="1"/>
    <xf numFmtId="173" fontId="0" fillId="0" borderId="1" xfId="0" applyNumberFormat="1" applyBorder="1"/>
    <xf numFmtId="173" fontId="0" fillId="0" borderId="0" xfId="0" applyNumberFormat="1"/>
    <xf numFmtId="0" fontId="6" fillId="0" borderId="0" xfId="12" applyFont="1" applyAlignment="1">
      <alignment horizontal="centerContinuous" wrapText="1"/>
    </xf>
    <xf numFmtId="172" fontId="0" fillId="0" borderId="0" xfId="0" applyNumberFormat="1" applyFill="1" applyBorder="1"/>
    <xf numFmtId="172" fontId="0" fillId="0" borderId="7" xfId="0" applyNumberFormat="1" applyFill="1" applyBorder="1"/>
    <xf numFmtId="0" fontId="0" fillId="0" borderId="0" xfId="0" applyAlignment="1">
      <alignment horizontal="centerContinuous" wrapText="1"/>
    </xf>
    <xf numFmtId="0" fontId="6" fillId="0" borderId="0" xfId="12" applyAlignment="1">
      <alignment horizontal="left"/>
    </xf>
    <xf numFmtId="0" fontId="6" fillId="0" borderId="0" xfId="12" applyFont="1" applyAlignment="1">
      <alignment horizontal="left"/>
    </xf>
    <xf numFmtId="0" fontId="6" fillId="0" borderId="2" xfId="12" applyBorder="1" applyAlignment="1"/>
    <xf numFmtId="0" fontId="6" fillId="0" borderId="0" xfId="12" applyBorder="1" applyAlignment="1"/>
    <xf numFmtId="0" fontId="6" fillId="0" borderId="0" xfId="12" applyAlignment="1"/>
    <xf numFmtId="0" fontId="5" fillId="0" borderId="1" xfId="9" applyBorder="1" applyAlignment="1">
      <alignment horizontal="center" vertical="center" wrapText="1"/>
    </xf>
    <xf numFmtId="0" fontId="5" fillId="0" borderId="6" xfId="9" applyFont="1" applyBorder="1" applyAlignment="1">
      <alignment horizontal="centerContinuous" vertical="center" wrapText="1"/>
    </xf>
    <xf numFmtId="0" fontId="5" fillId="0" borderId="8" xfId="9" applyFont="1" applyBorder="1" applyAlignment="1">
      <alignment horizontal="centerContinuous" vertical="center" wrapText="1"/>
    </xf>
    <xf numFmtId="0" fontId="5" fillId="0" borderId="3" xfId="9" applyFont="1" applyBorder="1" applyAlignment="1">
      <alignment horizontal="center" vertical="center" wrapText="1"/>
    </xf>
    <xf numFmtId="0" fontId="5" fillId="0" borderId="9" xfId="9" applyBorder="1" applyAlignment="1">
      <alignment horizontal="center" vertical="center" wrapText="1"/>
    </xf>
    <xf numFmtId="0" fontId="0" fillId="0" borderId="10" xfId="0" applyBorder="1"/>
    <xf numFmtId="177" fontId="0" fillId="0" borderId="1" xfId="0" applyNumberFormat="1" applyBorder="1"/>
    <xf numFmtId="165" fontId="0" fillId="0" borderId="3" xfId="0" applyNumberFormat="1" applyBorder="1"/>
    <xf numFmtId="165" fontId="0" fillId="0" borderId="11" xfId="0" applyNumberFormat="1" applyBorder="1"/>
    <xf numFmtId="165" fontId="0" fillId="0" borderId="1" xfId="0" applyNumberFormat="1" applyBorder="1"/>
    <xf numFmtId="165" fontId="0" fillId="0" borderId="10" xfId="0" applyNumberFormat="1" applyBorder="1"/>
    <xf numFmtId="176" fontId="0" fillId="0" borderId="1" xfId="0" applyNumberFormat="1" applyBorder="1"/>
    <xf numFmtId="175" fontId="0" fillId="0" borderId="3" xfId="0" applyNumberFormat="1" applyBorder="1"/>
    <xf numFmtId="175" fontId="0" fillId="0" borderId="6" xfId="0" applyNumberFormat="1" applyBorder="1"/>
    <xf numFmtId="175" fontId="0" fillId="0" borderId="11" xfId="0" applyNumberFormat="1" applyBorder="1"/>
    <xf numFmtId="164" fontId="4" fillId="0" borderId="0" xfId="8" quotePrefix="1" applyFont="1" applyAlignment="1">
      <alignment horizontal="left"/>
    </xf>
    <xf numFmtId="49" fontId="4" fillId="0" borderId="0" xfId="8" applyNumberFormat="1"/>
    <xf numFmtId="164" fontId="4" fillId="0" borderId="0" xfId="8" applyFont="1"/>
    <xf numFmtId="164" fontId="4" fillId="0" borderId="0" xfId="8"/>
    <xf numFmtId="0" fontId="0" fillId="0" borderId="0" xfId="0" applyAlignment="1">
      <alignment horizontal="centerContinuous"/>
    </xf>
    <xf numFmtId="0" fontId="6" fillId="0" borderId="2" xfId="12" applyBorder="1" applyAlignment="1">
      <alignment horizontal="centerContinuous" wrapText="1"/>
    </xf>
    <xf numFmtId="0" fontId="0" fillId="0" borderId="2" xfId="0" applyBorder="1" applyAlignment="1">
      <alignment horizontal="centerContinuous"/>
    </xf>
    <xf numFmtId="0" fontId="5" fillId="0" borderId="6" xfId="9" applyFont="1" applyBorder="1" applyAlignment="1">
      <alignment horizontal="center" vertical="center" wrapText="1"/>
    </xf>
    <xf numFmtId="170" fontId="0" fillId="0" borderId="4" xfId="0" applyNumberFormat="1" applyBorder="1"/>
    <xf numFmtId="170" fontId="0" fillId="0" borderId="1" xfId="0" applyNumberFormat="1" applyBorder="1"/>
    <xf numFmtId="170" fontId="0" fillId="0" borderId="0" xfId="0" applyNumberFormat="1"/>
    <xf numFmtId="165" fontId="0" fillId="0" borderId="4" xfId="0" applyNumberFormat="1" applyBorder="1"/>
    <xf numFmtId="165" fontId="0" fillId="0" borderId="0" xfId="0" applyNumberFormat="1"/>
    <xf numFmtId="171" fontId="0" fillId="0" borderId="0" xfId="0" applyNumberFormat="1" applyFill="1" applyBorder="1"/>
    <xf numFmtId="171" fontId="0" fillId="0" borderId="7" xfId="0" applyNumberFormat="1" applyFill="1" applyBorder="1"/>
    <xf numFmtId="171" fontId="0" fillId="0" borderId="10" xfId="0" applyNumberFormat="1" applyFill="1" applyBorder="1"/>
    <xf numFmtId="0" fontId="6" fillId="0" borderId="0" xfId="12" quotePrefix="1" applyFont="1" applyAlignment="1">
      <alignment horizontal="centerContinuous" wrapText="1"/>
    </xf>
    <xf numFmtId="0" fontId="0" fillId="0" borderId="2" xfId="0" quotePrefix="1" applyBorder="1" applyAlignment="1">
      <alignment horizontal="left"/>
    </xf>
    <xf numFmtId="0" fontId="5" fillId="0" borderId="8" xfId="9" applyBorder="1" applyAlignment="1">
      <alignment horizontal="center" vertical="center" wrapText="1"/>
    </xf>
    <xf numFmtId="0" fontId="0" fillId="0" borderId="1" xfId="0" quotePrefix="1" applyBorder="1" applyAlignment="1">
      <alignment horizontal="left"/>
    </xf>
    <xf numFmtId="166" fontId="0" fillId="0" borderId="1" xfId="0" applyNumberFormat="1" applyBorder="1"/>
    <xf numFmtId="166" fontId="0" fillId="0" borderId="0" xfId="0" applyNumberFormat="1"/>
    <xf numFmtId="166" fontId="0" fillId="0" borderId="10" xfId="0" applyNumberFormat="1" applyBorder="1"/>
    <xf numFmtId="178" fontId="0" fillId="0" borderId="1" xfId="0" applyNumberFormat="1" applyBorder="1"/>
    <xf numFmtId="178" fontId="0" fillId="0" borderId="0" xfId="0" applyNumberFormat="1"/>
    <xf numFmtId="178" fontId="0" fillId="0" borderId="10" xfId="0" applyNumberFormat="1" applyBorder="1"/>
    <xf numFmtId="0" fontId="0" fillId="0" borderId="6" xfId="0" applyBorder="1"/>
    <xf numFmtId="0" fontId="0" fillId="0" borderId="11" xfId="0" applyBorder="1"/>
    <xf numFmtId="49" fontId="4" fillId="0" borderId="0" xfId="8" applyNumberFormat="1" applyFont="1"/>
    <xf numFmtId="0" fontId="7" fillId="0" borderId="0" xfId="0" quotePrefix="1" applyFont="1" applyAlignment="1">
      <alignment horizontal="left"/>
    </xf>
    <xf numFmtId="0" fontId="4" fillId="0" borderId="0" xfId="0" applyFont="1"/>
    <xf numFmtId="0" fontId="4" fillId="0" borderId="0" xfId="0" quotePrefix="1" applyFont="1" applyAlignment="1">
      <alignment horizontal="left"/>
    </xf>
    <xf numFmtId="0" fontId="6" fillId="0" borderId="2" xfId="12" applyBorder="1">
      <alignment wrapText="1"/>
    </xf>
    <xf numFmtId="0" fontId="5" fillId="0" borderId="3" xfId="9" applyBorder="1">
      <alignment horizontal="center" wrapText="1"/>
    </xf>
    <xf numFmtId="0" fontId="5" fillId="0" borderId="5" xfId="9" applyFont="1" applyBorder="1">
      <alignment horizontal="center" wrapText="1"/>
    </xf>
    <xf numFmtId="0" fontId="5" fillId="0" borderId="3" xfId="9" quotePrefix="1" applyFont="1" applyBorder="1" applyAlignment="1">
      <alignment horizontal="center" wrapText="1"/>
    </xf>
    <xf numFmtId="0" fontId="5" fillId="0" borderId="6" xfId="9" applyBorder="1">
      <alignment horizontal="center" wrapText="1"/>
    </xf>
    <xf numFmtId="0" fontId="5" fillId="0" borderId="0" xfId="9">
      <alignment horizontal="center" wrapText="1"/>
    </xf>
    <xf numFmtId="179" fontId="0" fillId="0" borderId="4" xfId="0" applyNumberFormat="1" applyBorder="1"/>
    <xf numFmtId="179" fontId="0" fillId="0" borderId="1" xfId="0" applyNumberFormat="1" applyBorder="1"/>
    <xf numFmtId="179" fontId="0" fillId="0" borderId="0" xfId="0" applyNumberFormat="1"/>
    <xf numFmtId="175" fontId="0" fillId="0" borderId="4" xfId="0" applyNumberFormat="1" applyBorder="1"/>
    <xf numFmtId="175" fontId="0" fillId="0" borderId="1" xfId="0" applyNumberFormat="1" applyBorder="1"/>
    <xf numFmtId="175" fontId="0" fillId="0" borderId="0" xfId="0" applyNumberFormat="1"/>
    <xf numFmtId="180" fontId="0" fillId="0" borderId="4" xfId="0" applyNumberFormat="1" applyBorder="1"/>
    <xf numFmtId="180" fontId="0" fillId="0" borderId="1" xfId="0" applyNumberFormat="1" applyBorder="1"/>
    <xf numFmtId="180" fontId="0" fillId="0" borderId="0" xfId="0" applyNumberFormat="1"/>
    <xf numFmtId="0" fontId="0" fillId="0" borderId="5" xfId="0" applyBorder="1"/>
    <xf numFmtId="0" fontId="0" fillId="0" borderId="0" xfId="0" quotePrefix="1" applyAlignment="1">
      <alignment horizontal="centerContinuous"/>
    </xf>
    <xf numFmtId="0" fontId="0" fillId="0" borderId="2" xfId="0" quotePrefix="1" applyBorder="1" applyAlignment="1">
      <alignment horizontal="centerContinuous"/>
    </xf>
    <xf numFmtId="0" fontId="5" fillId="0" borderId="3" xfId="9" applyFont="1" applyBorder="1" applyAlignment="1">
      <alignment horizontal="centerContinuous" vertical="center" wrapText="1"/>
    </xf>
    <xf numFmtId="0" fontId="5" fillId="0" borderId="3" xfId="9" applyBorder="1" applyAlignment="1">
      <alignment horizontal="centerContinuous" vertical="center" wrapText="1"/>
    </xf>
    <xf numFmtId="0" fontId="5" fillId="0" borderId="6" xfId="9" applyBorder="1" applyAlignment="1">
      <alignment horizontal="centerContinuous" vertical="center" wrapText="1"/>
    </xf>
    <xf numFmtId="0" fontId="5" fillId="0" borderId="3" xfId="9" applyFont="1" applyBorder="1">
      <alignment horizontal="center" wrapText="1"/>
    </xf>
    <xf numFmtId="172" fontId="0" fillId="0" borderId="1" xfId="0" applyNumberFormat="1" applyBorder="1"/>
    <xf numFmtId="172" fontId="0" fillId="0" borderId="0" xfId="0" applyNumberFormat="1"/>
    <xf numFmtId="182" fontId="0" fillId="0" borderId="1" xfId="0" applyNumberFormat="1" applyBorder="1" applyAlignment="1">
      <alignment horizontal="right"/>
    </xf>
    <xf numFmtId="182" fontId="0" fillId="0" borderId="0" xfId="0" applyNumberFormat="1" applyAlignment="1">
      <alignment horizontal="right"/>
    </xf>
    <xf numFmtId="49" fontId="4" fillId="0" borderId="0" xfId="8" applyNumberFormat="1" applyFont="1" applyAlignment="1">
      <alignment horizontal="left"/>
    </xf>
    <xf numFmtId="0" fontId="5" fillId="0" borderId="3" xfId="9" quotePrefix="1" applyFont="1" applyBorder="1">
      <alignment horizontal="center" wrapText="1"/>
    </xf>
    <xf numFmtId="183" fontId="0" fillId="0" borderId="1" xfId="0" applyNumberFormat="1" applyBorder="1" applyAlignment="1">
      <alignment horizontal="left"/>
    </xf>
    <xf numFmtId="177" fontId="0" fillId="0" borderId="1" xfId="0" applyNumberFormat="1" applyBorder="1" applyAlignment="1">
      <alignment horizontal="left"/>
    </xf>
    <xf numFmtId="184" fontId="0" fillId="0" borderId="1" xfId="0" applyNumberFormat="1" applyBorder="1" applyAlignment="1">
      <alignment horizontal="left" wrapText="1"/>
    </xf>
    <xf numFmtId="184" fontId="0" fillId="0" borderId="1" xfId="0" applyNumberFormat="1" applyBorder="1" applyAlignment="1">
      <alignment horizontal="left" wrapText="1" indent="1"/>
    </xf>
    <xf numFmtId="184" fontId="0" fillId="0" borderId="1" xfId="0" applyNumberFormat="1" applyBorder="1" applyAlignment="1">
      <alignment horizontal="left"/>
    </xf>
    <xf numFmtId="0" fontId="8" fillId="0" borderId="0" xfId="0" applyFont="1"/>
    <xf numFmtId="0" fontId="6" fillId="0" borderId="0" xfId="12" applyFont="1" applyAlignment="1">
      <alignment horizontal="centerContinuous"/>
    </xf>
    <xf numFmtId="0" fontId="9" fillId="0" borderId="0" xfId="12" applyFont="1" applyAlignment="1">
      <alignment horizontal="centerContinuous"/>
    </xf>
    <xf numFmtId="0" fontId="0" fillId="0" borderId="2" xfId="0" applyBorder="1" applyAlignment="1"/>
    <xf numFmtId="0" fontId="5" fillId="0" borderId="3" xfId="9" applyFont="1" applyBorder="1" applyAlignment="1">
      <alignment horizontal="center" wrapText="1"/>
    </xf>
    <xf numFmtId="0" fontId="5" fillId="0" borderId="6" xfId="9" applyFont="1" applyBorder="1" applyAlignment="1">
      <alignment horizontal="center" wrapText="1"/>
    </xf>
    <xf numFmtId="49" fontId="0" fillId="0" borderId="1" xfId="0" applyNumberFormat="1" applyBorder="1"/>
    <xf numFmtId="179" fontId="0" fillId="0" borderId="0" xfId="0" applyNumberFormat="1" applyBorder="1"/>
    <xf numFmtId="179" fontId="0" fillId="0" borderId="12" xfId="0" applyNumberFormat="1" applyBorder="1"/>
    <xf numFmtId="179" fontId="0" fillId="0" borderId="3" xfId="0" applyNumberFormat="1" applyBorder="1"/>
    <xf numFmtId="179" fontId="0" fillId="0" borderId="6" xfId="0" applyNumberFormat="1" applyBorder="1"/>
    <xf numFmtId="1" fontId="0" fillId="0" borderId="0" xfId="0" applyNumberFormat="1"/>
    <xf numFmtId="0" fontId="6" fillId="0" borderId="0" xfId="12" applyFont="1" applyAlignment="1" applyProtection="1">
      <alignment horizontal="centerContinuous" wrapText="1"/>
    </xf>
    <xf numFmtId="0" fontId="9" fillId="0" borderId="0" xfId="0" applyFont="1"/>
    <xf numFmtId="0" fontId="0" fillId="0" borderId="0" xfId="0" applyBorder="1"/>
    <xf numFmtId="0" fontId="0" fillId="0" borderId="13" xfId="0" applyBorder="1"/>
    <xf numFmtId="188" fontId="0" fillId="0" borderId="3" xfId="0" applyNumberFormat="1" applyBorder="1"/>
    <xf numFmtId="187" fontId="0" fillId="0" borderId="6" xfId="0" applyNumberFormat="1" applyBorder="1"/>
    <xf numFmtId="173" fontId="0" fillId="0" borderId="6" xfId="0" applyNumberFormat="1" applyBorder="1" applyAlignment="1">
      <alignment horizontal="right"/>
    </xf>
    <xf numFmtId="188" fontId="0" fillId="0" borderId="1" xfId="0" applyNumberFormat="1" applyBorder="1"/>
    <xf numFmtId="187" fontId="0" fillId="0" borderId="0" xfId="0" applyNumberFormat="1" applyBorder="1"/>
    <xf numFmtId="173" fontId="0" fillId="0" borderId="0" xfId="0" applyNumberFormat="1" applyAlignment="1">
      <alignment horizontal="right"/>
    </xf>
    <xf numFmtId="189" fontId="0" fillId="0" borderId="1" xfId="0" applyNumberFormat="1" applyBorder="1" applyAlignment="1">
      <alignment horizontal="right"/>
    </xf>
    <xf numFmtId="0" fontId="5" fillId="0" borderId="3" xfId="9" applyBorder="1" applyAlignment="1">
      <alignment horizontal="centerContinuous" wrapText="1"/>
    </xf>
    <xf numFmtId="0" fontId="5" fillId="0" borderId="3" xfId="9" quotePrefix="1" applyFont="1" applyBorder="1" applyAlignment="1">
      <alignment horizontal="centerContinuous" wrapText="1"/>
    </xf>
    <xf numFmtId="0" fontId="5" fillId="0" borderId="6" xfId="9" quotePrefix="1" applyFont="1" applyBorder="1" applyAlignment="1">
      <alignment horizontal="centerContinuous" wrapText="1"/>
    </xf>
    <xf numFmtId="173" fontId="0" fillId="0" borderId="3" xfId="0" applyNumberFormat="1" applyBorder="1"/>
    <xf numFmtId="179" fontId="0" fillId="0" borderId="3" xfId="0" applyNumberFormat="1" applyBorder="1" applyAlignment="1">
      <alignment horizontal="right"/>
    </xf>
    <xf numFmtId="169" fontId="0" fillId="0" borderId="6" xfId="0" applyNumberFormat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186" fontId="0" fillId="0" borderId="0" xfId="0" applyNumberFormat="1" applyAlignment="1">
      <alignment horizontal="right"/>
    </xf>
    <xf numFmtId="179" fontId="0" fillId="0" borderId="0" xfId="0" applyNumberFormat="1" applyBorder="1" applyAlignment="1">
      <alignment horizontal="right"/>
    </xf>
    <xf numFmtId="169" fontId="0" fillId="0" borderId="10" xfId="0" applyNumberFormat="1" applyBorder="1" applyAlignment="1">
      <alignment horizontal="right"/>
    </xf>
    <xf numFmtId="179" fontId="0" fillId="0" borderId="1" xfId="0" applyNumberFormat="1" applyBorder="1" applyAlignment="1">
      <alignment horizontal="right"/>
    </xf>
    <xf numFmtId="167" fontId="0" fillId="0" borderId="3" xfId="0" applyNumberFormat="1" applyBorder="1"/>
    <xf numFmtId="0" fontId="5" fillId="0" borderId="14" xfId="9" applyBorder="1" applyAlignment="1">
      <alignment horizontal="center" vertical="center" wrapText="1"/>
    </xf>
    <xf numFmtId="0" fontId="0" fillId="0" borderId="15" xfId="0" applyBorder="1"/>
    <xf numFmtId="176" fontId="0" fillId="0" borderId="1" xfId="0" quotePrefix="1" applyNumberFormat="1" applyBorder="1" applyAlignment="1">
      <alignment horizontal="left"/>
    </xf>
    <xf numFmtId="175" fontId="0" fillId="0" borderId="15" xfId="0" applyNumberFormat="1" applyBorder="1"/>
    <xf numFmtId="175" fontId="0" fillId="0" borderId="10" xfId="0" applyNumberFormat="1" applyBorder="1"/>
    <xf numFmtId="179" fontId="0" fillId="0" borderId="15" xfId="0" applyNumberFormat="1" applyBorder="1"/>
    <xf numFmtId="179" fontId="0" fillId="0" borderId="10" xfId="0" applyNumberFormat="1" applyBorder="1"/>
    <xf numFmtId="191" fontId="0" fillId="0" borderId="15" xfId="0" applyNumberFormat="1" applyBorder="1"/>
    <xf numFmtId="191" fontId="0" fillId="0" borderId="10" xfId="0" applyNumberFormat="1" applyBorder="1"/>
    <xf numFmtId="181" fontId="0" fillId="0" borderId="10" xfId="0" applyNumberFormat="1" applyBorder="1" applyAlignment="1">
      <alignment horizontal="right"/>
    </xf>
    <xf numFmtId="0" fontId="0" fillId="0" borderId="12" xfId="0" applyBorder="1"/>
    <xf numFmtId="164" fontId="4" fillId="0" borderId="0" xfId="0" applyNumberFormat="1" applyFont="1"/>
    <xf numFmtId="49" fontId="6" fillId="0" borderId="0" xfId="12" applyNumberFormat="1" applyFont="1" applyAlignment="1">
      <alignment horizontal="centerContinuous"/>
    </xf>
    <xf numFmtId="164" fontId="6" fillId="0" borderId="0" xfId="12" applyNumberFormat="1" applyFont="1" applyAlignment="1">
      <alignment horizontal="centerContinuous"/>
    </xf>
    <xf numFmtId="164" fontId="6" fillId="0" borderId="0" xfId="12" applyNumberFormat="1" applyFont="1" applyBorder="1" applyAlignment="1">
      <alignment horizontal="centerContinuous"/>
    </xf>
    <xf numFmtId="164" fontId="6" fillId="0" borderId="2" xfId="12" applyNumberFormat="1" applyFont="1" applyBorder="1" applyAlignment="1">
      <alignment horizontal="left"/>
    </xf>
    <xf numFmtId="0" fontId="5" fillId="0" borderId="6" xfId="9" applyFont="1" applyBorder="1">
      <alignment horizontal="center" wrapText="1"/>
    </xf>
    <xf numFmtId="188" fontId="0" fillId="0" borderId="0" xfId="0" applyNumberFormat="1"/>
    <xf numFmtId="49" fontId="7" fillId="0" borderId="0" xfId="8" applyNumberFormat="1" applyFont="1"/>
    <xf numFmtId="0" fontId="5" fillId="0" borderId="5" xfId="9" applyBorder="1">
      <alignment horizontal="center" wrapText="1"/>
    </xf>
    <xf numFmtId="176" fontId="3" fillId="0" borderId="1" xfId="1" applyBorder="1"/>
    <xf numFmtId="169" fontId="0" fillId="0" borderId="1" xfId="0" applyNumberFormat="1" applyBorder="1"/>
    <xf numFmtId="169" fontId="0" fillId="0" borderId="0" xfId="0" applyNumberFormat="1"/>
    <xf numFmtId="169" fontId="0" fillId="0" borderId="15" xfId="0" applyNumberFormat="1" applyBorder="1"/>
    <xf numFmtId="0" fontId="5" fillId="0" borderId="8" xfId="9" applyFont="1" applyBorder="1" applyAlignment="1">
      <alignment horizontal="center" vertical="center" wrapText="1"/>
    </xf>
    <xf numFmtId="197" fontId="0" fillId="0" borderId="0" xfId="0" applyNumberFormat="1" applyBorder="1"/>
    <xf numFmtId="197" fontId="0" fillId="0" borderId="1" xfId="0" applyNumberFormat="1" applyBorder="1"/>
    <xf numFmtId="197" fontId="0" fillId="0" borderId="0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96" fontId="0" fillId="0" borderId="0" xfId="0" applyNumberFormat="1" applyBorder="1"/>
    <xf numFmtId="198" fontId="0" fillId="0" borderId="0" xfId="0" applyNumberFormat="1" applyBorder="1"/>
    <xf numFmtId="198" fontId="0" fillId="0" borderId="1" xfId="0" applyNumberFormat="1" applyBorder="1"/>
    <xf numFmtId="164" fontId="4" fillId="0" borderId="0" xfId="8" applyFont="1" applyAlignment="1">
      <alignment horizontal="left"/>
    </xf>
    <xf numFmtId="0" fontId="5" fillId="0" borderId="1" xfId="9" applyFont="1" applyBorder="1" applyAlignment="1">
      <alignment horizontal="center" vertical="center" wrapText="1"/>
    </xf>
    <xf numFmtId="0" fontId="5" fillId="0" borderId="6" xfId="9" applyBorder="1" applyAlignment="1">
      <alignment horizontal="centerContinuous" wrapText="1"/>
    </xf>
    <xf numFmtId="0" fontId="5" fillId="0" borderId="9" xfId="9" applyFont="1" applyBorder="1" applyAlignment="1">
      <alignment horizontal="center" wrapText="1"/>
    </xf>
    <xf numFmtId="0" fontId="0" fillId="0" borderId="1" xfId="0" applyNumberFormat="1" applyBorder="1" applyAlignment="1">
      <alignment horizontal="left"/>
    </xf>
    <xf numFmtId="169" fontId="0" fillId="0" borderId="0" xfId="0" applyNumberFormat="1" applyAlignment="1"/>
    <xf numFmtId="182" fontId="0" fillId="0" borderId="10" xfId="0" applyNumberFormat="1" applyBorder="1" applyAlignment="1">
      <alignment horizontal="right"/>
    </xf>
    <xf numFmtId="185" fontId="0" fillId="0" borderId="1" xfId="0" applyNumberFormat="1" applyBorder="1" applyAlignment="1">
      <alignment horizontal="right"/>
    </xf>
    <xf numFmtId="169" fontId="0" fillId="0" borderId="0" xfId="0" applyNumberFormat="1" applyBorder="1"/>
    <xf numFmtId="0" fontId="0" fillId="0" borderId="11" xfId="0" applyBorder="1" applyAlignment="1">
      <alignment horizontal="centerContinuous"/>
    </xf>
    <xf numFmtId="0" fontId="5" fillId="0" borderId="1" xfId="9" applyBorder="1" applyAlignment="1">
      <alignment horizontal="center" wrapText="1"/>
    </xf>
    <xf numFmtId="0" fontId="5" fillId="0" borderId="6" xfId="9" applyFont="1" applyBorder="1" applyAlignment="1">
      <alignment horizontal="centerContinuous" wrapText="1"/>
    </xf>
    <xf numFmtId="0" fontId="5" fillId="0" borderId="16" xfId="9" applyFont="1" applyBorder="1" applyAlignment="1">
      <alignment horizontal="centerContinuous" wrapText="1"/>
    </xf>
    <xf numFmtId="0" fontId="5" fillId="0" borderId="1" xfId="9" applyFont="1" applyBorder="1" applyAlignment="1">
      <alignment horizontal="center" wrapText="1"/>
    </xf>
    <xf numFmtId="0" fontId="5" fillId="0" borderId="0" xfId="9" applyAlignment="1">
      <alignment horizontal="center" wrapText="1"/>
    </xf>
    <xf numFmtId="0" fontId="5" fillId="0" borderId="3" xfId="9" applyFont="1" applyBorder="1" applyAlignment="1">
      <alignment horizontal="centerContinuous" wrapText="1"/>
    </xf>
    <xf numFmtId="0" fontId="5" fillId="0" borderId="16" xfId="9" applyFont="1" applyBorder="1" applyAlignment="1">
      <alignment horizontal="center" wrapText="1"/>
    </xf>
    <xf numFmtId="0" fontId="0" fillId="0" borderId="1" xfId="0" applyBorder="1" applyAlignment="1">
      <alignment horizontal="centerContinuous"/>
    </xf>
    <xf numFmtId="170" fontId="0" fillId="0" borderId="1" xfId="0" applyNumberFormat="1" applyBorder="1" applyAlignment="1"/>
    <xf numFmtId="169" fontId="0" fillId="0" borderId="1" xfId="0" applyNumberFormat="1" applyBorder="1" applyAlignment="1"/>
    <xf numFmtId="170" fontId="0" fillId="0" borderId="0" xfId="0" applyNumberFormat="1" applyBorder="1"/>
    <xf numFmtId="185" fontId="0" fillId="0" borderId="0" xfId="0" applyNumberFormat="1" applyBorder="1" applyAlignment="1">
      <alignment horizontal="right"/>
    </xf>
    <xf numFmtId="167" fontId="0" fillId="0" borderId="0" xfId="0" applyNumberFormat="1" applyBorder="1"/>
    <xf numFmtId="185" fontId="0" fillId="0" borderId="10" xfId="0" applyNumberFormat="1" applyBorder="1" applyAlignment="1">
      <alignment horizontal="right"/>
    </xf>
    <xf numFmtId="0" fontId="0" fillId="0" borderId="3" xfId="0" applyBorder="1" applyAlignment="1">
      <alignment horizontal="centerContinuous"/>
    </xf>
    <xf numFmtId="0" fontId="6" fillId="0" borderId="0" xfId="0" applyFont="1"/>
    <xf numFmtId="0" fontId="0" fillId="0" borderId="0" xfId="0" quotePrefix="1" applyAlignment="1">
      <alignment horizontal="left"/>
    </xf>
    <xf numFmtId="0" fontId="5" fillId="0" borderId="0" xfId="9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5" fillId="0" borderId="4" xfId="9" applyBorder="1" applyAlignment="1">
      <alignment horizontal="center" vertical="center" wrapText="1"/>
    </xf>
    <xf numFmtId="0" fontId="0" fillId="0" borderId="5" xfId="0" applyBorder="1" applyAlignment="1">
      <alignment horizontal="centerContinuous"/>
    </xf>
    <xf numFmtId="0" fontId="5" fillId="0" borderId="3" xfId="9" quotePrefix="1" applyBorder="1">
      <alignment horizontal="center" wrapText="1"/>
    </xf>
    <xf numFmtId="0" fontId="5" fillId="0" borderId="6" xfId="9" quotePrefix="1" applyBorder="1" applyAlignment="1">
      <alignment horizontal="centerContinuous" wrapText="1"/>
    </xf>
    <xf numFmtId="0" fontId="0" fillId="0" borderId="0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3" fontId="0" fillId="0" borderId="0" xfId="0" applyNumberFormat="1" applyBorder="1" applyAlignment="1">
      <alignment horizontal="centerContinuous"/>
    </xf>
    <xf numFmtId="3" fontId="0" fillId="0" borderId="1" xfId="0" applyNumberFormat="1" applyBorder="1" applyAlignment="1">
      <alignment horizontal="center"/>
    </xf>
    <xf numFmtId="175" fontId="0" fillId="0" borderId="0" xfId="0" applyNumberFormat="1" applyAlignment="1"/>
    <xf numFmtId="175" fontId="0" fillId="0" borderId="5" xfId="0" applyNumberFormat="1" applyBorder="1"/>
    <xf numFmtId="0" fontId="5" fillId="0" borderId="3" xfId="9" quotePrefix="1" applyFon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3" fontId="0" fillId="0" borderId="4" xfId="0" applyNumberFormat="1" applyBorder="1" applyAlignment="1">
      <alignment horizontal="center"/>
    </xf>
    <xf numFmtId="3" fontId="0" fillId="0" borderId="0" xfId="0" applyNumberFormat="1"/>
    <xf numFmtId="199" fontId="0" fillId="0" borderId="3" xfId="0" applyNumberFormat="1" applyBorder="1" applyAlignment="1">
      <alignment horizontal="left"/>
    </xf>
    <xf numFmtId="201" fontId="0" fillId="0" borderId="1" xfId="0" applyNumberFormat="1" applyBorder="1" applyAlignment="1">
      <alignment horizontal="right"/>
    </xf>
    <xf numFmtId="201" fontId="0" fillId="0" borderId="0" xfId="0" applyNumberFormat="1" applyBorder="1" applyAlignment="1">
      <alignment horizontal="right"/>
    </xf>
    <xf numFmtId="201" fontId="0" fillId="0" borderId="15" xfId="0" applyNumberFormat="1" applyBorder="1" applyAlignment="1">
      <alignment horizontal="right"/>
    </xf>
    <xf numFmtId="0" fontId="5" fillId="0" borderId="1" xfId="9" applyBorder="1" applyAlignment="1">
      <alignment horizontal="centerContinuous" wrapText="1"/>
    </xf>
    <xf numFmtId="200" fontId="0" fillId="0" borderId="1" xfId="0" applyNumberFormat="1" applyBorder="1" applyAlignment="1">
      <alignment horizontal="right"/>
    </xf>
    <xf numFmtId="200" fontId="0" fillId="0" borderId="0" xfId="0" applyNumberFormat="1" applyBorder="1" applyAlignment="1">
      <alignment horizontal="right"/>
    </xf>
    <xf numFmtId="200" fontId="0" fillId="0" borderId="15" xfId="0" applyNumberFormat="1" applyBorder="1" applyAlignment="1">
      <alignment horizontal="right"/>
    </xf>
    <xf numFmtId="0" fontId="5" fillId="0" borderId="0" xfId="12" applyFont="1" applyAlignment="1">
      <alignment horizontal="centerContinuous" wrapText="1"/>
    </xf>
    <xf numFmtId="0" fontId="9" fillId="0" borderId="0" xfId="0" applyFont="1" applyAlignment="1">
      <alignment horizontal="centerContinuous"/>
    </xf>
    <xf numFmtId="0" fontId="9" fillId="0" borderId="2" xfId="0" quotePrefix="1" applyFont="1" applyBorder="1" applyAlignment="1">
      <alignment horizontal="left"/>
    </xf>
    <xf numFmtId="0" fontId="9" fillId="0" borderId="2" xfId="0" applyFont="1" applyBorder="1"/>
    <xf numFmtId="0" fontId="1" fillId="0" borderId="1" xfId="9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Continuous" vertical="center"/>
    </xf>
    <xf numFmtId="0" fontId="1" fillId="0" borderId="11" xfId="0" applyFont="1" applyBorder="1" applyAlignment="1">
      <alignment horizontal="centerContinuous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1" xfId="9" applyFont="1" applyBorder="1" applyAlignment="1">
      <alignment horizontal="center" vertical="center" wrapText="1"/>
    </xf>
    <xf numFmtId="0" fontId="1" fillId="0" borderId="0" xfId="9" applyFont="1" applyAlignment="1">
      <alignment horizontal="center" vertical="center" wrapText="1"/>
    </xf>
    <xf numFmtId="188" fontId="0" fillId="0" borderId="10" xfId="0" applyNumberFormat="1" applyBorder="1"/>
    <xf numFmtId="49" fontId="4" fillId="0" borderId="0" xfId="0" applyNumberFormat="1" applyFont="1"/>
    <xf numFmtId="164" fontId="9" fillId="0" borderId="0" xfId="12" applyNumberFormat="1" applyFont="1" applyAlignment="1">
      <alignment horizontal="centerContinuous"/>
    </xf>
    <xf numFmtId="0" fontId="6" fillId="0" borderId="0" xfId="12" applyBorder="1" applyAlignment="1">
      <alignment horizontal="centerContinuous" wrapText="1"/>
    </xf>
    <xf numFmtId="0" fontId="5" fillId="0" borderId="21" xfId="9" applyFont="1" applyBorder="1" applyAlignment="1">
      <alignment horizontal="centerContinuous" wrapText="1"/>
    </xf>
    <xf numFmtId="0" fontId="0" fillId="0" borderId="21" xfId="0" applyBorder="1" applyAlignment="1">
      <alignment horizontal="centerContinuous"/>
    </xf>
    <xf numFmtId="0" fontId="0" fillId="0" borderId="22" xfId="0" applyBorder="1" applyAlignment="1">
      <alignment horizontal="centerContinuous"/>
    </xf>
    <xf numFmtId="0" fontId="5" fillId="0" borderId="8" xfId="0" applyFont="1" applyBorder="1" applyAlignment="1">
      <alignment horizontal="centerContinuous"/>
    </xf>
    <xf numFmtId="0" fontId="0" fillId="0" borderId="23" xfId="0" applyBorder="1" applyAlignment="1">
      <alignment horizontal="centerContinuous"/>
    </xf>
    <xf numFmtId="0" fontId="5" fillId="0" borderId="12" xfId="0" applyFont="1" applyBorder="1" applyAlignment="1">
      <alignment horizontal="centerContinuous" wrapText="1"/>
    </xf>
    <xf numFmtId="0" fontId="0" fillId="0" borderId="1" xfId="0" applyBorder="1" applyAlignment="1">
      <alignment horizontal="left"/>
    </xf>
    <xf numFmtId="3" fontId="3" fillId="0" borderId="1" xfId="7" applyNumberFormat="1" applyBorder="1" applyAlignment="1">
      <alignment horizontal="center"/>
    </xf>
    <xf numFmtId="202" fontId="3" fillId="0" borderId="1" xfId="7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8" applyNumberFormat="1" applyFont="1"/>
    <xf numFmtId="0" fontId="6" fillId="0" borderId="2" xfId="12" applyFont="1" applyBorder="1" applyAlignment="1">
      <alignment horizontal="centerContinuous" wrapText="1"/>
    </xf>
    <xf numFmtId="0" fontId="5" fillId="0" borderId="5" xfId="9" applyFont="1" applyBorder="1" applyAlignment="1">
      <alignment horizontal="center" wrapText="1"/>
    </xf>
    <xf numFmtId="0" fontId="5" fillId="0" borderId="3" xfId="9" applyFont="1" applyBorder="1" applyAlignment="1">
      <alignment horizontal="center"/>
    </xf>
    <xf numFmtId="0" fontId="5" fillId="0" borderId="6" xfId="9" applyFont="1" applyBorder="1" applyAlignment="1">
      <alignment horizontal="center"/>
    </xf>
    <xf numFmtId="0" fontId="5" fillId="0" borderId="0" xfId="9" applyAlignment="1">
      <alignment horizontal="center" vertical="center"/>
    </xf>
    <xf numFmtId="190" fontId="0" fillId="0" borderId="4" xfId="0" applyNumberFormat="1" applyBorder="1"/>
    <xf numFmtId="190" fontId="0" fillId="0" borderId="1" xfId="0" applyNumberFormat="1" applyBorder="1"/>
    <xf numFmtId="190" fontId="0" fillId="0" borderId="0" xfId="0" applyNumberFormat="1"/>
    <xf numFmtId="176" fontId="0" fillId="0" borderId="1" xfId="0" applyNumberFormat="1" applyBorder="1" applyAlignment="1">
      <alignment horizontal="left"/>
    </xf>
    <xf numFmtId="0" fontId="0" fillId="0" borderId="0" xfId="0" applyAlignment="1">
      <alignment vertical="center"/>
    </xf>
    <xf numFmtId="167" fontId="0" fillId="0" borderId="15" xfId="0" applyNumberFormat="1" applyBorder="1"/>
    <xf numFmtId="167" fontId="0" fillId="0" borderId="10" xfId="0" applyNumberFormat="1" applyBorder="1"/>
    <xf numFmtId="168" fontId="0" fillId="0" borderId="1" xfId="0" applyNumberFormat="1" applyBorder="1"/>
    <xf numFmtId="168" fontId="0" fillId="0" borderId="0" xfId="0" applyNumberFormat="1"/>
    <xf numFmtId="168" fontId="0" fillId="0" borderId="15" xfId="0" applyNumberFormat="1" applyBorder="1"/>
    <xf numFmtId="168" fontId="0" fillId="0" borderId="10" xfId="0" applyNumberFormat="1" applyBorder="1"/>
    <xf numFmtId="174" fontId="4" fillId="0" borderId="0" xfId="8" applyNumberFormat="1" applyFont="1"/>
    <xf numFmtId="177" fontId="4" fillId="0" borderId="0" xfId="0" applyNumberFormat="1" applyFont="1"/>
    <xf numFmtId="0" fontId="5" fillId="0" borderId="3" xfId="9" quotePrefix="1" applyFont="1" applyBorder="1" applyAlignment="1">
      <alignment horizontal="center"/>
    </xf>
    <xf numFmtId="0" fontId="5" fillId="0" borderId="5" xfId="9" quotePrefix="1" applyFont="1" applyBorder="1" applyAlignment="1">
      <alignment horizontal="center" wrapText="1"/>
    </xf>
    <xf numFmtId="169" fontId="0" fillId="0" borderId="5" xfId="0" applyNumberFormat="1" applyBorder="1"/>
    <xf numFmtId="169" fontId="0" fillId="0" borderId="3" xfId="0" applyNumberFormat="1" applyBorder="1"/>
    <xf numFmtId="169" fontId="0" fillId="0" borderId="6" xfId="0" applyNumberFormat="1" applyBorder="1"/>
    <xf numFmtId="169" fontId="0" fillId="0" borderId="4" xfId="0" applyNumberFormat="1" applyBorder="1"/>
    <xf numFmtId="204" fontId="0" fillId="0" borderId="1" xfId="0" applyNumberFormat="1" applyBorder="1" applyAlignment="1">
      <alignment horizontal="left"/>
    </xf>
    <xf numFmtId="203" fontId="0" fillId="0" borderId="1" xfId="0" applyNumberFormat="1" applyBorder="1" applyAlignment="1">
      <alignment horizontal="left"/>
    </xf>
    <xf numFmtId="0" fontId="12" fillId="0" borderId="0" xfId="11" quotePrefix="1" applyNumberFormat="1" applyFont="1"/>
    <xf numFmtId="0" fontId="10" fillId="0" borderId="0" xfId="11"/>
    <xf numFmtId="0" fontId="12" fillId="0" borderId="0" xfId="11" quotePrefix="1" applyNumberFormat="1" applyFont="1" applyAlignment="1">
      <alignment wrapText="1"/>
    </xf>
    <xf numFmtId="0" fontId="12" fillId="0" borderId="0" xfId="11" quotePrefix="1" applyNumberFormat="1" applyFont="1" applyAlignment="1">
      <alignment vertical="top"/>
    </xf>
    <xf numFmtId="0" fontId="13" fillId="0" borderId="24" xfId="10" quotePrefix="1" applyFont="1" applyBorder="1" applyAlignment="1">
      <alignment vertical="top"/>
    </xf>
    <xf numFmtId="0" fontId="14" fillId="0" borderId="24" xfId="11" quotePrefix="1" applyNumberFormat="1" applyFont="1" applyBorder="1" applyAlignment="1">
      <alignment vertical="top" wrapText="1"/>
    </xf>
    <xf numFmtId="0" fontId="13" fillId="0" borderId="24" xfId="10" quotePrefix="1" applyNumberFormat="1" applyFont="1" applyBorder="1" applyAlignment="1">
      <alignment vertical="top"/>
    </xf>
    <xf numFmtId="0" fontId="14" fillId="0" borderId="0" xfId="11" applyFont="1" applyAlignment="1">
      <alignment vertical="top"/>
    </xf>
    <xf numFmtId="0" fontId="10" fillId="0" borderId="0" xfId="11" applyAlignment="1">
      <alignment vertical="top"/>
    </xf>
    <xf numFmtId="0" fontId="15" fillId="0" borderId="0" xfId="0" quotePrefix="1" applyNumberFormat="1" applyFont="1" applyFill="1"/>
    <xf numFmtId="0" fontId="12" fillId="0" borderId="0" xfId="0" quotePrefix="1" applyNumberFormat="1" applyFont="1"/>
    <xf numFmtId="0" fontId="16" fillId="0" borderId="0" xfId="0" applyNumberFormat="1" applyFont="1" applyFill="1"/>
    <xf numFmtId="0" fontId="6" fillId="0" borderId="0" xfId="12" applyFont="1" applyAlignment="1">
      <alignment horizontal="center" wrapText="1"/>
    </xf>
    <xf numFmtId="0" fontId="0" fillId="0" borderId="0" xfId="0" applyAlignment="1">
      <alignment wrapText="1"/>
    </xf>
    <xf numFmtId="0" fontId="5" fillId="0" borderId="8" xfId="9" applyFont="1" applyBorder="1" applyAlignment="1">
      <alignment horizontal="center" wrapText="1"/>
    </xf>
    <xf numFmtId="0" fontId="0" fillId="0" borderId="23" xfId="0" applyBorder="1" applyAlignment="1">
      <alignment horizontal="center" wrapText="1"/>
    </xf>
  </cellXfs>
  <cellStyles count="13">
    <cellStyle name="1st indent" xfId="1"/>
    <cellStyle name="2nd indent" xfId="2"/>
    <cellStyle name="3rd indent" xfId="3"/>
    <cellStyle name="4th indent" xfId="4"/>
    <cellStyle name="5th indent" xfId="5"/>
    <cellStyle name="6th indent" xfId="6"/>
    <cellStyle name="Comma" xfId="7" builtinId="3"/>
    <cellStyle name="FOOTNOTE" xfId="8"/>
    <cellStyle name="HEADING" xfId="9"/>
    <cellStyle name="Hyperlink" xfId="10" builtinId="8"/>
    <cellStyle name="Normal" xfId="0" builtinId="0"/>
    <cellStyle name="Normal_Section 3 Titles" xfId="11"/>
    <cellStyle name="TITLE" xfId="1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defaultColWidth="9.109375" defaultRowHeight="12.6" x14ac:dyDescent="0.25"/>
  <cols>
    <col min="1" max="1" width="9.6640625" style="287" customWidth="1"/>
    <col min="2" max="2" width="69.6640625" style="287" customWidth="1"/>
    <col min="3" max="16384" width="9.109375" style="287"/>
  </cols>
  <sheetData>
    <row r="1" spans="1:2" ht="31.5" customHeight="1" x14ac:dyDescent="0.3">
      <c r="A1" s="288" t="s">
        <v>418</v>
      </c>
      <c r="B1" s="286" t="s">
        <v>419</v>
      </c>
    </row>
    <row r="2" spans="1:2" ht="15.6" x14ac:dyDescent="0.25">
      <c r="A2" s="289"/>
      <c r="B2" s="289"/>
    </row>
    <row r="3" spans="1:2" customFormat="1" ht="15.6" x14ac:dyDescent="0.3">
      <c r="A3" s="297" t="s">
        <v>466</v>
      </c>
      <c r="B3" s="295"/>
    </row>
    <row r="4" spans="1:2" customFormat="1" ht="15.6" x14ac:dyDescent="0.3">
      <c r="A4" s="297" t="s">
        <v>467</v>
      </c>
      <c r="B4" s="296"/>
    </row>
    <row r="5" spans="1:2" customFormat="1" ht="15.6" x14ac:dyDescent="0.3">
      <c r="A5" s="296"/>
      <c r="B5" s="296"/>
    </row>
    <row r="6" spans="1:2" ht="15.6" x14ac:dyDescent="0.25">
      <c r="A6" s="290" t="s">
        <v>420</v>
      </c>
      <c r="B6" s="291" t="s">
        <v>421</v>
      </c>
    </row>
    <row r="7" spans="1:2" ht="15.6" x14ac:dyDescent="0.25">
      <c r="A7" s="290" t="s">
        <v>422</v>
      </c>
      <c r="B7" s="291" t="s">
        <v>423</v>
      </c>
    </row>
    <row r="8" spans="1:2" ht="15.75" customHeight="1" x14ac:dyDescent="0.25">
      <c r="A8" s="290" t="s">
        <v>424</v>
      </c>
      <c r="B8" s="291" t="s">
        <v>425</v>
      </c>
    </row>
    <row r="9" spans="1:2" ht="15.75" customHeight="1" x14ac:dyDescent="0.25">
      <c r="A9" s="292" t="s">
        <v>426</v>
      </c>
      <c r="B9" s="291" t="s">
        <v>427</v>
      </c>
    </row>
    <row r="10" spans="1:2" ht="31.2" x14ac:dyDescent="0.25">
      <c r="A10" s="292" t="s">
        <v>428</v>
      </c>
      <c r="B10" s="291" t="s">
        <v>429</v>
      </c>
    </row>
    <row r="11" spans="1:2" ht="15.6" x14ac:dyDescent="0.25">
      <c r="A11" s="292" t="s">
        <v>430</v>
      </c>
      <c r="B11" s="291" t="s">
        <v>431</v>
      </c>
    </row>
    <row r="12" spans="1:2" ht="15.6" x14ac:dyDescent="0.25">
      <c r="A12" s="292" t="s">
        <v>432</v>
      </c>
      <c r="B12" s="291" t="s">
        <v>433</v>
      </c>
    </row>
    <row r="13" spans="1:2" ht="31.2" x14ac:dyDescent="0.25">
      <c r="A13" s="292" t="s">
        <v>434</v>
      </c>
      <c r="B13" s="291" t="s">
        <v>435</v>
      </c>
    </row>
    <row r="14" spans="1:2" ht="15.6" x14ac:dyDescent="0.25">
      <c r="A14" s="292" t="s">
        <v>436</v>
      </c>
      <c r="B14" s="291" t="s">
        <v>437</v>
      </c>
    </row>
    <row r="15" spans="1:2" ht="15.6" x14ac:dyDescent="0.25">
      <c r="A15" s="292" t="s">
        <v>438</v>
      </c>
      <c r="B15" s="291" t="s">
        <v>439</v>
      </c>
    </row>
    <row r="16" spans="1:2" ht="31.2" x14ac:dyDescent="0.25">
      <c r="A16" s="292" t="s">
        <v>440</v>
      </c>
      <c r="B16" s="291" t="s">
        <v>441</v>
      </c>
    </row>
    <row r="17" spans="1:2" ht="31.2" x14ac:dyDescent="0.25">
      <c r="A17" s="292" t="s">
        <v>442</v>
      </c>
      <c r="B17" s="291" t="s">
        <v>443</v>
      </c>
    </row>
    <row r="18" spans="1:2" ht="15.6" x14ac:dyDescent="0.25">
      <c r="A18" s="292" t="s">
        <v>444</v>
      </c>
      <c r="B18" s="291" t="s">
        <v>445</v>
      </c>
    </row>
    <row r="19" spans="1:2" ht="31.2" x14ac:dyDescent="0.25">
      <c r="A19" s="292" t="s">
        <v>446</v>
      </c>
      <c r="B19" s="291" t="s">
        <v>447</v>
      </c>
    </row>
    <row r="20" spans="1:2" ht="31.2" x14ac:dyDescent="0.25">
      <c r="A20" s="292" t="s">
        <v>448</v>
      </c>
      <c r="B20" s="291" t="s">
        <v>449</v>
      </c>
    </row>
    <row r="21" spans="1:2" ht="31.2" x14ac:dyDescent="0.25">
      <c r="A21" s="292" t="s">
        <v>450</v>
      </c>
      <c r="B21" s="291" t="s">
        <v>451</v>
      </c>
    </row>
    <row r="22" spans="1:2" ht="31.2" x14ac:dyDescent="0.25">
      <c r="A22" s="292" t="s">
        <v>452</v>
      </c>
      <c r="B22" s="291" t="s">
        <v>453</v>
      </c>
    </row>
    <row r="23" spans="1:2" ht="31.2" x14ac:dyDescent="0.25">
      <c r="A23" s="292" t="s">
        <v>454</v>
      </c>
      <c r="B23" s="291" t="s">
        <v>455</v>
      </c>
    </row>
    <row r="24" spans="1:2" ht="31.2" x14ac:dyDescent="0.25">
      <c r="A24" s="292" t="s">
        <v>456</v>
      </c>
      <c r="B24" s="291" t="s">
        <v>457</v>
      </c>
    </row>
    <row r="25" spans="1:2" ht="46.8" x14ac:dyDescent="0.25">
      <c r="A25" s="292" t="s">
        <v>458</v>
      </c>
      <c r="B25" s="291" t="s">
        <v>459</v>
      </c>
    </row>
    <row r="26" spans="1:2" ht="15.6" x14ac:dyDescent="0.25">
      <c r="A26" s="292" t="s">
        <v>460</v>
      </c>
      <c r="B26" s="291" t="s">
        <v>461</v>
      </c>
    </row>
    <row r="27" spans="1:2" ht="15.6" x14ac:dyDescent="0.25">
      <c r="A27" s="292" t="s">
        <v>462</v>
      </c>
      <c r="B27" s="291" t="s">
        <v>463</v>
      </c>
    </row>
    <row r="28" spans="1:2" ht="31.2" x14ac:dyDescent="0.25">
      <c r="A28" s="292" t="s">
        <v>464</v>
      </c>
      <c r="B28" s="291" t="s">
        <v>465</v>
      </c>
    </row>
    <row r="29" spans="1:2" ht="15.6" x14ac:dyDescent="0.25">
      <c r="A29" s="293"/>
      <c r="B29" s="293"/>
    </row>
    <row r="30" spans="1:2" ht="15.6" x14ac:dyDescent="0.25">
      <c r="A30" s="293"/>
      <c r="B30" s="293"/>
    </row>
    <row r="31" spans="1:2" ht="15.6" x14ac:dyDescent="0.25">
      <c r="A31" s="293"/>
      <c r="B31" s="293"/>
    </row>
    <row r="32" spans="1:2" x14ac:dyDescent="0.25">
      <c r="A32" s="294"/>
      <c r="B32" s="294"/>
    </row>
    <row r="33" spans="1:2" x14ac:dyDescent="0.25">
      <c r="A33" s="294"/>
      <c r="B33" s="294"/>
    </row>
  </sheetData>
  <phoneticPr fontId="10" type="noConversion"/>
  <hyperlinks>
    <hyperlink ref="A6" location="'3.01'!A1" display="03.01"/>
    <hyperlink ref="A7" location="'3.02'!A1" display="03.02"/>
    <hyperlink ref="A8" location="'3.03'!A1" display="03.03"/>
    <hyperlink ref="A9" location="'3.04'!A1" display="03.04"/>
    <hyperlink ref="A10" location="'3.05'!A1" display="03.05"/>
    <hyperlink ref="A11" location="'3.06'!A1" display="03.06"/>
    <hyperlink ref="A12" location="'3.07'!A1" display="03.07"/>
    <hyperlink ref="A13" location="'3.08'!A1" display="03.08"/>
    <hyperlink ref="A14" location="'3.09'!A1" display="03.09"/>
    <hyperlink ref="A15" location="'3.10'!A1" display="03.10"/>
    <hyperlink ref="A16" location="'3.11'!A1" display="03.11"/>
    <hyperlink ref="A17" location="'3.12'!A1" display="03.12"/>
    <hyperlink ref="A18" location="'3.13'!A1" display="03.13"/>
    <hyperlink ref="A19" location="'3.14'!A1" display="03.14"/>
    <hyperlink ref="A20" location="'3.15'!A1" display="03.15"/>
    <hyperlink ref="A21" location="'3.16'!A1" display="03.16"/>
    <hyperlink ref="A22" location="'3.17'!A1" display="03.17"/>
    <hyperlink ref="A23" location="'3.18'!A1" display="03.18"/>
    <hyperlink ref="A24" location="'3.19'!A1" display="03.19"/>
    <hyperlink ref="A25" location="'3.20'!A1" display="03.20"/>
    <hyperlink ref="A26" location="'3.21'!A1" display="03.21"/>
    <hyperlink ref="A27" location="'3.22'!A1" display="03.22"/>
    <hyperlink ref="A28" location="'3.23'!A1" display="03.23"/>
  </hyperlinks>
  <printOptions horizontalCentered="1"/>
  <pageMargins left="1" right="1" top="1" bottom="1" header="0.5" footer="0.5"/>
  <pageSetup orientation="portrait" r:id="rId1"/>
  <headerFooter alignWithMargins="0">
    <oddFooter>&amp;L&amp;"Arial,Bold Italic"&amp;8The State of Hawaii Data Book 2002&amp;R&amp;"Arial,Bold"&amp;8http://www.hawaii.gov/dbedt/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22" sqref="E22"/>
    </sheetView>
  </sheetViews>
  <sheetFormatPr defaultRowHeight="13.2" x14ac:dyDescent="0.25"/>
  <cols>
    <col min="1" max="6" width="13.6640625" customWidth="1"/>
  </cols>
  <sheetData>
    <row r="1" spans="1:8" ht="31.2" x14ac:dyDescent="0.3">
      <c r="A1" s="23" t="s">
        <v>400</v>
      </c>
      <c r="B1" s="51"/>
      <c r="C1" s="51"/>
      <c r="D1" s="51"/>
      <c r="E1" s="51"/>
      <c r="F1" s="51"/>
    </row>
    <row r="2" spans="1:8" ht="15.6" customHeight="1" thickBot="1" x14ac:dyDescent="0.35">
      <c r="A2" s="260"/>
      <c r="B2" s="53"/>
      <c r="C2" s="53"/>
      <c r="D2" s="53"/>
      <c r="E2" s="53"/>
      <c r="F2" s="53"/>
    </row>
    <row r="3" spans="1:8" s="264" customFormat="1" ht="35.1" customHeight="1" thickTop="1" x14ac:dyDescent="0.25">
      <c r="A3" s="278" t="s">
        <v>401</v>
      </c>
      <c r="B3" s="279" t="s">
        <v>402</v>
      </c>
      <c r="C3" s="262" t="s">
        <v>403</v>
      </c>
      <c r="D3" s="262" t="s">
        <v>404</v>
      </c>
      <c r="E3" s="278" t="s">
        <v>405</v>
      </c>
      <c r="F3" s="263" t="s">
        <v>406</v>
      </c>
    </row>
    <row r="4" spans="1:8" x14ac:dyDescent="0.25">
      <c r="A4" s="4"/>
      <c r="B4" s="6"/>
      <c r="C4" s="4"/>
      <c r="D4" s="4"/>
      <c r="E4" s="4"/>
    </row>
    <row r="5" spans="1:8" x14ac:dyDescent="0.25">
      <c r="A5" s="10" t="s">
        <v>407</v>
      </c>
      <c r="B5" s="280">
        <f>SUM(B7:B21)</f>
        <v>183829</v>
      </c>
      <c r="C5" s="281">
        <f>SUM(C7:C21)</f>
        <v>25112</v>
      </c>
      <c r="D5" s="281">
        <f>SUM(D7:D21)</f>
        <v>21561</v>
      </c>
      <c r="E5" s="281">
        <f>SUM(E7:E21)</f>
        <v>123387</v>
      </c>
      <c r="F5" s="282">
        <f>SUM(F7:F21)</f>
        <v>10313</v>
      </c>
    </row>
    <row r="6" spans="1:8" x14ac:dyDescent="0.25">
      <c r="A6" s="4"/>
      <c r="B6" s="283"/>
      <c r="C6" s="168"/>
      <c r="D6" s="168"/>
      <c r="E6" s="168"/>
      <c r="F6" s="169"/>
    </row>
    <row r="7" spans="1:8" x14ac:dyDescent="0.25">
      <c r="A7" s="4" t="s">
        <v>408</v>
      </c>
      <c r="B7" s="283">
        <v>1031</v>
      </c>
      <c r="C7" s="168">
        <v>143</v>
      </c>
      <c r="D7" s="168">
        <v>73</v>
      </c>
      <c r="E7" s="170">
        <v>752</v>
      </c>
      <c r="F7" s="169">
        <v>50</v>
      </c>
    </row>
    <row r="8" spans="1:8" x14ac:dyDescent="0.25">
      <c r="A8" s="4" t="s">
        <v>409</v>
      </c>
      <c r="B8" s="283">
        <v>12682</v>
      </c>
      <c r="C8" s="168">
        <v>1571</v>
      </c>
      <c r="D8" s="168">
        <v>1549</v>
      </c>
      <c r="E8" s="170">
        <v>8598</v>
      </c>
      <c r="F8" s="169">
        <v>651</v>
      </c>
    </row>
    <row r="9" spans="1:8" x14ac:dyDescent="0.25">
      <c r="A9" s="284">
        <v>1</v>
      </c>
      <c r="B9" s="283">
        <v>13576</v>
      </c>
      <c r="C9" s="168">
        <v>1677</v>
      </c>
      <c r="D9" s="168">
        <v>1523</v>
      </c>
      <c r="E9" s="170">
        <v>9398</v>
      </c>
      <c r="F9" s="169">
        <v>679</v>
      </c>
    </row>
    <row r="10" spans="1:8" x14ac:dyDescent="0.25">
      <c r="A10" s="284">
        <v>2</v>
      </c>
      <c r="B10" s="283">
        <v>13309</v>
      </c>
      <c r="C10" s="168">
        <v>1628</v>
      </c>
      <c r="D10" s="168">
        <v>1509</v>
      </c>
      <c r="E10" s="170">
        <v>9232</v>
      </c>
      <c r="F10" s="169">
        <v>665</v>
      </c>
      <c r="H10" s="169"/>
    </row>
    <row r="11" spans="1:8" x14ac:dyDescent="0.25">
      <c r="A11" s="284">
        <v>3</v>
      </c>
      <c r="B11" s="283">
        <v>13440</v>
      </c>
      <c r="C11" s="168">
        <v>1565</v>
      </c>
      <c r="D11" s="168">
        <v>1464</v>
      </c>
      <c r="E11" s="170">
        <v>9381</v>
      </c>
      <c r="F11" s="169">
        <v>745</v>
      </c>
    </row>
    <row r="12" spans="1:8" x14ac:dyDescent="0.25">
      <c r="A12" s="284">
        <v>4</v>
      </c>
      <c r="B12" s="283">
        <v>13212</v>
      </c>
      <c r="C12" s="168">
        <v>1649</v>
      </c>
      <c r="D12" s="168">
        <v>1509</v>
      </c>
      <c r="E12" s="170">
        <v>9088</v>
      </c>
      <c r="F12" s="169">
        <v>731</v>
      </c>
    </row>
    <row r="13" spans="1:8" x14ac:dyDescent="0.25">
      <c r="A13" s="284">
        <v>5</v>
      </c>
      <c r="B13" s="283">
        <v>13090</v>
      </c>
      <c r="C13" s="168">
        <v>1710</v>
      </c>
      <c r="D13" s="168">
        <v>1479</v>
      </c>
      <c r="E13" s="170">
        <v>8937</v>
      </c>
      <c r="F13" s="169">
        <v>695</v>
      </c>
    </row>
    <row r="14" spans="1:8" x14ac:dyDescent="0.25">
      <c r="A14" s="284">
        <v>6</v>
      </c>
      <c r="B14" s="283">
        <v>13106</v>
      </c>
      <c r="C14" s="168">
        <v>1745</v>
      </c>
      <c r="D14" s="168">
        <v>1437</v>
      </c>
      <c r="E14" s="170">
        <v>8930</v>
      </c>
      <c r="F14" s="169">
        <v>796</v>
      </c>
    </row>
    <row r="15" spans="1:8" x14ac:dyDescent="0.25">
      <c r="A15" s="284">
        <v>7</v>
      </c>
      <c r="B15" s="283">
        <v>12573</v>
      </c>
      <c r="C15" s="168">
        <v>1673</v>
      </c>
      <c r="D15" s="168">
        <v>1452</v>
      </c>
      <c r="E15" s="170">
        <v>8527</v>
      </c>
      <c r="F15" s="169">
        <v>737</v>
      </c>
    </row>
    <row r="16" spans="1:8" x14ac:dyDescent="0.25">
      <c r="A16" s="284">
        <v>8</v>
      </c>
      <c r="B16" s="283">
        <v>11786</v>
      </c>
      <c r="C16" s="168">
        <v>1600</v>
      </c>
      <c r="D16" s="168">
        <v>1384</v>
      </c>
      <c r="E16" s="170">
        <v>7921</v>
      </c>
      <c r="F16" s="169">
        <v>682</v>
      </c>
    </row>
    <row r="17" spans="1:6" x14ac:dyDescent="0.25">
      <c r="A17" s="284">
        <v>9</v>
      </c>
      <c r="B17" s="283">
        <v>13648</v>
      </c>
      <c r="C17" s="168">
        <v>1854</v>
      </c>
      <c r="D17" s="168">
        <v>1509</v>
      </c>
      <c r="E17" s="170">
        <v>9183</v>
      </c>
      <c r="F17" s="169">
        <v>823</v>
      </c>
    </row>
    <row r="18" spans="1:6" x14ac:dyDescent="0.25">
      <c r="A18" s="285">
        <v>10</v>
      </c>
      <c r="B18" s="283">
        <v>11642</v>
      </c>
      <c r="C18" s="168">
        <v>1730</v>
      </c>
      <c r="D18" s="168">
        <v>1462</v>
      </c>
      <c r="E18" s="170">
        <v>7502</v>
      </c>
      <c r="F18" s="169">
        <v>721</v>
      </c>
    </row>
    <row r="19" spans="1:6" x14ac:dyDescent="0.25">
      <c r="A19" s="285">
        <v>11</v>
      </c>
      <c r="B19" s="283">
        <v>10874</v>
      </c>
      <c r="C19" s="168">
        <v>1713</v>
      </c>
      <c r="D19" s="168">
        <v>1320</v>
      </c>
      <c r="E19" s="170">
        <v>6996</v>
      </c>
      <c r="F19" s="169">
        <v>657</v>
      </c>
    </row>
    <row r="20" spans="1:6" x14ac:dyDescent="0.25">
      <c r="A20" s="285">
        <v>12</v>
      </c>
      <c r="B20" s="283">
        <v>9052</v>
      </c>
      <c r="C20" s="168">
        <v>1529</v>
      </c>
      <c r="D20" s="168">
        <v>1159</v>
      </c>
      <c r="E20" s="170">
        <v>5695</v>
      </c>
      <c r="F20" s="169">
        <v>539</v>
      </c>
    </row>
    <row r="21" spans="1:6" x14ac:dyDescent="0.25">
      <c r="A21" s="4" t="s">
        <v>410</v>
      </c>
      <c r="B21" s="283">
        <v>20808</v>
      </c>
      <c r="C21" s="168">
        <v>3325</v>
      </c>
      <c r="D21" s="168">
        <v>2732</v>
      </c>
      <c r="E21" s="170">
        <v>13247</v>
      </c>
      <c r="F21" s="169">
        <v>1142</v>
      </c>
    </row>
    <row r="22" spans="1:6" x14ac:dyDescent="0.25">
      <c r="A22" s="5"/>
      <c r="B22" s="94"/>
      <c r="C22" s="5"/>
      <c r="D22" s="5"/>
      <c r="E22" s="5"/>
      <c r="F22" s="73"/>
    </row>
    <row r="24" spans="1:6" x14ac:dyDescent="0.25">
      <c r="A24" s="50" t="s">
        <v>411</v>
      </c>
    </row>
    <row r="25" spans="1:6" x14ac:dyDescent="0.25">
      <c r="A25" s="49" t="s">
        <v>412</v>
      </c>
    </row>
    <row r="26" spans="1:6" x14ac:dyDescent="0.25">
      <c r="A26" s="49" t="s">
        <v>413</v>
      </c>
    </row>
    <row r="27" spans="1:6" x14ac:dyDescent="0.25">
      <c r="A27" s="49" t="s">
        <v>414</v>
      </c>
    </row>
    <row r="28" spans="1:6" x14ac:dyDescent="0.25">
      <c r="A28" s="49" t="s">
        <v>415</v>
      </c>
    </row>
    <row r="29" spans="1:6" x14ac:dyDescent="0.25">
      <c r="A29" s="77" t="s">
        <v>416</v>
      </c>
    </row>
    <row r="30" spans="1:6" x14ac:dyDescent="0.25">
      <c r="A30" s="77" t="s">
        <v>417</v>
      </c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sqref="A1:F1"/>
    </sheetView>
  </sheetViews>
  <sheetFormatPr defaultRowHeight="13.2" x14ac:dyDescent="0.25"/>
  <cols>
    <col min="1" max="1" width="28.5546875" customWidth="1"/>
    <col min="2" max="6" width="11" customWidth="1"/>
  </cols>
  <sheetData>
    <row r="1" spans="1:7" s="1" customFormat="1" ht="32.25" customHeight="1" x14ac:dyDescent="0.3">
      <c r="A1" s="298" t="s">
        <v>392</v>
      </c>
      <c r="B1" s="299"/>
      <c r="C1" s="299"/>
      <c r="D1" s="299"/>
      <c r="E1" s="299"/>
      <c r="F1" s="299"/>
    </row>
    <row r="2" spans="1:7" ht="13.8" thickBot="1" x14ac:dyDescent="0.3">
      <c r="A2" s="64"/>
      <c r="B2" s="3"/>
      <c r="C2" s="3"/>
      <c r="D2" s="3"/>
      <c r="E2" s="3"/>
    </row>
    <row r="3" spans="1:7" s="269" customFormat="1" ht="24" customHeight="1" thickTop="1" x14ac:dyDescent="0.25">
      <c r="A3" s="12" t="s">
        <v>205</v>
      </c>
      <c r="B3" s="12">
        <v>1996</v>
      </c>
      <c r="C3" s="12">
        <v>1997</v>
      </c>
      <c r="D3" s="14">
        <v>1998</v>
      </c>
      <c r="E3" s="147">
        <v>1999</v>
      </c>
      <c r="F3" s="65">
        <v>2000</v>
      </c>
    </row>
    <row r="4" spans="1:7" x14ac:dyDescent="0.25">
      <c r="A4" s="4"/>
      <c r="B4" s="4"/>
      <c r="C4" s="4"/>
      <c r="E4" s="148"/>
      <c r="F4" s="37"/>
    </row>
    <row r="5" spans="1:7" x14ac:dyDescent="0.25">
      <c r="A5" s="43" t="s">
        <v>393</v>
      </c>
      <c r="B5" s="17">
        <v>32122</v>
      </c>
      <c r="C5" s="17">
        <v>30905</v>
      </c>
      <c r="D5" s="18">
        <v>31438</v>
      </c>
      <c r="E5" s="270">
        <v>30337</v>
      </c>
      <c r="F5" s="271">
        <v>30251</v>
      </c>
    </row>
    <row r="6" spans="1:7" x14ac:dyDescent="0.25">
      <c r="A6" s="38" t="s">
        <v>394</v>
      </c>
      <c r="B6" s="272">
        <v>16.979596151813087</v>
      </c>
      <c r="C6" s="272">
        <v>16.275469094777421</v>
      </c>
      <c r="D6" s="273">
        <v>16.716205222551299</v>
      </c>
      <c r="E6" s="274">
        <v>16.322500807059075</v>
      </c>
      <c r="F6" s="275">
        <v>16.483761987794246</v>
      </c>
    </row>
    <row r="7" spans="1:7" x14ac:dyDescent="0.25">
      <c r="A7" s="4" t="s">
        <v>395</v>
      </c>
      <c r="B7" s="17">
        <v>14741</v>
      </c>
      <c r="C7" s="17">
        <v>14343</v>
      </c>
      <c r="D7" s="18">
        <v>13628</v>
      </c>
      <c r="E7" s="270">
        <v>12969</v>
      </c>
      <c r="F7" s="271">
        <v>12689</v>
      </c>
      <c r="G7" s="126"/>
    </row>
    <row r="8" spans="1:7" x14ac:dyDescent="0.25">
      <c r="A8" s="4" t="s">
        <v>396</v>
      </c>
      <c r="B8" s="17">
        <v>17381</v>
      </c>
      <c r="C8" s="17">
        <v>16562</v>
      </c>
      <c r="D8" s="18">
        <v>17810</v>
      </c>
      <c r="E8" s="270">
        <v>17368</v>
      </c>
      <c r="F8" s="271">
        <v>17562</v>
      </c>
    </row>
    <row r="9" spans="1:7" x14ac:dyDescent="0.25">
      <c r="A9" s="5"/>
      <c r="B9" s="5"/>
      <c r="C9" s="5"/>
      <c r="D9" s="73"/>
      <c r="E9" s="157"/>
      <c r="F9" s="74"/>
    </row>
    <row r="11" spans="1:7" x14ac:dyDescent="0.25">
      <c r="A11" s="276" t="s">
        <v>397</v>
      </c>
      <c r="B11" s="277"/>
      <c r="C11" s="277"/>
    </row>
    <row r="12" spans="1:7" x14ac:dyDescent="0.25">
      <c r="A12" s="276" t="s">
        <v>398</v>
      </c>
      <c r="B12" s="277"/>
      <c r="C12" s="277"/>
    </row>
    <row r="13" spans="1:7" x14ac:dyDescent="0.25">
      <c r="A13" s="276" t="s">
        <v>399</v>
      </c>
      <c r="B13" s="77"/>
      <c r="C13" s="77"/>
    </row>
    <row r="16" spans="1:7" x14ac:dyDescent="0.25">
      <c r="B16" s="18"/>
      <c r="C16" s="18"/>
      <c r="D16" s="18"/>
      <c r="E16" s="18"/>
      <c r="F16" s="18"/>
    </row>
  </sheetData>
  <mergeCells count="1">
    <mergeCell ref="A1:F1"/>
  </mergeCells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/>
  </sheetViews>
  <sheetFormatPr defaultRowHeight="13.2" x14ac:dyDescent="0.25"/>
  <cols>
    <col min="1" max="1" width="13.6640625" customWidth="1"/>
    <col min="2" max="4" width="23.5546875" customWidth="1"/>
  </cols>
  <sheetData>
    <row r="1" spans="1:4" ht="36" customHeight="1" x14ac:dyDescent="0.3">
      <c r="A1" s="23" t="s">
        <v>385</v>
      </c>
      <c r="B1" s="51"/>
      <c r="C1" s="51"/>
      <c r="D1" s="51"/>
    </row>
    <row r="2" spans="1:4" ht="15.6" customHeight="1" thickBot="1" x14ac:dyDescent="0.35">
      <c r="A2" s="260"/>
      <c r="B2" s="53"/>
      <c r="C2" s="53"/>
      <c r="D2" s="53"/>
    </row>
    <row r="3" spans="1:4" s="264" customFormat="1" ht="35.1" customHeight="1" thickTop="1" x14ac:dyDescent="0.25">
      <c r="A3" s="116" t="s">
        <v>386</v>
      </c>
      <c r="B3" s="261" t="s">
        <v>129</v>
      </c>
      <c r="C3" s="262" t="s">
        <v>387</v>
      </c>
      <c r="D3" s="263" t="s">
        <v>388</v>
      </c>
    </row>
    <row r="4" spans="1:4" x14ac:dyDescent="0.25">
      <c r="A4" s="4"/>
      <c r="B4" s="6"/>
      <c r="C4" s="4"/>
    </row>
    <row r="5" spans="1:4" x14ac:dyDescent="0.25">
      <c r="A5" s="107">
        <v>1982</v>
      </c>
      <c r="B5" s="265">
        <f t="shared" ref="B5:B22" si="0">C5+D5</f>
        <v>13999</v>
      </c>
      <c r="C5" s="266">
        <v>11563</v>
      </c>
      <c r="D5" s="267">
        <v>2436</v>
      </c>
    </row>
    <row r="6" spans="1:4" x14ac:dyDescent="0.25">
      <c r="A6" s="107">
        <v>1983</v>
      </c>
      <c r="B6" s="265">
        <f t="shared" si="0"/>
        <v>13301</v>
      </c>
      <c r="C6" s="266">
        <v>10757</v>
      </c>
      <c r="D6" s="267">
        <v>2544</v>
      </c>
    </row>
    <row r="7" spans="1:4" x14ac:dyDescent="0.25">
      <c r="A7" s="107">
        <v>1984</v>
      </c>
      <c r="B7" s="265">
        <f t="shared" si="0"/>
        <v>13041</v>
      </c>
      <c r="C7" s="266">
        <v>10454</v>
      </c>
      <c r="D7" s="267">
        <v>2587</v>
      </c>
    </row>
    <row r="8" spans="1:4" x14ac:dyDescent="0.25">
      <c r="A8" s="107">
        <v>1985</v>
      </c>
      <c r="B8" s="265">
        <f t="shared" si="0"/>
        <v>12575</v>
      </c>
      <c r="C8" s="266">
        <v>10092</v>
      </c>
      <c r="D8" s="267">
        <v>2483</v>
      </c>
    </row>
    <row r="9" spans="1:4" x14ac:dyDescent="0.25">
      <c r="A9" s="107">
        <v>1986</v>
      </c>
      <c r="B9" s="265">
        <f t="shared" si="0"/>
        <v>12511</v>
      </c>
      <c r="C9" s="266">
        <v>9958</v>
      </c>
      <c r="D9" s="267">
        <v>2553</v>
      </c>
    </row>
    <row r="10" spans="1:4" x14ac:dyDescent="0.25">
      <c r="A10" s="107">
        <v>1987</v>
      </c>
      <c r="B10" s="265">
        <f t="shared" si="0"/>
        <v>13146</v>
      </c>
      <c r="C10" s="266">
        <v>10491</v>
      </c>
      <c r="D10" s="267">
        <v>2655</v>
      </c>
    </row>
    <row r="11" spans="1:4" x14ac:dyDescent="0.25">
      <c r="A11" s="107">
        <v>1988</v>
      </c>
      <c r="B11" s="265">
        <f t="shared" si="0"/>
        <v>13449</v>
      </c>
      <c r="C11" s="266">
        <v>10751</v>
      </c>
      <c r="D11" s="267">
        <v>2698</v>
      </c>
    </row>
    <row r="12" spans="1:4" x14ac:dyDescent="0.25">
      <c r="A12" s="107">
        <v>1989</v>
      </c>
      <c r="B12" s="265">
        <f t="shared" si="0"/>
        <v>13094</v>
      </c>
      <c r="C12" s="266">
        <v>10551</v>
      </c>
      <c r="D12" s="267">
        <v>2543</v>
      </c>
    </row>
    <row r="13" spans="1:4" x14ac:dyDescent="0.25">
      <c r="A13" s="107">
        <v>1990</v>
      </c>
      <c r="B13" s="265">
        <f t="shared" si="0"/>
        <v>12278</v>
      </c>
      <c r="C13" s="266">
        <v>9848</v>
      </c>
      <c r="D13" s="267">
        <v>2430</v>
      </c>
    </row>
    <row r="14" spans="1:4" x14ac:dyDescent="0.25">
      <c r="A14" s="107">
        <v>1991</v>
      </c>
      <c r="B14" s="265">
        <f t="shared" si="0"/>
        <v>11877</v>
      </c>
      <c r="C14" s="266">
        <v>9482</v>
      </c>
      <c r="D14" s="267">
        <v>2395</v>
      </c>
    </row>
    <row r="15" spans="1:4" x14ac:dyDescent="0.25">
      <c r="A15" s="107">
        <v>1992</v>
      </c>
      <c r="B15" s="265">
        <f t="shared" si="0"/>
        <v>12015</v>
      </c>
      <c r="C15" s="266">
        <v>9615</v>
      </c>
      <c r="D15" s="267">
        <v>2400</v>
      </c>
    </row>
    <row r="16" spans="1:4" x14ac:dyDescent="0.25">
      <c r="A16" s="107">
        <v>1993</v>
      </c>
      <c r="B16" s="265">
        <f t="shared" si="0"/>
        <v>11675</v>
      </c>
      <c r="C16" s="266">
        <v>9320</v>
      </c>
      <c r="D16" s="267">
        <v>2355</v>
      </c>
    </row>
    <row r="17" spans="1:4" x14ac:dyDescent="0.25">
      <c r="A17" s="107">
        <v>1994</v>
      </c>
      <c r="B17" s="265">
        <f t="shared" si="0"/>
        <v>12353</v>
      </c>
      <c r="C17" s="266">
        <v>9870</v>
      </c>
      <c r="D17" s="267">
        <v>2483</v>
      </c>
    </row>
    <row r="18" spans="1:4" x14ac:dyDescent="0.25">
      <c r="A18" s="107">
        <v>1995</v>
      </c>
      <c r="B18" s="265">
        <f t="shared" si="0"/>
        <v>12434</v>
      </c>
      <c r="C18" s="266">
        <v>9984</v>
      </c>
      <c r="D18" s="267">
        <v>2450</v>
      </c>
    </row>
    <row r="19" spans="1:4" x14ac:dyDescent="0.25">
      <c r="A19" s="107">
        <v>1996</v>
      </c>
      <c r="B19" s="265">
        <f t="shared" si="0"/>
        <v>12482</v>
      </c>
      <c r="C19" s="266">
        <v>9995</v>
      </c>
      <c r="D19" s="267">
        <v>2487</v>
      </c>
    </row>
    <row r="20" spans="1:4" x14ac:dyDescent="0.25">
      <c r="A20" s="107">
        <v>1997</v>
      </c>
      <c r="B20" s="265">
        <f t="shared" si="0"/>
        <v>12312</v>
      </c>
      <c r="C20" s="266">
        <v>9784</v>
      </c>
      <c r="D20" s="267">
        <v>2528</v>
      </c>
    </row>
    <row r="21" spans="1:4" x14ac:dyDescent="0.25">
      <c r="A21" s="107">
        <v>1998</v>
      </c>
      <c r="B21" s="265">
        <f t="shared" si="0"/>
        <v>12915</v>
      </c>
      <c r="C21" s="266">
        <v>10369</v>
      </c>
      <c r="D21" s="267">
        <v>2546</v>
      </c>
    </row>
    <row r="22" spans="1:4" x14ac:dyDescent="0.25">
      <c r="A22" s="107">
        <v>1999</v>
      </c>
      <c r="B22" s="265">
        <f t="shared" si="0"/>
        <v>13017</v>
      </c>
      <c r="C22" s="266">
        <v>10425</v>
      </c>
      <c r="D22" s="267">
        <v>2592</v>
      </c>
    </row>
    <row r="23" spans="1:4" x14ac:dyDescent="0.25">
      <c r="A23" s="268" t="s">
        <v>389</v>
      </c>
      <c r="B23" s="265">
        <f>C23+D23</f>
        <v>13380</v>
      </c>
      <c r="C23" s="266">
        <v>10671</v>
      </c>
      <c r="D23" s="267">
        <v>2709</v>
      </c>
    </row>
    <row r="24" spans="1:4" x14ac:dyDescent="0.25">
      <c r="A24" s="268" t="s">
        <v>390</v>
      </c>
      <c r="B24" s="265">
        <f>C24+D24</f>
        <v>12946</v>
      </c>
      <c r="C24" s="266">
        <v>10330</v>
      </c>
      <c r="D24" s="267">
        <v>2616</v>
      </c>
    </row>
    <row r="25" spans="1:4" x14ac:dyDescent="0.25">
      <c r="A25" s="107">
        <v>2002</v>
      </c>
      <c r="B25" s="265">
        <f>C25+D25</f>
        <v>13355</v>
      </c>
      <c r="C25" s="266">
        <v>10766</v>
      </c>
      <c r="D25" s="267">
        <v>2589</v>
      </c>
    </row>
    <row r="26" spans="1:4" x14ac:dyDescent="0.25">
      <c r="A26" s="5"/>
      <c r="B26" s="94"/>
      <c r="C26" s="5"/>
      <c r="D26" s="73"/>
    </row>
    <row r="28" spans="1:4" x14ac:dyDescent="0.25">
      <c r="A28" s="49" t="s">
        <v>391</v>
      </c>
    </row>
    <row r="29" spans="1:4" x14ac:dyDescent="0.25">
      <c r="A29" s="49" t="s">
        <v>282</v>
      </c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3.2" x14ac:dyDescent="0.25"/>
  <cols>
    <col min="1" max="1" width="16" customWidth="1"/>
    <col min="2" max="2" width="9" customWidth="1"/>
    <col min="3" max="3" width="16" customWidth="1"/>
    <col min="4" max="4" width="11.44140625" customWidth="1"/>
    <col min="5" max="5" width="15.6640625" customWidth="1"/>
    <col min="6" max="6" width="15.44140625" customWidth="1"/>
  </cols>
  <sheetData>
    <row r="1" spans="1:6" ht="15.6" x14ac:dyDescent="0.3">
      <c r="A1" s="159" t="s">
        <v>362</v>
      </c>
      <c r="B1" s="51"/>
      <c r="C1" s="51"/>
      <c r="D1" s="51"/>
      <c r="E1" s="51"/>
      <c r="F1" s="51"/>
    </row>
    <row r="2" spans="1:6" ht="15.6" x14ac:dyDescent="0.3">
      <c r="A2" s="160" t="s">
        <v>363</v>
      </c>
      <c r="B2" s="51"/>
      <c r="C2" s="51"/>
      <c r="D2" s="51"/>
      <c r="E2" s="51"/>
      <c r="F2" s="51"/>
    </row>
    <row r="3" spans="1:6" ht="15.6" x14ac:dyDescent="0.3">
      <c r="A3" s="160" t="s">
        <v>364</v>
      </c>
      <c r="B3" s="51"/>
      <c r="C3" s="51"/>
      <c r="D3" s="51"/>
      <c r="E3" s="51"/>
      <c r="F3" s="51"/>
    </row>
    <row r="4" spans="1:6" ht="12.75" customHeight="1" x14ac:dyDescent="0.3">
      <c r="A4" s="160"/>
      <c r="B4" s="51"/>
      <c r="C4" s="51"/>
      <c r="D4" s="51"/>
      <c r="E4" s="51"/>
      <c r="F4" s="51"/>
    </row>
    <row r="5" spans="1:6" x14ac:dyDescent="0.25">
      <c r="A5" s="246" t="s">
        <v>365</v>
      </c>
      <c r="B5" s="51"/>
      <c r="C5" s="51"/>
      <c r="D5" s="51"/>
      <c r="E5" s="51"/>
      <c r="F5" s="51"/>
    </row>
    <row r="6" spans="1:6" ht="12.75" customHeight="1" thickBot="1" x14ac:dyDescent="0.35">
      <c r="A6" s="52"/>
      <c r="B6" s="53"/>
      <c r="C6" s="53"/>
      <c r="D6" s="53"/>
      <c r="E6" s="53"/>
      <c r="F6" s="53"/>
    </row>
    <row r="7" spans="1:6" ht="15.75" customHeight="1" thickTop="1" x14ac:dyDescent="0.3">
      <c r="A7" s="247"/>
      <c r="B7" s="248"/>
      <c r="C7" s="249"/>
      <c r="D7" s="250"/>
      <c r="E7" s="251" t="s">
        <v>366</v>
      </c>
      <c r="F7" s="252"/>
    </row>
    <row r="8" spans="1:6" s="84" customFormat="1" ht="39.6" x14ac:dyDescent="0.25">
      <c r="A8" s="100" t="s">
        <v>367</v>
      </c>
      <c r="B8" s="253" t="s">
        <v>368</v>
      </c>
      <c r="C8" s="100" t="s">
        <v>369</v>
      </c>
      <c r="D8" s="100" t="s">
        <v>370</v>
      </c>
      <c r="E8" s="100" t="s">
        <v>320</v>
      </c>
      <c r="F8" s="117" t="s">
        <v>371</v>
      </c>
    </row>
    <row r="9" spans="1:6" x14ac:dyDescent="0.25">
      <c r="A9" s="4"/>
      <c r="B9" s="4"/>
      <c r="C9" s="4"/>
      <c r="D9" s="4"/>
      <c r="E9" s="4"/>
    </row>
    <row r="10" spans="1:6" x14ac:dyDescent="0.25">
      <c r="A10" s="254" t="s">
        <v>372</v>
      </c>
      <c r="B10" s="10">
        <v>121</v>
      </c>
      <c r="C10" s="255">
        <v>30537</v>
      </c>
      <c r="D10" s="255">
        <v>2144</v>
      </c>
      <c r="E10" s="256" t="s">
        <v>373</v>
      </c>
      <c r="F10" s="257">
        <v>1886</v>
      </c>
    </row>
    <row r="11" spans="1:6" x14ac:dyDescent="0.25">
      <c r="A11" s="254" t="s">
        <v>374</v>
      </c>
      <c r="B11" s="10">
        <v>127</v>
      </c>
      <c r="C11" s="255">
        <v>34541</v>
      </c>
      <c r="D11" s="255">
        <v>2532</v>
      </c>
      <c r="E11" s="256" t="s">
        <v>375</v>
      </c>
      <c r="F11" s="257">
        <v>2603</v>
      </c>
    </row>
    <row r="12" spans="1:6" x14ac:dyDescent="0.25">
      <c r="A12" s="254" t="s">
        <v>376</v>
      </c>
      <c r="B12" s="10">
        <v>126</v>
      </c>
      <c r="C12" s="255">
        <v>33300</v>
      </c>
      <c r="D12" s="255">
        <v>2658</v>
      </c>
      <c r="E12" s="256" t="s">
        <v>377</v>
      </c>
      <c r="F12" s="257">
        <v>2618</v>
      </c>
    </row>
    <row r="13" spans="1:6" x14ac:dyDescent="0.25">
      <c r="A13" s="254" t="s">
        <v>378</v>
      </c>
      <c r="B13" s="10">
        <v>130</v>
      </c>
      <c r="C13" s="255">
        <v>32193</v>
      </c>
      <c r="D13" s="255">
        <v>2475</v>
      </c>
      <c r="E13" s="256" t="s">
        <v>379</v>
      </c>
      <c r="F13" s="257">
        <v>2533</v>
      </c>
    </row>
    <row r="14" spans="1:6" x14ac:dyDescent="0.25">
      <c r="A14" s="258"/>
      <c r="B14" s="5"/>
      <c r="C14" s="5"/>
      <c r="D14" s="5"/>
      <c r="E14" s="5"/>
      <c r="F14" s="73"/>
    </row>
    <row r="16" spans="1:6" x14ac:dyDescent="0.25">
      <c r="A16" s="49" t="s">
        <v>380</v>
      </c>
    </row>
    <row r="17" spans="1:1" x14ac:dyDescent="0.25">
      <c r="A17" s="49" t="s">
        <v>381</v>
      </c>
    </row>
    <row r="18" spans="1:1" x14ac:dyDescent="0.25">
      <c r="A18" s="259" t="s">
        <v>382</v>
      </c>
    </row>
    <row r="19" spans="1:1" x14ac:dyDescent="0.25">
      <c r="A19" s="259" t="s">
        <v>383</v>
      </c>
    </row>
    <row r="20" spans="1:1" x14ac:dyDescent="0.25">
      <c r="A20" s="259" t="s">
        <v>384</v>
      </c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3.2" x14ac:dyDescent="0.25"/>
  <cols>
    <col min="1" max="1" width="20.6640625" customWidth="1"/>
    <col min="2" max="5" width="15.6640625" customWidth="1"/>
  </cols>
  <sheetData>
    <row r="1" spans="1:5" ht="15.6" customHeight="1" x14ac:dyDescent="0.3">
      <c r="A1" s="23" t="s">
        <v>352</v>
      </c>
      <c r="B1" s="26"/>
      <c r="C1" s="26"/>
      <c r="D1" s="26"/>
      <c r="E1" s="26"/>
    </row>
    <row r="2" spans="1:5" ht="15.6" customHeight="1" x14ac:dyDescent="0.3">
      <c r="A2" s="23" t="s">
        <v>353</v>
      </c>
      <c r="B2" s="26"/>
      <c r="C2" s="26"/>
      <c r="D2" s="26"/>
      <c r="E2" s="26"/>
    </row>
    <row r="3" spans="1:5" s="125" customFormat="1" x14ac:dyDescent="0.25">
      <c r="A3" s="233"/>
      <c r="B3" s="234"/>
      <c r="C3" s="234"/>
      <c r="D3" s="234"/>
      <c r="E3" s="234"/>
    </row>
    <row r="4" spans="1:5" s="125" customFormat="1" ht="12.75" customHeight="1" x14ac:dyDescent="0.25">
      <c r="A4" s="51" t="s">
        <v>354</v>
      </c>
      <c r="B4" s="234"/>
      <c r="C4" s="234"/>
      <c r="D4" s="234"/>
      <c r="E4" s="234"/>
    </row>
    <row r="5" spans="1:5" s="125" customFormat="1" ht="12.75" customHeight="1" x14ac:dyDescent="0.25">
      <c r="A5" s="51" t="s">
        <v>355</v>
      </c>
      <c r="B5" s="234"/>
      <c r="C5" s="234"/>
      <c r="D5" s="234"/>
      <c r="E5" s="234"/>
    </row>
    <row r="6" spans="1:5" s="125" customFormat="1" ht="13.8" thickBot="1" x14ac:dyDescent="0.3">
      <c r="A6" s="235"/>
      <c r="B6" s="236"/>
      <c r="C6" s="236"/>
      <c r="D6" s="236"/>
      <c r="E6" s="236"/>
    </row>
    <row r="7" spans="1:5" s="240" customFormat="1" ht="24" customHeight="1" thickTop="1" x14ac:dyDescent="0.25">
      <c r="A7" s="237"/>
      <c r="B7" s="238" t="s">
        <v>356</v>
      </c>
      <c r="C7" s="238"/>
      <c r="D7" s="239" t="s">
        <v>357</v>
      </c>
      <c r="E7" s="238"/>
    </row>
    <row r="8" spans="1:5" s="243" customFormat="1" ht="24" customHeight="1" x14ac:dyDescent="0.25">
      <c r="A8" s="241" t="s">
        <v>358</v>
      </c>
      <c r="B8" s="242">
        <v>2001</v>
      </c>
      <c r="C8" s="242">
        <v>2002</v>
      </c>
      <c r="D8" s="242">
        <v>2001</v>
      </c>
      <c r="E8" s="242">
        <v>2002</v>
      </c>
    </row>
    <row r="9" spans="1:5" x14ac:dyDescent="0.25">
      <c r="A9" s="4"/>
      <c r="B9" s="4"/>
      <c r="C9" s="4"/>
      <c r="D9" s="127"/>
      <c r="E9" s="127"/>
    </row>
    <row r="10" spans="1:5" x14ac:dyDescent="0.25">
      <c r="A10" s="4" t="s">
        <v>359</v>
      </c>
      <c r="B10" s="131">
        <v>515</v>
      </c>
      <c r="C10" s="131">
        <v>520</v>
      </c>
      <c r="D10" s="244">
        <v>514</v>
      </c>
      <c r="E10" s="244">
        <v>516</v>
      </c>
    </row>
    <row r="11" spans="1:5" x14ac:dyDescent="0.25">
      <c r="A11" s="4" t="s">
        <v>360</v>
      </c>
      <c r="B11" s="131">
        <v>486</v>
      </c>
      <c r="C11" s="131">
        <v>488</v>
      </c>
      <c r="D11" s="244">
        <v>506</v>
      </c>
      <c r="E11" s="244">
        <v>504</v>
      </c>
    </row>
    <row r="12" spans="1:5" x14ac:dyDescent="0.25">
      <c r="A12" s="5"/>
      <c r="B12" s="5"/>
      <c r="C12" s="5"/>
      <c r="D12" s="5"/>
      <c r="E12" s="73"/>
    </row>
    <row r="14" spans="1:5" s="77" customFormat="1" x14ac:dyDescent="0.25">
      <c r="A14" s="245" t="s">
        <v>361</v>
      </c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3.2" x14ac:dyDescent="0.25"/>
  <cols>
    <col min="1" max="1" width="20.6640625" customWidth="1"/>
    <col min="2" max="2" width="11.6640625" customWidth="1"/>
    <col min="3" max="6" width="12.88671875" customWidth="1"/>
  </cols>
  <sheetData>
    <row r="1" spans="1:7" ht="31.2" x14ac:dyDescent="0.3">
      <c r="A1" s="23" t="s">
        <v>347</v>
      </c>
      <c r="B1" s="51"/>
      <c r="C1" s="51"/>
      <c r="D1" s="51"/>
      <c r="E1" s="51"/>
      <c r="F1" s="51"/>
    </row>
    <row r="2" spans="1:7" ht="13.8" thickBot="1" x14ac:dyDescent="0.3">
      <c r="A2" s="3"/>
      <c r="B2" s="3"/>
      <c r="C2" s="3"/>
      <c r="D2" s="3"/>
      <c r="E2" s="3"/>
      <c r="F2" s="3"/>
    </row>
    <row r="3" spans="1:7" s="15" customFormat="1" ht="24" customHeight="1" thickTop="1" x14ac:dyDescent="0.25">
      <c r="A3" s="32"/>
      <c r="B3" s="229"/>
      <c r="C3" s="33" t="s">
        <v>333</v>
      </c>
      <c r="D3" s="99"/>
      <c r="E3" s="99"/>
      <c r="F3" s="99"/>
      <c r="G3" s="206"/>
    </row>
    <row r="4" spans="1:7" s="15" customFormat="1" ht="24" customHeight="1" x14ac:dyDescent="0.25">
      <c r="A4" s="12" t="s">
        <v>334</v>
      </c>
      <c r="B4" s="194" t="s">
        <v>348</v>
      </c>
      <c r="C4" s="12" t="s">
        <v>335</v>
      </c>
      <c r="D4" s="35" t="s">
        <v>336</v>
      </c>
      <c r="E4" s="35" t="s">
        <v>337</v>
      </c>
      <c r="F4" s="54" t="s">
        <v>338</v>
      </c>
      <c r="G4" s="206"/>
    </row>
    <row r="5" spans="1:7" x14ac:dyDescent="0.25">
      <c r="A5" s="4"/>
      <c r="B5" s="4"/>
      <c r="C5" s="4"/>
      <c r="D5" s="4"/>
      <c r="E5" s="4"/>
      <c r="F5" s="126"/>
      <c r="G5" s="126"/>
    </row>
    <row r="6" spans="1:7" x14ac:dyDescent="0.25">
      <c r="A6" s="4" t="s">
        <v>339</v>
      </c>
      <c r="B6" s="4"/>
      <c r="C6" s="4"/>
      <c r="D6" s="4"/>
      <c r="E6" s="4"/>
      <c r="F6" s="126"/>
      <c r="G6" s="126"/>
    </row>
    <row r="7" spans="1:7" x14ac:dyDescent="0.25">
      <c r="A7" s="43" t="s">
        <v>349</v>
      </c>
      <c r="B7" s="215">
        <v>23</v>
      </c>
      <c r="C7" s="230">
        <v>20</v>
      </c>
      <c r="D7" s="230">
        <v>21.3</v>
      </c>
      <c r="E7" s="230">
        <v>22.3</v>
      </c>
      <c r="F7" s="231">
        <v>30.9</v>
      </c>
      <c r="G7" s="126"/>
    </row>
    <row r="8" spans="1:7" x14ac:dyDescent="0.25">
      <c r="A8" s="43" t="s">
        <v>350</v>
      </c>
      <c r="B8" s="215">
        <v>54</v>
      </c>
      <c r="C8" s="230">
        <v>58.3</v>
      </c>
      <c r="D8" s="230">
        <v>58</v>
      </c>
      <c r="E8" s="230">
        <v>54.5</v>
      </c>
      <c r="F8" s="231">
        <v>62.3</v>
      </c>
      <c r="G8" s="126"/>
    </row>
    <row r="9" spans="1:7" x14ac:dyDescent="0.25">
      <c r="A9" s="43" t="s">
        <v>351</v>
      </c>
      <c r="B9" s="215">
        <v>23</v>
      </c>
      <c r="C9" s="230">
        <v>21.7</v>
      </c>
      <c r="D9" s="230">
        <v>20.7</v>
      </c>
      <c r="E9" s="230">
        <v>23.2</v>
      </c>
      <c r="F9" s="231">
        <v>6.8</v>
      </c>
      <c r="G9" s="126"/>
    </row>
    <row r="10" spans="1:7" x14ac:dyDescent="0.25">
      <c r="A10" s="4" t="s">
        <v>345</v>
      </c>
      <c r="B10" s="215"/>
      <c r="C10" s="230"/>
      <c r="D10" s="232"/>
      <c r="E10" s="230"/>
      <c r="F10" s="231"/>
      <c r="G10" s="126"/>
    </row>
    <row r="11" spans="1:7" x14ac:dyDescent="0.25">
      <c r="A11" s="43" t="s">
        <v>349</v>
      </c>
      <c r="B11" s="215">
        <v>23</v>
      </c>
      <c r="C11" s="230">
        <v>17.7</v>
      </c>
      <c r="D11" s="230">
        <v>18.100000000000001</v>
      </c>
      <c r="E11" s="230">
        <v>25.3</v>
      </c>
      <c r="F11" s="231">
        <v>29.5</v>
      </c>
      <c r="G11" s="126"/>
    </row>
    <row r="12" spans="1:7" x14ac:dyDescent="0.25">
      <c r="A12" s="43" t="s">
        <v>350</v>
      </c>
      <c r="B12" s="215">
        <v>54</v>
      </c>
      <c r="C12" s="230">
        <v>53.6</v>
      </c>
      <c r="D12" s="230">
        <v>47.5</v>
      </c>
      <c r="E12" s="230">
        <v>55.5</v>
      </c>
      <c r="F12" s="231">
        <v>52</v>
      </c>
      <c r="G12" s="126"/>
    </row>
    <row r="13" spans="1:7" x14ac:dyDescent="0.25">
      <c r="A13" s="43" t="s">
        <v>351</v>
      </c>
      <c r="B13" s="215">
        <v>23</v>
      </c>
      <c r="C13" s="230">
        <v>28.7</v>
      </c>
      <c r="D13" s="230">
        <v>34.4</v>
      </c>
      <c r="E13" s="230">
        <v>19.3</v>
      </c>
      <c r="F13" s="231">
        <v>18.600000000000001</v>
      </c>
      <c r="G13" s="126"/>
    </row>
    <row r="14" spans="1:7" x14ac:dyDescent="0.25">
      <c r="A14" s="5"/>
      <c r="B14" s="5"/>
      <c r="C14" s="5"/>
      <c r="D14" s="5"/>
      <c r="E14" s="5"/>
      <c r="F14" s="73"/>
      <c r="G14" s="126"/>
    </row>
    <row r="16" spans="1:7" x14ac:dyDescent="0.25">
      <c r="A16" s="75" t="s">
        <v>346</v>
      </c>
    </row>
    <row r="17" spans="1:1" s="48" customFormat="1" x14ac:dyDescent="0.25">
      <c r="A17" s="75"/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3.2" x14ac:dyDescent="0.25"/>
  <cols>
    <col min="1" max="1" width="20.6640625" customWidth="1"/>
    <col min="2" max="5" width="15.44140625" customWidth="1"/>
  </cols>
  <sheetData>
    <row r="1" spans="1:6" ht="31.2" x14ac:dyDescent="0.3">
      <c r="A1" s="23" t="s">
        <v>332</v>
      </c>
      <c r="B1" s="51"/>
      <c r="C1" s="51"/>
      <c r="D1" s="51"/>
      <c r="E1" s="51"/>
    </row>
    <row r="2" spans="1:6" ht="13.8" thickBot="1" x14ac:dyDescent="0.3">
      <c r="A2" s="3"/>
      <c r="B2" s="3"/>
      <c r="C2" s="3"/>
      <c r="D2" s="3"/>
      <c r="E2" s="3"/>
    </row>
    <row r="3" spans="1:6" s="15" customFormat="1" ht="24" customHeight="1" thickTop="1" x14ac:dyDescent="0.25">
      <c r="A3" s="32"/>
      <c r="B3" s="33" t="s">
        <v>333</v>
      </c>
      <c r="C3" s="99"/>
      <c r="D3" s="99"/>
      <c r="E3" s="99"/>
      <c r="F3" s="206"/>
    </row>
    <row r="4" spans="1:6" s="15" customFormat="1" ht="24" customHeight="1" x14ac:dyDescent="0.25">
      <c r="A4" s="12" t="s">
        <v>334</v>
      </c>
      <c r="B4" s="12" t="s">
        <v>335</v>
      </c>
      <c r="C4" s="35" t="s">
        <v>336</v>
      </c>
      <c r="D4" s="35" t="s">
        <v>337</v>
      </c>
      <c r="E4" s="54" t="s">
        <v>338</v>
      </c>
      <c r="F4" s="206"/>
    </row>
    <row r="5" spans="1:6" x14ac:dyDescent="0.25">
      <c r="A5" s="4"/>
      <c r="B5" s="4"/>
      <c r="C5" s="4"/>
      <c r="D5" s="4"/>
      <c r="E5" s="126"/>
      <c r="F5" s="126"/>
    </row>
    <row r="6" spans="1:6" x14ac:dyDescent="0.25">
      <c r="A6" s="4" t="s">
        <v>339</v>
      </c>
      <c r="B6" s="4"/>
      <c r="C6" s="4"/>
      <c r="D6" s="4"/>
      <c r="E6" s="126"/>
      <c r="F6" s="126"/>
    </row>
    <row r="7" spans="1:6" x14ac:dyDescent="0.25">
      <c r="A7" s="43" t="s">
        <v>340</v>
      </c>
      <c r="B7" s="226">
        <v>8.9</v>
      </c>
      <c r="C7" s="226">
        <v>8.3000000000000007</v>
      </c>
      <c r="D7" s="226">
        <v>8.4</v>
      </c>
      <c r="E7" s="227">
        <v>7.7</v>
      </c>
      <c r="F7" s="126"/>
    </row>
    <row r="8" spans="1:6" x14ac:dyDescent="0.25">
      <c r="A8" s="43" t="s">
        <v>341</v>
      </c>
      <c r="B8" s="226">
        <v>46.5</v>
      </c>
      <c r="C8" s="226">
        <v>46.5</v>
      </c>
      <c r="D8" s="226">
        <v>44.4</v>
      </c>
      <c r="E8" s="227">
        <v>41.8</v>
      </c>
      <c r="F8" s="126"/>
    </row>
    <row r="9" spans="1:6" x14ac:dyDescent="0.25">
      <c r="A9" s="43" t="s">
        <v>342</v>
      </c>
      <c r="B9" s="226">
        <v>40.299999999999997</v>
      </c>
      <c r="C9" s="226">
        <v>42.1</v>
      </c>
      <c r="D9" s="226">
        <v>40.200000000000003</v>
      </c>
      <c r="E9" s="227">
        <v>35.9</v>
      </c>
      <c r="F9" s="126"/>
    </row>
    <row r="10" spans="1:6" x14ac:dyDescent="0.25">
      <c r="A10" s="43" t="s">
        <v>343</v>
      </c>
      <c r="B10" s="226">
        <v>2</v>
      </c>
      <c r="C10" s="226">
        <v>1.3</v>
      </c>
      <c r="D10" s="226">
        <v>1.6</v>
      </c>
      <c r="E10" s="227">
        <v>1.1000000000000001</v>
      </c>
      <c r="F10" s="126"/>
    </row>
    <row r="11" spans="1:6" x14ac:dyDescent="0.25">
      <c r="A11" s="43" t="s">
        <v>344</v>
      </c>
      <c r="B11" s="226">
        <v>2.2999999999999998</v>
      </c>
      <c r="C11" s="226">
        <v>1.8</v>
      </c>
      <c r="D11" s="226">
        <v>5.4</v>
      </c>
      <c r="E11" s="227">
        <v>13.5</v>
      </c>
      <c r="F11" s="126"/>
    </row>
    <row r="12" spans="1:6" x14ac:dyDescent="0.25">
      <c r="A12" s="4" t="s">
        <v>345</v>
      </c>
      <c r="B12" s="226"/>
      <c r="C12" s="228"/>
      <c r="D12" s="226"/>
      <c r="E12" s="227"/>
      <c r="F12" s="126"/>
    </row>
    <row r="13" spans="1:6" x14ac:dyDescent="0.25">
      <c r="A13" s="43" t="s">
        <v>340</v>
      </c>
      <c r="B13" s="226">
        <v>21.8</v>
      </c>
      <c r="C13" s="226">
        <v>21.6</v>
      </c>
      <c r="D13" s="226">
        <v>22.2</v>
      </c>
      <c r="E13" s="227">
        <v>16.600000000000001</v>
      </c>
      <c r="F13" s="126"/>
    </row>
    <row r="14" spans="1:6" x14ac:dyDescent="0.25">
      <c r="A14" s="43" t="s">
        <v>341</v>
      </c>
      <c r="B14" s="226">
        <v>56.8</v>
      </c>
      <c r="C14" s="226">
        <v>55.4</v>
      </c>
      <c r="D14" s="226">
        <v>53.3</v>
      </c>
      <c r="E14" s="227">
        <v>50.9</v>
      </c>
      <c r="F14" s="126"/>
    </row>
    <row r="15" spans="1:6" x14ac:dyDescent="0.25">
      <c r="A15" s="43" t="s">
        <v>342</v>
      </c>
      <c r="B15" s="226">
        <v>18.600000000000001</v>
      </c>
      <c r="C15" s="226">
        <v>19.899999999999999</v>
      </c>
      <c r="D15" s="226">
        <v>18.2</v>
      </c>
      <c r="E15" s="227">
        <v>16.399999999999999</v>
      </c>
      <c r="F15" s="126"/>
    </row>
    <row r="16" spans="1:6" x14ac:dyDescent="0.25">
      <c r="A16" s="43" t="s">
        <v>343</v>
      </c>
      <c r="B16" s="226">
        <v>1.6</v>
      </c>
      <c r="C16" s="226">
        <v>1.9</v>
      </c>
      <c r="D16" s="226">
        <v>1.5</v>
      </c>
      <c r="E16" s="227">
        <v>0.9</v>
      </c>
      <c r="F16" s="126"/>
    </row>
    <row r="17" spans="1:6" x14ac:dyDescent="0.25">
      <c r="A17" s="43" t="s">
        <v>344</v>
      </c>
      <c r="B17" s="226">
        <v>1.2</v>
      </c>
      <c r="C17" s="226">
        <v>1.2</v>
      </c>
      <c r="D17" s="226">
        <v>4.9000000000000004</v>
      </c>
      <c r="E17" s="227">
        <v>15.2</v>
      </c>
      <c r="F17" s="126"/>
    </row>
    <row r="18" spans="1:6" x14ac:dyDescent="0.25">
      <c r="A18" s="5"/>
      <c r="B18" s="5"/>
      <c r="C18" s="5"/>
      <c r="D18" s="5"/>
      <c r="E18" s="73"/>
      <c r="F18" s="126"/>
    </row>
    <row r="20" spans="1:6" x14ac:dyDescent="0.25">
      <c r="A20" s="75" t="s">
        <v>346</v>
      </c>
    </row>
    <row r="21" spans="1:6" s="48" customFormat="1" x14ac:dyDescent="0.25">
      <c r="A21" s="75"/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/>
  </sheetViews>
  <sheetFormatPr defaultRowHeight="13.2" x14ac:dyDescent="0.25"/>
  <cols>
    <col min="1" max="1" width="7.109375" customWidth="1"/>
    <col min="2" max="8" width="9.6640625" customWidth="1"/>
    <col min="9" max="9" width="9.33203125" customWidth="1"/>
  </cols>
  <sheetData>
    <row r="1" spans="1:10" s="1" customFormat="1" ht="31.2" x14ac:dyDescent="0.3">
      <c r="A1" s="23" t="s">
        <v>317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205" t="s">
        <v>111</v>
      </c>
    </row>
    <row r="3" spans="1:10" x14ac:dyDescent="0.25">
      <c r="A3" s="51" t="s">
        <v>318</v>
      </c>
      <c r="B3" s="51"/>
      <c r="C3" s="51"/>
      <c r="D3" s="51"/>
      <c r="E3" s="51"/>
      <c r="F3" s="51"/>
      <c r="G3" s="51"/>
      <c r="H3" s="51"/>
      <c r="I3" s="51"/>
    </row>
    <row r="4" spans="1:10" ht="12.75" customHeight="1" thickBot="1" x14ac:dyDescent="0.3">
      <c r="A4" s="53"/>
      <c r="B4" s="53"/>
      <c r="C4" s="53"/>
      <c r="D4" s="53"/>
      <c r="E4" s="53"/>
      <c r="F4" s="53"/>
      <c r="G4" s="53"/>
      <c r="H4" s="3"/>
      <c r="I4" s="3"/>
    </row>
    <row r="5" spans="1:10" s="15" customFormat="1" ht="23.1" customHeight="1" thickTop="1" x14ac:dyDescent="0.25">
      <c r="A5" s="32"/>
      <c r="B5" s="206"/>
      <c r="C5" s="207"/>
      <c r="D5" s="99" t="s">
        <v>284</v>
      </c>
      <c r="E5" s="99"/>
      <c r="F5" s="99"/>
      <c r="G5" s="98"/>
      <c r="H5" s="32"/>
    </row>
    <row r="6" spans="1:10" s="15" customFormat="1" ht="23.1" customHeight="1" x14ac:dyDescent="0.25">
      <c r="A6" s="32"/>
      <c r="B6" s="206"/>
      <c r="C6" s="207"/>
      <c r="D6" s="208"/>
      <c r="E6" s="99" t="s">
        <v>319</v>
      </c>
      <c r="F6" s="98"/>
      <c r="G6" s="32"/>
      <c r="H6" s="32"/>
    </row>
    <row r="7" spans="1:10" s="84" customFormat="1" ht="52.8" x14ac:dyDescent="0.25">
      <c r="A7" s="80" t="s">
        <v>320</v>
      </c>
      <c r="B7" s="137" t="s">
        <v>321</v>
      </c>
      <c r="C7" s="209"/>
      <c r="D7" s="166" t="s">
        <v>129</v>
      </c>
      <c r="E7" s="82" t="s">
        <v>322</v>
      </c>
      <c r="F7" s="82" t="s">
        <v>323</v>
      </c>
      <c r="G7" s="82" t="s">
        <v>324</v>
      </c>
      <c r="H7" s="210" t="s">
        <v>325</v>
      </c>
      <c r="I7" s="211" t="s">
        <v>326</v>
      </c>
    </row>
    <row r="8" spans="1:10" ht="11.1" customHeight="1" x14ac:dyDescent="0.25">
      <c r="A8" s="4"/>
      <c r="B8" s="212"/>
      <c r="C8" s="213"/>
      <c r="D8" s="6"/>
      <c r="E8" s="4"/>
      <c r="F8" s="4"/>
      <c r="G8" s="4"/>
      <c r="H8" s="4"/>
    </row>
    <row r="9" spans="1:10" x14ac:dyDescent="0.25">
      <c r="A9" s="183">
        <v>1991</v>
      </c>
      <c r="B9" s="214">
        <v>47668</v>
      </c>
      <c r="C9" s="213"/>
      <c r="D9" s="88">
        <v>19383</v>
      </c>
      <c r="E9" s="89">
        <v>12530</v>
      </c>
      <c r="F9" s="215">
        <v>5005</v>
      </c>
      <c r="G9" s="215">
        <v>1848</v>
      </c>
      <c r="H9" s="215">
        <v>2681</v>
      </c>
      <c r="I9" s="216">
        <v>667</v>
      </c>
      <c r="J9" s="90"/>
    </row>
    <row r="10" spans="1:10" x14ac:dyDescent="0.25">
      <c r="A10" s="183">
        <v>1992</v>
      </c>
      <c r="B10" s="214">
        <v>49851</v>
      </c>
      <c r="C10" s="213"/>
      <c r="D10" s="88">
        <v>19865</v>
      </c>
      <c r="E10" s="89">
        <v>12838</v>
      </c>
      <c r="F10" s="215">
        <v>5207</v>
      </c>
      <c r="G10" s="215">
        <v>1820</v>
      </c>
      <c r="H10" s="215">
        <v>2966</v>
      </c>
      <c r="I10" s="216">
        <v>692</v>
      </c>
      <c r="J10" s="90"/>
    </row>
    <row r="11" spans="1:10" x14ac:dyDescent="0.25">
      <c r="A11" s="183">
        <v>1993</v>
      </c>
      <c r="B11" s="214">
        <v>50647</v>
      </c>
      <c r="C11" s="213"/>
      <c r="D11" s="88">
        <v>20090</v>
      </c>
      <c r="E11" s="89">
        <v>12991</v>
      </c>
      <c r="F11" s="215">
        <v>5343</v>
      </c>
      <c r="G11" s="215">
        <v>1756</v>
      </c>
      <c r="H11" s="215">
        <v>3174</v>
      </c>
      <c r="I11" s="216">
        <v>676</v>
      </c>
      <c r="J11" s="90"/>
    </row>
    <row r="12" spans="1:10" x14ac:dyDescent="0.25">
      <c r="A12" s="183">
        <v>1994</v>
      </c>
      <c r="B12" s="214">
        <v>51677</v>
      </c>
      <c r="C12" s="213"/>
      <c r="D12" s="88">
        <v>20041</v>
      </c>
      <c r="E12" s="89">
        <v>12903</v>
      </c>
      <c r="F12" s="215">
        <v>5518</v>
      </c>
      <c r="G12" s="215">
        <v>1620</v>
      </c>
      <c r="H12" s="215">
        <v>2987</v>
      </c>
      <c r="I12" s="216">
        <v>744</v>
      </c>
      <c r="J12" s="90"/>
    </row>
    <row r="13" spans="1:10" x14ac:dyDescent="0.25">
      <c r="A13" s="183">
        <v>1995</v>
      </c>
      <c r="B13" s="214">
        <v>50242</v>
      </c>
      <c r="C13" s="213"/>
      <c r="D13" s="88">
        <v>19801</v>
      </c>
      <c r="E13" s="89">
        <v>13050</v>
      </c>
      <c r="F13" s="215">
        <v>5220</v>
      </c>
      <c r="G13" s="215">
        <v>1531</v>
      </c>
      <c r="H13" s="215">
        <v>2872</v>
      </c>
      <c r="I13" s="216">
        <v>716</v>
      </c>
      <c r="J13" s="90"/>
    </row>
    <row r="14" spans="1:10" x14ac:dyDescent="0.25">
      <c r="A14" s="183">
        <v>1996</v>
      </c>
      <c r="B14" s="214">
        <v>47379</v>
      </c>
      <c r="C14" s="213"/>
      <c r="D14" s="88">
        <v>18252</v>
      </c>
      <c r="E14" s="89">
        <v>12216</v>
      </c>
      <c r="F14" s="215">
        <v>4789</v>
      </c>
      <c r="G14" s="215">
        <v>1247</v>
      </c>
      <c r="H14" s="215">
        <v>2800</v>
      </c>
      <c r="I14" s="216">
        <v>648</v>
      </c>
      <c r="J14" s="90"/>
    </row>
    <row r="15" spans="1:10" x14ac:dyDescent="0.25">
      <c r="A15" s="183">
        <v>1997</v>
      </c>
      <c r="B15" s="214">
        <v>45551</v>
      </c>
      <c r="C15" s="213"/>
      <c r="D15" s="88">
        <v>17365</v>
      </c>
      <c r="E15" s="89">
        <v>11782</v>
      </c>
      <c r="F15" s="215">
        <v>4514</v>
      </c>
      <c r="G15" s="215">
        <v>1069</v>
      </c>
      <c r="H15" s="215">
        <v>2639</v>
      </c>
      <c r="I15" s="216">
        <v>648</v>
      </c>
      <c r="J15" s="90"/>
    </row>
    <row r="16" spans="1:10" x14ac:dyDescent="0.25">
      <c r="A16" s="183">
        <v>1998</v>
      </c>
      <c r="B16" s="214">
        <v>45337</v>
      </c>
      <c r="C16" s="213"/>
      <c r="D16" s="88">
        <v>17013</v>
      </c>
      <c r="E16" s="89">
        <v>11500</v>
      </c>
      <c r="F16" s="215">
        <v>4508</v>
      </c>
      <c r="G16" s="215">
        <v>1005</v>
      </c>
      <c r="H16" s="215">
        <v>2730</v>
      </c>
      <c r="I16" s="216">
        <v>685</v>
      </c>
      <c r="J16" s="90"/>
    </row>
    <row r="17" spans="1:10" x14ac:dyDescent="0.25">
      <c r="A17" s="183">
        <v>1999</v>
      </c>
      <c r="B17" s="214">
        <v>46479</v>
      </c>
      <c r="C17" s="213"/>
      <c r="D17" s="88">
        <v>17612</v>
      </c>
      <c r="E17" s="89">
        <v>11458</v>
      </c>
      <c r="F17" s="215">
        <v>4741</v>
      </c>
      <c r="G17" s="215">
        <v>1413</v>
      </c>
      <c r="H17" s="215">
        <v>2790</v>
      </c>
      <c r="I17" s="216">
        <v>687</v>
      </c>
      <c r="J17" s="90"/>
    </row>
    <row r="18" spans="1:10" x14ac:dyDescent="0.25">
      <c r="A18" s="183">
        <v>2000</v>
      </c>
      <c r="B18" s="214">
        <v>44579</v>
      </c>
      <c r="C18" s="213"/>
      <c r="D18" s="88">
        <v>17263</v>
      </c>
      <c r="E18" s="89">
        <v>11151</v>
      </c>
      <c r="F18" s="215">
        <v>4567</v>
      </c>
      <c r="G18" s="215">
        <v>1545</v>
      </c>
      <c r="H18" s="215">
        <v>2874</v>
      </c>
      <c r="I18" s="216">
        <v>665</v>
      </c>
      <c r="J18" s="90"/>
    </row>
    <row r="19" spans="1:10" x14ac:dyDescent="0.25">
      <c r="A19" s="183">
        <v>2001</v>
      </c>
      <c r="B19" s="214">
        <v>45994</v>
      </c>
      <c r="C19" s="213"/>
      <c r="D19" s="88">
        <v>17532</v>
      </c>
      <c r="E19" s="89">
        <v>11485</v>
      </c>
      <c r="F19" s="215">
        <v>4536</v>
      </c>
      <c r="G19" s="215">
        <v>1511</v>
      </c>
      <c r="H19" s="215">
        <v>2913</v>
      </c>
      <c r="I19" s="216">
        <v>740</v>
      </c>
      <c r="J19" s="90"/>
    </row>
    <row r="20" spans="1:10" x14ac:dyDescent="0.25">
      <c r="A20" s="183">
        <v>2002</v>
      </c>
      <c r="B20" s="214">
        <v>48173</v>
      </c>
      <c r="C20" s="213"/>
      <c r="D20" s="88">
        <v>18706</v>
      </c>
      <c r="E20" s="89">
        <v>12242</v>
      </c>
      <c r="F20" s="215">
        <v>4834</v>
      </c>
      <c r="G20" s="215">
        <v>1630</v>
      </c>
      <c r="H20" s="215">
        <v>3040</v>
      </c>
      <c r="I20" s="216">
        <v>834</v>
      </c>
      <c r="J20" s="90"/>
    </row>
    <row r="21" spans="1:10" ht="11.1" customHeight="1" x14ac:dyDescent="0.25">
      <c r="A21" s="5"/>
      <c r="B21" s="45"/>
      <c r="C21" s="217"/>
      <c r="D21" s="217"/>
      <c r="E21" s="44"/>
      <c r="F21" s="44"/>
      <c r="G21" s="44"/>
      <c r="H21" s="44"/>
      <c r="I21" s="45"/>
    </row>
    <row r="22" spans="1:10" s="15" customFormat="1" ht="23.1" customHeight="1" x14ac:dyDescent="0.25">
      <c r="A22" s="32"/>
      <c r="B22" s="99" t="s">
        <v>294</v>
      </c>
      <c r="C22" s="99"/>
      <c r="D22" s="99"/>
      <c r="E22" s="99"/>
      <c r="F22" s="99"/>
      <c r="G22" s="99"/>
      <c r="H22" s="99"/>
      <c r="I22" s="99"/>
    </row>
    <row r="23" spans="1:10" s="15" customFormat="1" ht="23.1" customHeight="1" x14ac:dyDescent="0.25">
      <c r="A23" s="12" t="s">
        <v>320</v>
      </c>
      <c r="B23" s="13" t="s">
        <v>129</v>
      </c>
      <c r="C23" s="218" t="s">
        <v>34</v>
      </c>
      <c r="D23" s="218" t="s">
        <v>35</v>
      </c>
      <c r="E23" s="218" t="s">
        <v>36</v>
      </c>
      <c r="F23" s="35" t="s">
        <v>37</v>
      </c>
      <c r="G23" s="12" t="s">
        <v>84</v>
      </c>
      <c r="H23" s="12" t="s">
        <v>38</v>
      </c>
      <c r="I23" s="14" t="s">
        <v>86</v>
      </c>
    </row>
    <row r="24" spans="1:10" ht="10.5" customHeight="1" x14ac:dyDescent="0.25">
      <c r="A24" s="4"/>
      <c r="B24" s="6"/>
      <c r="C24" s="219"/>
      <c r="D24" s="4"/>
      <c r="E24" s="220"/>
      <c r="F24" s="221"/>
      <c r="G24" s="221"/>
      <c r="H24" s="221"/>
      <c r="I24" s="222"/>
    </row>
    <row r="25" spans="1:10" x14ac:dyDescent="0.25">
      <c r="A25" s="183">
        <v>1991</v>
      </c>
      <c r="B25" s="223">
        <v>24937</v>
      </c>
      <c r="C25" s="215">
        <v>4466</v>
      </c>
      <c r="D25" s="89">
        <v>6550</v>
      </c>
      <c r="E25" s="89">
        <v>6351</v>
      </c>
      <c r="F25" s="215">
        <v>1616</v>
      </c>
      <c r="G25" s="215">
        <v>1857</v>
      </c>
      <c r="H25" s="215">
        <v>1507</v>
      </c>
      <c r="I25" s="90">
        <v>2590</v>
      </c>
      <c r="J25" s="224"/>
    </row>
    <row r="26" spans="1:10" x14ac:dyDescent="0.25">
      <c r="A26" s="183">
        <v>1992</v>
      </c>
      <c r="B26" s="223">
        <v>26328</v>
      </c>
      <c r="C26" s="215">
        <v>4774</v>
      </c>
      <c r="D26" s="89">
        <v>7132</v>
      </c>
      <c r="E26" s="89">
        <v>6135</v>
      </c>
      <c r="F26" s="215">
        <v>1787</v>
      </c>
      <c r="G26" s="215">
        <v>2207</v>
      </c>
      <c r="H26" s="215">
        <v>1580</v>
      </c>
      <c r="I26" s="90">
        <v>2713</v>
      </c>
      <c r="J26" s="224"/>
    </row>
    <row r="27" spans="1:10" x14ac:dyDescent="0.25">
      <c r="A27" s="183">
        <v>1993</v>
      </c>
      <c r="B27" s="223">
        <v>26707</v>
      </c>
      <c r="C27" s="215">
        <v>4741</v>
      </c>
      <c r="D27" s="89">
        <v>7375</v>
      </c>
      <c r="E27" s="89">
        <v>6473</v>
      </c>
      <c r="F27" s="215">
        <v>1642</v>
      </c>
      <c r="G27" s="215">
        <v>2415</v>
      </c>
      <c r="H27" s="215">
        <v>1464</v>
      </c>
      <c r="I27" s="90">
        <v>2597</v>
      </c>
      <c r="J27" s="224"/>
    </row>
    <row r="28" spans="1:10" x14ac:dyDescent="0.25">
      <c r="A28" s="183">
        <v>1994</v>
      </c>
      <c r="B28" s="223">
        <v>27905</v>
      </c>
      <c r="C28" s="215">
        <v>4824</v>
      </c>
      <c r="D28" s="89">
        <v>7648</v>
      </c>
      <c r="E28" s="89">
        <v>6507</v>
      </c>
      <c r="F28" s="215">
        <v>1767</v>
      </c>
      <c r="G28" s="215">
        <v>2815</v>
      </c>
      <c r="H28" s="215">
        <v>1518</v>
      </c>
      <c r="I28" s="90">
        <v>2826</v>
      </c>
      <c r="J28" s="224"/>
    </row>
    <row r="29" spans="1:10" x14ac:dyDescent="0.25">
      <c r="A29" s="183">
        <v>1995</v>
      </c>
      <c r="B29" s="223">
        <v>26853</v>
      </c>
      <c r="C29" s="215">
        <v>4445</v>
      </c>
      <c r="D29" s="89">
        <v>7329</v>
      </c>
      <c r="E29" s="89">
        <v>6368</v>
      </c>
      <c r="F29" s="215">
        <v>1674</v>
      </c>
      <c r="G29" s="215">
        <v>2811</v>
      </c>
      <c r="H29" s="215">
        <v>1461</v>
      </c>
      <c r="I29" s="90">
        <v>2765</v>
      </c>
      <c r="J29" s="224"/>
    </row>
    <row r="30" spans="1:10" x14ac:dyDescent="0.25">
      <c r="A30" s="183">
        <v>1996</v>
      </c>
      <c r="B30" s="223">
        <v>25679</v>
      </c>
      <c r="C30" s="215">
        <v>4090</v>
      </c>
      <c r="D30" s="89">
        <v>7373</v>
      </c>
      <c r="E30" s="89">
        <v>6014</v>
      </c>
      <c r="F30" s="215">
        <v>1518</v>
      </c>
      <c r="G30" s="215">
        <v>2463</v>
      </c>
      <c r="H30" s="215">
        <v>1367</v>
      </c>
      <c r="I30" s="90">
        <v>2854</v>
      </c>
      <c r="J30" s="224"/>
    </row>
    <row r="31" spans="1:10" x14ac:dyDescent="0.25">
      <c r="A31" s="183">
        <v>1997</v>
      </c>
      <c r="B31" s="223">
        <v>24899</v>
      </c>
      <c r="C31" s="215">
        <v>3970</v>
      </c>
      <c r="D31" s="89">
        <v>7189</v>
      </c>
      <c r="E31" s="89">
        <v>5936</v>
      </c>
      <c r="F31" s="215">
        <v>1513</v>
      </c>
      <c r="G31" s="215">
        <v>2221</v>
      </c>
      <c r="H31" s="215">
        <v>1283</v>
      </c>
      <c r="I31" s="90">
        <v>2787</v>
      </c>
      <c r="J31" s="224"/>
    </row>
    <row r="32" spans="1:10" x14ac:dyDescent="0.25">
      <c r="A32" s="183">
        <v>1998</v>
      </c>
      <c r="B32" s="223">
        <v>24909</v>
      </c>
      <c r="C32" s="215">
        <v>4124</v>
      </c>
      <c r="D32" s="89">
        <v>7236</v>
      </c>
      <c r="E32" s="89">
        <v>5765</v>
      </c>
      <c r="F32" s="215">
        <v>1491</v>
      </c>
      <c r="G32" s="215">
        <v>2308</v>
      </c>
      <c r="H32" s="215">
        <v>1136</v>
      </c>
      <c r="I32" s="90">
        <v>2849</v>
      </c>
      <c r="J32" s="224"/>
    </row>
    <row r="33" spans="1:10" x14ac:dyDescent="0.25">
      <c r="A33" s="183">
        <v>1999</v>
      </c>
      <c r="B33" s="223">
        <v>25390</v>
      </c>
      <c r="C33" s="215">
        <v>4769</v>
      </c>
      <c r="D33" s="89">
        <v>7254</v>
      </c>
      <c r="E33" s="89">
        <v>5570</v>
      </c>
      <c r="F33" s="215">
        <v>1514</v>
      </c>
      <c r="G33" s="215">
        <v>2279</v>
      </c>
      <c r="H33" s="215">
        <v>1142</v>
      </c>
      <c r="I33" s="90">
        <v>2862</v>
      </c>
      <c r="J33" s="224"/>
    </row>
    <row r="34" spans="1:10" x14ac:dyDescent="0.25">
      <c r="A34" s="183">
        <v>2000</v>
      </c>
      <c r="B34" s="223">
        <v>23777</v>
      </c>
      <c r="C34" s="215">
        <v>4487</v>
      </c>
      <c r="D34" s="89">
        <v>6760</v>
      </c>
      <c r="E34" s="89">
        <v>5259</v>
      </c>
      <c r="F34" s="215">
        <v>1451</v>
      </c>
      <c r="G34" s="215">
        <v>2090</v>
      </c>
      <c r="H34" s="215">
        <v>1052</v>
      </c>
      <c r="I34" s="90">
        <v>2678</v>
      </c>
      <c r="J34" s="224"/>
    </row>
    <row r="35" spans="1:10" x14ac:dyDescent="0.25">
      <c r="A35" s="183">
        <v>2001</v>
      </c>
      <c r="B35" s="223">
        <v>24809</v>
      </c>
      <c r="C35" s="215">
        <v>4653</v>
      </c>
      <c r="D35" s="89">
        <v>7081</v>
      </c>
      <c r="E35" s="89">
        <v>5562</v>
      </c>
      <c r="F35" s="215">
        <v>1554</v>
      </c>
      <c r="G35" s="215">
        <v>2075</v>
      </c>
      <c r="H35" s="215">
        <v>1185</v>
      </c>
      <c r="I35" s="90">
        <v>2699</v>
      </c>
      <c r="J35" s="224"/>
    </row>
    <row r="36" spans="1:10" x14ac:dyDescent="0.25">
      <c r="A36" s="183">
        <v>2002</v>
      </c>
      <c r="B36" s="223">
        <v>25593</v>
      </c>
      <c r="C36" s="215">
        <v>4478</v>
      </c>
      <c r="D36" s="89">
        <v>7041</v>
      </c>
      <c r="E36" s="89">
        <v>5918</v>
      </c>
      <c r="F36" s="215">
        <v>1761</v>
      </c>
      <c r="G36" s="215">
        <v>2182</v>
      </c>
      <c r="H36" s="215">
        <v>1224</v>
      </c>
      <c r="I36" s="90">
        <v>2989</v>
      </c>
      <c r="J36" s="224"/>
    </row>
    <row r="37" spans="1:10" ht="11.1" customHeight="1" x14ac:dyDescent="0.25">
      <c r="A37" s="225"/>
      <c r="B37" s="94"/>
      <c r="C37" s="5"/>
      <c r="D37" s="5"/>
      <c r="E37" s="5"/>
      <c r="F37" s="5"/>
      <c r="G37" s="5"/>
      <c r="H37" s="5"/>
      <c r="I37" s="73"/>
    </row>
    <row r="38" spans="1:10" ht="11.1" customHeight="1" x14ac:dyDescent="0.25"/>
    <row r="39" spans="1:10" ht="12.75" customHeight="1" x14ac:dyDescent="0.25">
      <c r="A39" s="49" t="s">
        <v>327</v>
      </c>
    </row>
    <row r="40" spans="1:10" x14ac:dyDescent="0.25">
      <c r="A40" s="49" t="s">
        <v>328</v>
      </c>
    </row>
    <row r="41" spans="1:10" x14ac:dyDescent="0.25">
      <c r="A41" s="50" t="s">
        <v>329</v>
      </c>
    </row>
    <row r="42" spans="1:10" x14ac:dyDescent="0.25">
      <c r="A42" s="47" t="s">
        <v>330</v>
      </c>
    </row>
    <row r="43" spans="1:10" x14ac:dyDescent="0.25">
      <c r="A43" s="49" t="s">
        <v>331</v>
      </c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3.2" x14ac:dyDescent="0.25"/>
  <cols>
    <col min="1" max="1" width="9.44140625" customWidth="1"/>
    <col min="2" max="8" width="10.6640625" customWidth="1"/>
  </cols>
  <sheetData>
    <row r="1" spans="1:8" ht="31.2" x14ac:dyDescent="0.3">
      <c r="A1" s="23" t="s">
        <v>283</v>
      </c>
      <c r="B1" s="51"/>
      <c r="C1" s="51"/>
      <c r="D1" s="51"/>
      <c r="E1" s="51"/>
      <c r="F1" s="51"/>
      <c r="G1" s="51"/>
      <c r="H1" s="51"/>
    </row>
    <row r="2" spans="1:8" ht="12.75" customHeight="1" thickBot="1" x14ac:dyDescent="0.3">
      <c r="A2" s="3"/>
      <c r="B2" s="3"/>
      <c r="C2" s="3"/>
      <c r="D2" s="3"/>
      <c r="E2" s="3"/>
      <c r="F2" s="3"/>
      <c r="G2" s="3"/>
      <c r="H2" s="3"/>
    </row>
    <row r="3" spans="1:8" s="15" customFormat="1" ht="23.1" customHeight="1" thickTop="1" x14ac:dyDescent="0.25">
      <c r="A3" s="180"/>
      <c r="B3" s="99" t="s">
        <v>284</v>
      </c>
      <c r="C3" s="99"/>
      <c r="D3" s="99"/>
      <c r="E3" s="99"/>
      <c r="F3" s="99"/>
      <c r="G3" s="99"/>
      <c r="H3" s="99"/>
    </row>
    <row r="4" spans="1:8" s="84" customFormat="1" ht="44.1" customHeight="1" x14ac:dyDescent="0.25">
      <c r="A4" s="116" t="s">
        <v>285</v>
      </c>
      <c r="B4" s="100" t="s">
        <v>286</v>
      </c>
      <c r="C4" s="100" t="s">
        <v>287</v>
      </c>
      <c r="D4" s="100" t="s">
        <v>234</v>
      </c>
      <c r="E4" s="100" t="s">
        <v>288</v>
      </c>
      <c r="F4" s="82" t="s">
        <v>289</v>
      </c>
      <c r="G4" s="181" t="s">
        <v>290</v>
      </c>
      <c r="H4" s="182" t="s">
        <v>291</v>
      </c>
    </row>
    <row r="5" spans="1:8" x14ac:dyDescent="0.25">
      <c r="A5" s="4"/>
      <c r="B5" s="4"/>
      <c r="C5" s="4"/>
      <c r="D5" s="4"/>
      <c r="E5" s="4"/>
      <c r="F5" s="4"/>
      <c r="G5" s="51"/>
      <c r="H5" s="37"/>
    </row>
    <row r="6" spans="1:8" x14ac:dyDescent="0.25">
      <c r="A6" s="183">
        <v>1992</v>
      </c>
      <c r="B6" s="56">
        <v>41</v>
      </c>
      <c r="C6" s="17">
        <v>2410</v>
      </c>
      <c r="D6" s="17">
        <v>932</v>
      </c>
      <c r="E6" s="168">
        <v>140</v>
      </c>
      <c r="F6" s="168">
        <v>116</v>
      </c>
      <c r="G6" s="184">
        <v>211</v>
      </c>
      <c r="H6" s="185" t="s">
        <v>237</v>
      </c>
    </row>
    <row r="7" spans="1:8" x14ac:dyDescent="0.25">
      <c r="A7" s="183">
        <v>1993</v>
      </c>
      <c r="B7" s="186" t="s">
        <v>237</v>
      </c>
      <c r="C7" s="17">
        <v>2527</v>
      </c>
      <c r="D7" s="17">
        <v>1088</v>
      </c>
      <c r="E7" s="168">
        <v>147</v>
      </c>
      <c r="F7" s="168">
        <v>115</v>
      </c>
      <c r="G7" s="184">
        <v>250</v>
      </c>
      <c r="H7" s="185" t="s">
        <v>237</v>
      </c>
    </row>
    <row r="8" spans="1:8" x14ac:dyDescent="0.25">
      <c r="A8" s="183">
        <v>1994</v>
      </c>
      <c r="B8" s="186" t="s">
        <v>237</v>
      </c>
      <c r="C8" s="17">
        <v>2537</v>
      </c>
      <c r="D8" s="17">
        <v>1018</v>
      </c>
      <c r="E8" s="168">
        <v>166</v>
      </c>
      <c r="F8" s="168">
        <v>133</v>
      </c>
      <c r="G8" s="184">
        <v>314</v>
      </c>
      <c r="H8" s="185" t="s">
        <v>237</v>
      </c>
    </row>
    <row r="9" spans="1:8" x14ac:dyDescent="0.25">
      <c r="A9" s="183">
        <v>1995</v>
      </c>
      <c r="B9" s="186" t="s">
        <v>237</v>
      </c>
      <c r="C9" s="17">
        <v>2603</v>
      </c>
      <c r="D9" s="17">
        <v>1070</v>
      </c>
      <c r="E9" s="168">
        <v>155</v>
      </c>
      <c r="F9" s="168">
        <v>121</v>
      </c>
      <c r="G9" s="184">
        <v>331</v>
      </c>
      <c r="H9" s="185" t="s">
        <v>237</v>
      </c>
    </row>
    <row r="10" spans="1:8" x14ac:dyDescent="0.25">
      <c r="A10" s="183">
        <v>1996</v>
      </c>
      <c r="B10" s="186" t="s">
        <v>237</v>
      </c>
      <c r="C10" s="17">
        <v>2782</v>
      </c>
      <c r="D10" s="17">
        <v>1053</v>
      </c>
      <c r="E10" s="168">
        <v>186</v>
      </c>
      <c r="F10" s="168">
        <v>122</v>
      </c>
      <c r="G10" s="184">
        <v>285</v>
      </c>
      <c r="H10" s="185" t="s">
        <v>237</v>
      </c>
    </row>
    <row r="11" spans="1:8" x14ac:dyDescent="0.25">
      <c r="A11" s="183">
        <v>1997</v>
      </c>
      <c r="B11" s="186" t="s">
        <v>237</v>
      </c>
      <c r="C11" s="17">
        <v>2659</v>
      </c>
      <c r="D11" s="17">
        <v>1168</v>
      </c>
      <c r="E11" s="168">
        <v>175</v>
      </c>
      <c r="F11" s="168">
        <v>129</v>
      </c>
      <c r="G11" s="184">
        <v>164</v>
      </c>
      <c r="H11" s="185" t="s">
        <v>237</v>
      </c>
    </row>
    <row r="12" spans="1:8" x14ac:dyDescent="0.25">
      <c r="A12" s="183">
        <v>1998</v>
      </c>
      <c r="B12" s="186" t="s">
        <v>237</v>
      </c>
      <c r="C12" s="17">
        <v>2528</v>
      </c>
      <c r="D12" s="17">
        <v>932</v>
      </c>
      <c r="E12" s="168">
        <v>161</v>
      </c>
      <c r="F12" s="168">
        <v>128</v>
      </c>
      <c r="G12" s="184">
        <v>81</v>
      </c>
      <c r="H12" s="185" t="s">
        <v>237</v>
      </c>
    </row>
    <row r="13" spans="1:8" x14ac:dyDescent="0.25">
      <c r="A13" s="183">
        <v>1999</v>
      </c>
      <c r="B13" s="186" t="s">
        <v>237</v>
      </c>
      <c r="C13" s="17">
        <v>2481</v>
      </c>
      <c r="D13" s="17">
        <v>1041</v>
      </c>
      <c r="E13" s="168">
        <v>160</v>
      </c>
      <c r="F13" s="168">
        <v>127</v>
      </c>
      <c r="G13" s="184">
        <v>54</v>
      </c>
      <c r="H13" s="185" t="s">
        <v>237</v>
      </c>
    </row>
    <row r="14" spans="1:8" x14ac:dyDescent="0.25">
      <c r="A14" s="183">
        <v>2000</v>
      </c>
      <c r="B14" s="186" t="s">
        <v>237</v>
      </c>
      <c r="C14" s="17">
        <v>2508</v>
      </c>
      <c r="D14" s="17">
        <v>1040</v>
      </c>
      <c r="E14" s="168">
        <v>152</v>
      </c>
      <c r="F14" s="168">
        <v>129</v>
      </c>
      <c r="G14" s="184">
        <v>112</v>
      </c>
      <c r="H14" s="185" t="s">
        <v>292</v>
      </c>
    </row>
    <row r="15" spans="1:8" x14ac:dyDescent="0.25">
      <c r="A15" s="183">
        <v>2001</v>
      </c>
      <c r="B15" s="186" t="s">
        <v>237</v>
      </c>
      <c r="C15" s="17">
        <v>2311</v>
      </c>
      <c r="D15" s="17">
        <v>921</v>
      </c>
      <c r="E15" s="168">
        <v>144</v>
      </c>
      <c r="F15" s="168">
        <v>142</v>
      </c>
      <c r="G15" s="184">
        <v>85</v>
      </c>
      <c r="H15" s="185" t="s">
        <v>237</v>
      </c>
    </row>
    <row r="16" spans="1:8" x14ac:dyDescent="0.25">
      <c r="A16" s="183">
        <v>2002</v>
      </c>
      <c r="B16" s="186" t="s">
        <v>237</v>
      </c>
      <c r="C16" s="17">
        <v>2326</v>
      </c>
      <c r="D16" s="17">
        <v>837</v>
      </c>
      <c r="E16" s="168">
        <v>105</v>
      </c>
      <c r="F16" s="168">
        <v>135</v>
      </c>
      <c r="G16" s="187">
        <v>51</v>
      </c>
      <c r="H16" s="185" t="s">
        <v>237</v>
      </c>
    </row>
    <row r="17" spans="1:8" ht="9.9" customHeight="1" x14ac:dyDescent="0.25">
      <c r="A17" s="5"/>
      <c r="B17" s="44"/>
      <c r="C17" s="44"/>
      <c r="D17" s="44"/>
      <c r="E17" s="44"/>
      <c r="F17" s="44"/>
      <c r="G17" s="45"/>
      <c r="H17" s="188"/>
    </row>
    <row r="18" spans="1:8" s="193" customFormat="1" ht="32.1" customHeight="1" x14ac:dyDescent="0.25">
      <c r="A18" s="189"/>
      <c r="B18" s="190" t="s">
        <v>293</v>
      </c>
      <c r="C18" s="181"/>
      <c r="D18" s="191"/>
      <c r="E18" s="192"/>
      <c r="F18" s="190" t="s">
        <v>294</v>
      </c>
      <c r="G18" s="51"/>
      <c r="H18" s="181"/>
    </row>
    <row r="19" spans="1:8" s="84" customFormat="1" ht="51.9" customHeight="1" x14ac:dyDescent="0.25">
      <c r="A19" s="82" t="s">
        <v>285</v>
      </c>
      <c r="B19" s="194" t="s">
        <v>295</v>
      </c>
      <c r="C19" s="116" t="s">
        <v>296</v>
      </c>
      <c r="D19" s="100" t="s">
        <v>297</v>
      </c>
      <c r="E19" s="116" t="s">
        <v>298</v>
      </c>
      <c r="F19" s="116" t="s">
        <v>299</v>
      </c>
      <c r="G19" s="195" t="s">
        <v>300</v>
      </c>
      <c r="H19" s="117" t="s">
        <v>291</v>
      </c>
    </row>
    <row r="20" spans="1:8" ht="9.9" customHeight="1" x14ac:dyDescent="0.25">
      <c r="A20" s="4"/>
      <c r="B20" s="196"/>
      <c r="C20" s="196"/>
      <c r="D20" s="4"/>
      <c r="E20" s="4"/>
      <c r="F20" s="4"/>
      <c r="G20" s="4"/>
    </row>
    <row r="21" spans="1:8" x14ac:dyDescent="0.25">
      <c r="A21" s="183">
        <v>1992</v>
      </c>
      <c r="B21" s="197">
        <v>47</v>
      </c>
      <c r="C21" s="198">
        <v>222</v>
      </c>
      <c r="D21" s="103" t="s">
        <v>237</v>
      </c>
      <c r="E21" s="168">
        <v>135</v>
      </c>
      <c r="F21" s="168">
        <v>260</v>
      </c>
      <c r="G21" s="17">
        <v>2063</v>
      </c>
      <c r="H21" s="199">
        <v>42</v>
      </c>
    </row>
    <row r="22" spans="1:8" x14ac:dyDescent="0.25">
      <c r="A22" s="183">
        <v>1993</v>
      </c>
      <c r="B22" s="197">
        <v>62</v>
      </c>
      <c r="C22" s="198">
        <v>280</v>
      </c>
      <c r="D22" s="103" t="s">
        <v>237</v>
      </c>
      <c r="E22" s="168">
        <v>190</v>
      </c>
      <c r="F22" s="168">
        <v>316</v>
      </c>
      <c r="G22" s="17">
        <v>2135</v>
      </c>
      <c r="H22" s="199">
        <v>22</v>
      </c>
    </row>
    <row r="23" spans="1:8" x14ac:dyDescent="0.25">
      <c r="A23" s="183">
        <v>1994</v>
      </c>
      <c r="B23" s="197">
        <v>64</v>
      </c>
      <c r="C23" s="198">
        <v>311</v>
      </c>
      <c r="D23" s="103" t="s">
        <v>237</v>
      </c>
      <c r="E23" s="168">
        <v>161</v>
      </c>
      <c r="F23" s="168">
        <v>347</v>
      </c>
      <c r="G23" s="17">
        <v>2022</v>
      </c>
      <c r="H23" s="199">
        <v>17</v>
      </c>
    </row>
    <row r="24" spans="1:8" x14ac:dyDescent="0.25">
      <c r="A24" s="183">
        <v>1995</v>
      </c>
      <c r="B24" s="197">
        <v>73</v>
      </c>
      <c r="C24" s="198">
        <v>367</v>
      </c>
      <c r="D24" s="103" t="s">
        <v>237</v>
      </c>
      <c r="E24" s="168">
        <v>186</v>
      </c>
      <c r="F24" s="168">
        <v>516</v>
      </c>
      <c r="G24" s="17">
        <v>2107</v>
      </c>
      <c r="H24" s="199">
        <v>1</v>
      </c>
    </row>
    <row r="25" spans="1:8" x14ac:dyDescent="0.25">
      <c r="A25" s="183">
        <v>1996</v>
      </c>
      <c r="B25" s="197">
        <v>82</v>
      </c>
      <c r="C25" s="198">
        <v>414</v>
      </c>
      <c r="D25" s="103" t="s">
        <v>237</v>
      </c>
      <c r="E25" s="168">
        <v>199</v>
      </c>
      <c r="F25" s="168">
        <v>422</v>
      </c>
      <c r="G25" s="17">
        <v>2201</v>
      </c>
      <c r="H25" s="200" t="s">
        <v>237</v>
      </c>
    </row>
    <row r="26" spans="1:8" x14ac:dyDescent="0.25">
      <c r="A26" s="183">
        <v>1997</v>
      </c>
      <c r="B26" s="197">
        <v>45</v>
      </c>
      <c r="C26" s="198">
        <v>421</v>
      </c>
      <c r="D26" s="103" t="s">
        <v>237</v>
      </c>
      <c r="E26" s="168">
        <v>199</v>
      </c>
      <c r="F26" s="168">
        <v>372</v>
      </c>
      <c r="G26" s="17">
        <v>2304</v>
      </c>
      <c r="H26" s="200" t="s">
        <v>237</v>
      </c>
    </row>
    <row r="27" spans="1:8" x14ac:dyDescent="0.25">
      <c r="A27" s="183">
        <v>1998</v>
      </c>
      <c r="B27" s="197">
        <v>46</v>
      </c>
      <c r="C27" s="198">
        <v>411</v>
      </c>
      <c r="D27" s="103" t="s">
        <v>237</v>
      </c>
      <c r="E27" s="168">
        <v>147</v>
      </c>
      <c r="F27" s="168">
        <v>396</v>
      </c>
      <c r="G27" s="17">
        <v>2310</v>
      </c>
      <c r="H27" s="200" t="s">
        <v>301</v>
      </c>
    </row>
    <row r="28" spans="1:8" x14ac:dyDescent="0.25">
      <c r="A28" s="183">
        <v>1999</v>
      </c>
      <c r="B28" s="197">
        <v>31</v>
      </c>
      <c r="C28" s="198">
        <v>419</v>
      </c>
      <c r="D28" s="103" t="s">
        <v>237</v>
      </c>
      <c r="E28" s="168">
        <v>189</v>
      </c>
      <c r="F28" s="168">
        <v>371</v>
      </c>
      <c r="G28" s="17">
        <v>2244</v>
      </c>
      <c r="H28" s="200" t="s">
        <v>302</v>
      </c>
    </row>
    <row r="29" spans="1:8" x14ac:dyDescent="0.25">
      <c r="A29" s="183">
        <v>2000</v>
      </c>
      <c r="B29" s="197">
        <v>36</v>
      </c>
      <c r="C29" s="198">
        <v>411</v>
      </c>
      <c r="D29" s="103" t="s">
        <v>237</v>
      </c>
      <c r="E29" s="168">
        <v>196</v>
      </c>
      <c r="F29" s="168">
        <v>348</v>
      </c>
      <c r="G29" s="17">
        <v>2302</v>
      </c>
      <c r="H29" s="200" t="s">
        <v>303</v>
      </c>
    </row>
    <row r="30" spans="1:8" x14ac:dyDescent="0.25">
      <c r="A30" s="183">
        <v>2001</v>
      </c>
      <c r="B30" s="197">
        <v>33</v>
      </c>
      <c r="C30" s="198">
        <v>419</v>
      </c>
      <c r="D30" s="103" t="s">
        <v>237</v>
      </c>
      <c r="E30" s="168">
        <v>221</v>
      </c>
      <c r="F30" s="168">
        <v>325</v>
      </c>
      <c r="G30" s="17">
        <v>2209</v>
      </c>
      <c r="H30" s="200" t="s">
        <v>292</v>
      </c>
    </row>
    <row r="31" spans="1:8" x14ac:dyDescent="0.25">
      <c r="A31" s="183">
        <v>2002</v>
      </c>
      <c r="B31" s="197">
        <v>48</v>
      </c>
      <c r="C31" s="198">
        <v>405</v>
      </c>
      <c r="D31" s="21">
        <v>1</v>
      </c>
      <c r="E31" s="168">
        <v>179</v>
      </c>
      <c r="F31" s="168">
        <v>349</v>
      </c>
      <c r="G31" s="201">
        <v>2204</v>
      </c>
      <c r="H31" s="202" t="s">
        <v>237</v>
      </c>
    </row>
    <row r="32" spans="1:8" ht="9.9" customHeight="1" x14ac:dyDescent="0.25">
      <c r="A32" s="5"/>
      <c r="B32" s="5"/>
      <c r="C32" s="203"/>
      <c r="D32" s="203"/>
      <c r="E32" s="5"/>
      <c r="F32" s="5"/>
      <c r="G32" s="73"/>
      <c r="H32" s="74"/>
    </row>
    <row r="33" spans="1:1" ht="9.9" customHeight="1" x14ac:dyDescent="0.25"/>
    <row r="34" spans="1:1" ht="12" hidden="1" customHeight="1" x14ac:dyDescent="0.25">
      <c r="A34" s="77" t="s">
        <v>304</v>
      </c>
    </row>
    <row r="35" spans="1:1" ht="15.6" hidden="1" x14ac:dyDescent="0.3">
      <c r="A35" s="204" t="s">
        <v>305</v>
      </c>
    </row>
    <row r="36" spans="1:1" ht="15.6" hidden="1" x14ac:dyDescent="0.3">
      <c r="A36" s="204" t="s">
        <v>306</v>
      </c>
    </row>
    <row r="37" spans="1:1" ht="15.6" hidden="1" x14ac:dyDescent="0.3">
      <c r="A37" s="204"/>
    </row>
    <row r="38" spans="1:1" hidden="1" x14ac:dyDescent="0.25"/>
    <row r="39" spans="1:1" x14ac:dyDescent="0.25">
      <c r="A39" s="49" t="s">
        <v>307</v>
      </c>
    </row>
    <row r="40" spans="1:1" x14ac:dyDescent="0.25">
      <c r="A40" s="75" t="s">
        <v>308</v>
      </c>
    </row>
    <row r="41" spans="1:1" x14ac:dyDescent="0.25">
      <c r="A41" s="49" t="s">
        <v>309</v>
      </c>
    </row>
    <row r="42" spans="1:1" x14ac:dyDescent="0.25">
      <c r="A42" s="47" t="s">
        <v>310</v>
      </c>
    </row>
    <row r="43" spans="1:1" x14ac:dyDescent="0.25">
      <c r="A43" s="19" t="s">
        <v>311</v>
      </c>
    </row>
    <row r="44" spans="1:1" x14ac:dyDescent="0.25">
      <c r="A44" s="75" t="s">
        <v>312</v>
      </c>
    </row>
    <row r="45" spans="1:1" x14ac:dyDescent="0.25">
      <c r="A45" s="49" t="s">
        <v>313</v>
      </c>
    </row>
    <row r="46" spans="1:1" x14ac:dyDescent="0.25">
      <c r="A46" s="49" t="s">
        <v>314</v>
      </c>
    </row>
    <row r="47" spans="1:1" x14ac:dyDescent="0.25">
      <c r="A47" s="49" t="s">
        <v>315</v>
      </c>
    </row>
    <row r="48" spans="1:1" x14ac:dyDescent="0.25">
      <c r="A48" s="49" t="s">
        <v>316</v>
      </c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/>
  </sheetViews>
  <sheetFormatPr defaultRowHeight="13.2" x14ac:dyDescent="0.25"/>
  <cols>
    <col min="1" max="1" width="19.6640625" customWidth="1"/>
    <col min="2" max="2" width="24.88671875" customWidth="1"/>
    <col min="3" max="5" width="13" customWidth="1"/>
  </cols>
  <sheetData>
    <row r="1" spans="1:5" s="1" customFormat="1" ht="31.2" x14ac:dyDescent="0.3">
      <c r="A1" s="23" t="s">
        <v>251</v>
      </c>
      <c r="B1" s="2"/>
      <c r="C1" s="2"/>
      <c r="D1" s="2"/>
      <c r="E1" s="2"/>
    </row>
    <row r="2" spans="1:5" s="1" customFormat="1" ht="16.2" thickBot="1" x14ac:dyDescent="0.35">
      <c r="A2" s="52"/>
      <c r="B2" s="52"/>
      <c r="C2" s="52"/>
      <c r="D2" s="52"/>
      <c r="E2" s="79"/>
    </row>
    <row r="3" spans="1:5" s="15" customFormat="1" ht="24" customHeight="1" thickTop="1" x14ac:dyDescent="0.25">
      <c r="A3" s="99" t="s">
        <v>0</v>
      </c>
      <c r="B3" s="98"/>
      <c r="C3" s="171">
        <v>2000</v>
      </c>
      <c r="D3" s="65">
        <v>2001</v>
      </c>
      <c r="E3" s="65">
        <v>2002</v>
      </c>
    </row>
    <row r="4" spans="1:5" x14ac:dyDescent="0.25">
      <c r="A4" s="126"/>
      <c r="B4" s="4"/>
      <c r="C4" s="37"/>
      <c r="D4" s="37"/>
      <c r="E4" s="37"/>
    </row>
    <row r="5" spans="1:5" x14ac:dyDescent="0.25">
      <c r="A5" s="126" t="s">
        <v>252</v>
      </c>
      <c r="B5" s="4"/>
      <c r="C5" s="42">
        <v>288</v>
      </c>
      <c r="D5" s="42">
        <v>291</v>
      </c>
      <c r="E5" s="42">
        <v>279</v>
      </c>
    </row>
    <row r="6" spans="1:5" x14ac:dyDescent="0.25">
      <c r="A6" s="172" t="s">
        <v>253</v>
      </c>
      <c r="B6" s="173"/>
      <c r="C6" s="42">
        <v>87</v>
      </c>
      <c r="D6" s="42">
        <v>90</v>
      </c>
      <c r="E6" s="42">
        <v>87</v>
      </c>
    </row>
    <row r="7" spans="1:5" x14ac:dyDescent="0.25">
      <c r="A7" s="172" t="s">
        <v>254</v>
      </c>
      <c r="B7" s="173"/>
      <c r="C7" s="42">
        <v>89</v>
      </c>
      <c r="D7" s="42">
        <v>89</v>
      </c>
      <c r="E7" s="42">
        <v>86</v>
      </c>
    </row>
    <row r="8" spans="1:5" x14ac:dyDescent="0.25">
      <c r="A8" s="172" t="s">
        <v>255</v>
      </c>
      <c r="B8" s="173"/>
      <c r="C8" s="42">
        <v>57</v>
      </c>
      <c r="D8" s="42">
        <v>57</v>
      </c>
      <c r="E8" s="42">
        <v>53</v>
      </c>
    </row>
    <row r="9" spans="1:5" x14ac:dyDescent="0.25">
      <c r="A9" s="172" t="s">
        <v>256</v>
      </c>
      <c r="B9" s="173"/>
      <c r="C9" s="42">
        <v>55</v>
      </c>
      <c r="D9" s="42">
        <v>55</v>
      </c>
      <c r="E9" s="42">
        <v>53</v>
      </c>
    </row>
    <row r="10" spans="1:5" x14ac:dyDescent="0.25">
      <c r="A10" s="126"/>
      <c r="B10" s="4"/>
      <c r="C10" s="42"/>
      <c r="D10" s="42"/>
      <c r="E10" s="42"/>
    </row>
    <row r="11" spans="1:5" x14ac:dyDescent="0.25">
      <c r="A11" s="126" t="s">
        <v>257</v>
      </c>
      <c r="B11" s="4"/>
      <c r="C11" s="42"/>
      <c r="D11" s="42"/>
      <c r="E11" s="42"/>
    </row>
    <row r="12" spans="1:5" x14ac:dyDescent="0.25">
      <c r="A12" s="172" t="s">
        <v>258</v>
      </c>
      <c r="B12" s="173"/>
      <c r="C12" s="42"/>
      <c r="D12" s="42"/>
      <c r="E12" s="42"/>
    </row>
    <row r="13" spans="1:5" x14ac:dyDescent="0.25">
      <c r="A13" s="174" t="s">
        <v>259</v>
      </c>
      <c r="B13" s="175" t="s">
        <v>260</v>
      </c>
      <c r="C13" s="42">
        <v>1512</v>
      </c>
      <c r="D13" s="42">
        <v>1560</v>
      </c>
      <c r="E13" s="42">
        <v>1608</v>
      </c>
    </row>
    <row r="14" spans="1:5" x14ac:dyDescent="0.25">
      <c r="A14" s="176"/>
      <c r="B14" s="118" t="s">
        <v>261</v>
      </c>
      <c r="C14" s="42">
        <v>4752</v>
      </c>
      <c r="D14" s="42">
        <v>4800</v>
      </c>
      <c r="E14" s="42">
        <v>4848</v>
      </c>
    </row>
    <row r="15" spans="1:5" x14ac:dyDescent="0.25">
      <c r="A15" s="174" t="s">
        <v>262</v>
      </c>
      <c r="B15" s="175" t="s">
        <v>260</v>
      </c>
      <c r="C15" s="42">
        <v>1140</v>
      </c>
      <c r="D15" s="42">
        <v>1152</v>
      </c>
      <c r="E15" s="42">
        <v>1164</v>
      </c>
    </row>
    <row r="16" spans="1:5" x14ac:dyDescent="0.25">
      <c r="A16" s="176"/>
      <c r="B16" s="175" t="s">
        <v>261</v>
      </c>
      <c r="C16" s="42">
        <v>3924</v>
      </c>
      <c r="D16" s="42">
        <v>3936</v>
      </c>
      <c r="E16" s="42">
        <v>3948</v>
      </c>
    </row>
    <row r="17" spans="1:5" x14ac:dyDescent="0.25">
      <c r="A17" s="174" t="s">
        <v>263</v>
      </c>
      <c r="B17" s="175" t="s">
        <v>260</v>
      </c>
      <c r="C17" s="42">
        <v>948</v>
      </c>
      <c r="D17" s="42">
        <v>984</v>
      </c>
      <c r="E17" s="42">
        <v>1020</v>
      </c>
    </row>
    <row r="18" spans="1:5" x14ac:dyDescent="0.25">
      <c r="A18" s="176"/>
      <c r="B18" s="118" t="s">
        <v>261</v>
      </c>
      <c r="C18" s="42">
        <v>3516</v>
      </c>
      <c r="D18" s="42">
        <v>3552</v>
      </c>
      <c r="E18" s="42">
        <v>3588</v>
      </c>
    </row>
    <row r="19" spans="1:5" x14ac:dyDescent="0.25">
      <c r="A19" s="174" t="s">
        <v>264</v>
      </c>
      <c r="B19" s="175" t="s">
        <v>265</v>
      </c>
      <c r="C19" s="42">
        <v>516</v>
      </c>
      <c r="D19" s="42">
        <v>516</v>
      </c>
      <c r="E19" s="42">
        <v>516</v>
      </c>
    </row>
    <row r="20" spans="1:5" x14ac:dyDescent="0.25">
      <c r="A20" s="176"/>
      <c r="B20" s="118" t="s">
        <v>266</v>
      </c>
      <c r="C20" s="42">
        <v>2904</v>
      </c>
      <c r="D20" s="42">
        <v>2904</v>
      </c>
      <c r="E20" s="42">
        <v>2904</v>
      </c>
    </row>
    <row r="21" spans="1:5" x14ac:dyDescent="0.25">
      <c r="A21" s="126"/>
      <c r="B21" s="4"/>
      <c r="C21" s="42"/>
      <c r="D21" s="42"/>
      <c r="E21" s="42"/>
    </row>
    <row r="22" spans="1:5" x14ac:dyDescent="0.25">
      <c r="A22" s="126" t="s">
        <v>267</v>
      </c>
      <c r="B22" s="4"/>
      <c r="C22" s="42"/>
      <c r="D22" s="42"/>
      <c r="E22" s="42"/>
    </row>
    <row r="23" spans="1:5" x14ac:dyDescent="0.25">
      <c r="A23" s="172" t="s">
        <v>268</v>
      </c>
      <c r="B23" s="173"/>
      <c r="C23" s="42">
        <v>666253</v>
      </c>
      <c r="D23" s="42">
        <v>788998</v>
      </c>
      <c r="E23" s="42">
        <v>856091</v>
      </c>
    </row>
    <row r="24" spans="1:5" x14ac:dyDescent="0.25">
      <c r="A24" s="172" t="s">
        <v>269</v>
      </c>
      <c r="B24" s="173"/>
      <c r="C24" s="42">
        <v>701604</v>
      </c>
      <c r="D24" s="42">
        <v>766156</v>
      </c>
      <c r="E24" s="42">
        <v>765517</v>
      </c>
    </row>
    <row r="25" spans="1:5" x14ac:dyDescent="0.25">
      <c r="A25" s="126"/>
      <c r="B25" s="4"/>
      <c r="C25" s="42"/>
      <c r="D25" s="42"/>
      <c r="E25" s="42"/>
    </row>
    <row r="26" spans="1:5" x14ac:dyDescent="0.25">
      <c r="A26" s="126" t="s">
        <v>270</v>
      </c>
      <c r="B26" s="4"/>
      <c r="C26" s="42">
        <v>8131</v>
      </c>
      <c r="D26" s="42">
        <v>8353</v>
      </c>
      <c r="E26" s="42">
        <v>8646</v>
      </c>
    </row>
    <row r="27" spans="1:5" x14ac:dyDescent="0.25">
      <c r="A27" s="172" t="s">
        <v>271</v>
      </c>
      <c r="B27" s="173"/>
      <c r="C27" s="42">
        <v>6397</v>
      </c>
      <c r="D27" s="42">
        <v>6616</v>
      </c>
      <c r="E27" s="42">
        <v>6933</v>
      </c>
    </row>
    <row r="28" spans="1:5" x14ac:dyDescent="0.25">
      <c r="A28" s="177" t="s">
        <v>272</v>
      </c>
      <c r="B28" s="178"/>
      <c r="C28" s="42">
        <v>4199</v>
      </c>
      <c r="D28" s="42">
        <v>4355</v>
      </c>
      <c r="E28" s="42">
        <v>4499</v>
      </c>
    </row>
    <row r="29" spans="1:5" x14ac:dyDescent="0.25">
      <c r="A29" s="177" t="s">
        <v>273</v>
      </c>
      <c r="B29" s="178"/>
      <c r="C29" s="42">
        <v>2198</v>
      </c>
      <c r="D29" s="42">
        <v>2261</v>
      </c>
      <c r="E29" s="42">
        <v>2434</v>
      </c>
    </row>
    <row r="30" spans="1:5" x14ac:dyDescent="0.25">
      <c r="A30" s="172" t="s">
        <v>274</v>
      </c>
      <c r="B30" s="173"/>
      <c r="C30" s="42">
        <v>1734</v>
      </c>
      <c r="D30" s="42">
        <v>1737</v>
      </c>
      <c r="E30" s="42">
        <v>1713</v>
      </c>
    </row>
    <row r="31" spans="1:5" x14ac:dyDescent="0.25">
      <c r="A31" s="177" t="s">
        <v>272</v>
      </c>
      <c r="B31" s="178"/>
      <c r="C31" s="42">
        <v>1682</v>
      </c>
      <c r="D31" s="42">
        <v>1689</v>
      </c>
      <c r="E31" s="42">
        <v>1672</v>
      </c>
    </row>
    <row r="32" spans="1:5" x14ac:dyDescent="0.25">
      <c r="A32" s="177" t="s">
        <v>273</v>
      </c>
      <c r="B32" s="178"/>
      <c r="C32" s="42">
        <v>52</v>
      </c>
      <c r="D32" s="42">
        <v>48</v>
      </c>
      <c r="E32" s="42">
        <v>41</v>
      </c>
    </row>
    <row r="33" spans="1:5" x14ac:dyDescent="0.25">
      <c r="A33" s="73"/>
      <c r="B33" s="5"/>
      <c r="C33" s="46"/>
      <c r="D33" s="46"/>
      <c r="E33" s="46"/>
    </row>
    <row r="35" spans="1:5" x14ac:dyDescent="0.25">
      <c r="A35" s="47" t="s">
        <v>275</v>
      </c>
      <c r="B35" s="47"/>
    </row>
    <row r="36" spans="1:5" x14ac:dyDescent="0.25">
      <c r="A36" s="75" t="s">
        <v>276</v>
      </c>
      <c r="B36" s="48"/>
    </row>
    <row r="37" spans="1:5" x14ac:dyDescent="0.25">
      <c r="A37" s="179" t="s">
        <v>277</v>
      </c>
      <c r="B37" s="48"/>
    </row>
    <row r="38" spans="1:5" x14ac:dyDescent="0.25">
      <c r="A38" s="75" t="s">
        <v>278</v>
      </c>
      <c r="B38" s="48"/>
    </row>
    <row r="39" spans="1:5" x14ac:dyDescent="0.25">
      <c r="A39" s="47" t="s">
        <v>279</v>
      </c>
      <c r="B39" s="48"/>
    </row>
    <row r="40" spans="1:5" x14ac:dyDescent="0.25">
      <c r="A40" s="75" t="s">
        <v>280</v>
      </c>
      <c r="B40" s="48"/>
    </row>
    <row r="41" spans="1:5" x14ac:dyDescent="0.25">
      <c r="A41" s="47" t="s">
        <v>281</v>
      </c>
      <c r="B41" s="48"/>
    </row>
    <row r="42" spans="1:5" x14ac:dyDescent="0.25">
      <c r="A42" s="75"/>
      <c r="B42" s="48"/>
    </row>
    <row r="43" spans="1:5" x14ac:dyDescent="0.25">
      <c r="A43" s="50" t="s">
        <v>282</v>
      </c>
      <c r="B43" s="50"/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RowHeight="13.2" x14ac:dyDescent="0.25"/>
  <cols>
    <col min="1" max="1" width="36.5546875" customWidth="1"/>
    <col min="2" max="4" width="15.6640625" customWidth="1"/>
    <col min="5" max="5" width="12.109375" bestFit="1" customWidth="1"/>
  </cols>
  <sheetData>
    <row r="1" spans="1:4" s="1" customFormat="1" ht="31.2" x14ac:dyDescent="0.3">
      <c r="A1" s="23" t="s">
        <v>19</v>
      </c>
      <c r="B1" s="2"/>
      <c r="C1" s="2"/>
      <c r="D1" s="2"/>
    </row>
    <row r="2" spans="1:4" ht="13.8" thickBot="1" x14ac:dyDescent="0.3">
      <c r="A2" s="3"/>
      <c r="B2" s="3"/>
      <c r="C2" s="3"/>
      <c r="D2" s="3"/>
    </row>
    <row r="3" spans="1:4" s="15" customFormat="1" ht="24" customHeight="1" thickTop="1" x14ac:dyDescent="0.25">
      <c r="A3" s="12" t="s">
        <v>0</v>
      </c>
      <c r="B3" s="13" t="s">
        <v>1</v>
      </c>
      <c r="C3" s="12" t="s">
        <v>2</v>
      </c>
      <c r="D3" s="14" t="s">
        <v>3</v>
      </c>
    </row>
    <row r="4" spans="1:4" x14ac:dyDescent="0.25">
      <c r="A4" s="4"/>
      <c r="B4" s="6"/>
      <c r="C4" s="4"/>
    </row>
    <row r="5" spans="1:4" x14ac:dyDescent="0.25">
      <c r="A5" s="10" t="s">
        <v>4</v>
      </c>
      <c r="B5" s="6"/>
      <c r="C5" s="4"/>
    </row>
    <row r="6" spans="1:4" x14ac:dyDescent="0.25">
      <c r="A6" s="4"/>
      <c r="B6" s="6"/>
      <c r="C6" s="4"/>
    </row>
    <row r="7" spans="1:4" x14ac:dyDescent="0.25">
      <c r="A7" s="10" t="s">
        <v>5</v>
      </c>
      <c r="B7" s="20">
        <v>320842</v>
      </c>
      <c r="C7" s="21">
        <v>234038</v>
      </c>
      <c r="D7" s="22">
        <v>86804</v>
      </c>
    </row>
    <row r="8" spans="1:4" x14ac:dyDescent="0.25">
      <c r="A8" s="4" t="s">
        <v>6</v>
      </c>
      <c r="B8" s="20">
        <v>17909</v>
      </c>
      <c r="C8" s="21">
        <v>12975</v>
      </c>
      <c r="D8" s="22">
        <v>4934</v>
      </c>
    </row>
    <row r="9" spans="1:4" x14ac:dyDescent="0.25">
      <c r="A9" s="11" t="s">
        <v>7</v>
      </c>
      <c r="B9" s="20">
        <v>7529</v>
      </c>
      <c r="C9" s="21">
        <v>5299</v>
      </c>
      <c r="D9" s="22">
        <v>2230</v>
      </c>
    </row>
    <row r="10" spans="1:4" x14ac:dyDescent="0.25">
      <c r="A10" s="4" t="s">
        <v>8</v>
      </c>
      <c r="B10" s="20">
        <v>223185</v>
      </c>
      <c r="C10" s="21">
        <v>155556</v>
      </c>
      <c r="D10" s="22">
        <v>67629</v>
      </c>
    </row>
    <row r="11" spans="1:4" x14ac:dyDescent="0.25">
      <c r="A11" s="11" t="s">
        <v>7</v>
      </c>
      <c r="B11" s="20">
        <v>188699</v>
      </c>
      <c r="C11" s="21">
        <v>127241</v>
      </c>
      <c r="D11" s="22">
        <v>61458</v>
      </c>
    </row>
    <row r="12" spans="1:4" x14ac:dyDescent="0.25">
      <c r="A12" s="4" t="s">
        <v>9</v>
      </c>
      <c r="B12" s="20">
        <v>79748</v>
      </c>
      <c r="C12" s="21">
        <v>65507</v>
      </c>
      <c r="D12" s="22">
        <v>14241</v>
      </c>
    </row>
    <row r="13" spans="1:4" x14ac:dyDescent="0.25">
      <c r="A13" s="11" t="s">
        <v>10</v>
      </c>
      <c r="B13" s="20">
        <v>58987</v>
      </c>
      <c r="C13" s="21">
        <v>47057</v>
      </c>
      <c r="D13" s="22">
        <v>11930</v>
      </c>
    </row>
    <row r="14" spans="1:4" x14ac:dyDescent="0.25">
      <c r="A14" s="4"/>
      <c r="B14" s="20"/>
      <c r="C14" s="21"/>
      <c r="D14" s="22"/>
    </row>
    <row r="15" spans="1:4" x14ac:dyDescent="0.25">
      <c r="A15" s="10" t="s">
        <v>11</v>
      </c>
      <c r="B15" s="20"/>
      <c r="C15" s="21"/>
      <c r="D15" s="22"/>
    </row>
    <row r="16" spans="1:4" x14ac:dyDescent="0.25">
      <c r="A16" s="4"/>
      <c r="B16" s="20"/>
      <c r="C16" s="21"/>
      <c r="D16" s="22"/>
    </row>
    <row r="17" spans="1:5" x14ac:dyDescent="0.25">
      <c r="A17" s="10" t="s">
        <v>5</v>
      </c>
      <c r="B17" s="20">
        <v>320842</v>
      </c>
      <c r="C17" s="21">
        <v>234038</v>
      </c>
      <c r="D17" s="22">
        <v>86804</v>
      </c>
      <c r="E17" s="22"/>
    </row>
    <row r="18" spans="1:5" x14ac:dyDescent="0.25">
      <c r="A18" s="4" t="s">
        <v>12</v>
      </c>
      <c r="B18" s="20">
        <v>15460</v>
      </c>
      <c r="C18" s="21">
        <v>11122</v>
      </c>
      <c r="D18" s="22">
        <v>4338</v>
      </c>
      <c r="E18" s="22"/>
    </row>
    <row r="19" spans="1:5" x14ac:dyDescent="0.25">
      <c r="A19" s="4" t="s">
        <v>20</v>
      </c>
      <c r="B19" s="20">
        <v>81782</v>
      </c>
      <c r="C19" s="21">
        <v>58220</v>
      </c>
      <c r="D19" s="22">
        <v>23562</v>
      </c>
      <c r="E19" s="22"/>
    </row>
    <row r="20" spans="1:5" x14ac:dyDescent="0.25">
      <c r="A20" s="4" t="s">
        <v>21</v>
      </c>
      <c r="B20" s="20">
        <v>82233</v>
      </c>
      <c r="C20" s="21">
        <v>56952</v>
      </c>
      <c r="D20" s="22">
        <v>25281</v>
      </c>
      <c r="E20" s="22"/>
    </row>
    <row r="21" spans="1:5" x14ac:dyDescent="0.25">
      <c r="A21" s="4" t="s">
        <v>13</v>
      </c>
      <c r="B21" s="20">
        <v>46795</v>
      </c>
      <c r="C21" s="21">
        <v>31820</v>
      </c>
      <c r="D21" s="22">
        <v>14975</v>
      </c>
      <c r="E21" s="22"/>
    </row>
    <row r="22" spans="1:5" x14ac:dyDescent="0.25">
      <c r="A22" s="4" t="s">
        <v>14</v>
      </c>
      <c r="B22" s="20">
        <v>18336</v>
      </c>
      <c r="C22" s="21">
        <v>13745</v>
      </c>
      <c r="D22" s="22">
        <v>4591</v>
      </c>
      <c r="E22" s="22"/>
    </row>
    <row r="23" spans="1:5" x14ac:dyDescent="0.25">
      <c r="A23" s="4" t="s">
        <v>15</v>
      </c>
      <c r="B23" s="20">
        <v>27771</v>
      </c>
      <c r="C23" s="21">
        <v>23442</v>
      </c>
      <c r="D23" s="22">
        <v>4329</v>
      </c>
      <c r="E23" s="22"/>
    </row>
    <row r="24" spans="1:5" x14ac:dyDescent="0.25">
      <c r="A24" s="4" t="s">
        <v>16</v>
      </c>
      <c r="B24" s="20">
        <v>22542</v>
      </c>
      <c r="C24" s="21">
        <v>19461</v>
      </c>
      <c r="D24" s="22">
        <v>3081</v>
      </c>
      <c r="E24" s="22"/>
    </row>
    <row r="25" spans="1:5" x14ac:dyDescent="0.25">
      <c r="A25" s="4" t="s">
        <v>17</v>
      </c>
      <c r="B25" s="20">
        <v>25923</v>
      </c>
      <c r="C25" s="21">
        <v>19276</v>
      </c>
      <c r="D25" s="22">
        <v>6647</v>
      </c>
      <c r="E25" s="22"/>
    </row>
    <row r="26" spans="1:5" x14ac:dyDescent="0.25">
      <c r="A26" s="4"/>
      <c r="B26" s="16"/>
      <c r="C26" s="17"/>
      <c r="D26" s="18"/>
      <c r="E26" s="22"/>
    </row>
    <row r="27" spans="1:5" x14ac:dyDescent="0.25">
      <c r="A27" s="4" t="s">
        <v>18</v>
      </c>
      <c r="B27" s="16"/>
      <c r="C27" s="17"/>
      <c r="D27" s="18"/>
    </row>
    <row r="28" spans="1:5" x14ac:dyDescent="0.25">
      <c r="A28" s="11" t="s">
        <v>12</v>
      </c>
      <c r="B28" s="24">
        <v>49.856493276145635</v>
      </c>
      <c r="C28" s="25">
        <v>49.769544010381708</v>
      </c>
      <c r="D28" s="24">
        <v>50.080812745324408</v>
      </c>
      <c r="E28" s="24"/>
    </row>
    <row r="29" spans="1:5" x14ac:dyDescent="0.25">
      <c r="A29" s="11" t="s">
        <v>20</v>
      </c>
      <c r="B29" s="24">
        <v>96.033348990136219</v>
      </c>
      <c r="C29" s="25">
        <v>96.036157893868662</v>
      </c>
      <c r="D29" s="24">
        <v>96.026409096466551</v>
      </c>
    </row>
    <row r="30" spans="1:5" x14ac:dyDescent="0.25">
      <c r="A30" s="11" t="s">
        <v>21</v>
      </c>
      <c r="B30" s="24">
        <v>98.700129626962408</v>
      </c>
      <c r="C30" s="25">
        <v>98.835534422018995</v>
      </c>
      <c r="D30" s="24">
        <v>98.396450395049243</v>
      </c>
    </row>
    <row r="31" spans="1:5" x14ac:dyDescent="0.25">
      <c r="A31" s="11" t="s">
        <v>13</v>
      </c>
      <c r="B31" s="24">
        <v>96.161354622608556</v>
      </c>
      <c r="C31" s="25">
        <v>96.558839594586402</v>
      </c>
      <c r="D31" s="24">
        <v>95.327519256477174</v>
      </c>
    </row>
    <row r="32" spans="1:5" x14ac:dyDescent="0.25">
      <c r="A32" s="11" t="s">
        <v>14</v>
      </c>
      <c r="B32" s="24">
        <v>58.209523809523809</v>
      </c>
      <c r="C32" s="25">
        <v>59.435267664101012</v>
      </c>
      <c r="D32" s="24">
        <v>54.824456651540487</v>
      </c>
    </row>
    <row r="33" spans="1:4" x14ac:dyDescent="0.25">
      <c r="A33" s="11" t="s">
        <v>15</v>
      </c>
      <c r="B33" s="24">
        <v>33.364570192827536</v>
      </c>
      <c r="C33" s="25">
        <v>35.740204299435888</v>
      </c>
      <c r="D33" s="24">
        <v>24.533862283933125</v>
      </c>
    </row>
    <row r="34" spans="1:4" x14ac:dyDescent="0.25">
      <c r="A34" s="11" t="s">
        <v>16</v>
      </c>
      <c r="B34" s="24">
        <v>13.411071779159354</v>
      </c>
      <c r="C34" s="25">
        <v>15.120154767731862</v>
      </c>
      <c r="D34" s="24">
        <v>7.8245631856968716</v>
      </c>
    </row>
    <row r="35" spans="1:4" x14ac:dyDescent="0.25">
      <c r="A35" s="11" t="s">
        <v>17</v>
      </c>
      <c r="B35" s="24">
        <v>4.0862747323421482</v>
      </c>
      <c r="C35" s="25">
        <v>4.2713205950067472</v>
      </c>
      <c r="D35" s="24">
        <v>3.6301972114056023</v>
      </c>
    </row>
    <row r="36" spans="1:4" x14ac:dyDescent="0.25">
      <c r="A36" s="5"/>
      <c r="B36" s="7"/>
      <c r="C36" s="8"/>
      <c r="D36" s="9"/>
    </row>
    <row r="38" spans="1:4" x14ac:dyDescent="0.25">
      <c r="A38" s="19" t="s">
        <v>22</v>
      </c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/>
  </sheetViews>
  <sheetFormatPr defaultRowHeight="13.2" x14ac:dyDescent="0.25"/>
  <cols>
    <col min="1" max="1" width="19.6640625" customWidth="1"/>
    <col min="2" max="2" width="10.6640625" customWidth="1"/>
    <col min="3" max="3" width="11.33203125" customWidth="1"/>
    <col min="4" max="4" width="10.6640625" customWidth="1"/>
    <col min="5" max="5" width="10.33203125" customWidth="1"/>
    <col min="6" max="7" width="10.6640625" customWidth="1"/>
  </cols>
  <sheetData>
    <row r="1" spans="1:7" ht="31.2" x14ac:dyDescent="0.3">
      <c r="A1" s="23" t="s">
        <v>225</v>
      </c>
      <c r="B1" s="51"/>
      <c r="C1" s="51"/>
      <c r="D1" s="51"/>
      <c r="E1" s="51"/>
      <c r="F1" s="51"/>
      <c r="G1" s="51"/>
    </row>
    <row r="2" spans="1:7" ht="15.6" x14ac:dyDescent="0.3">
      <c r="A2" s="2"/>
      <c r="B2" s="51"/>
      <c r="C2" s="51"/>
      <c r="D2" s="51"/>
      <c r="E2" s="51"/>
      <c r="F2" s="51"/>
      <c r="G2" s="51"/>
    </row>
    <row r="3" spans="1:7" ht="26.4" x14ac:dyDescent="0.25">
      <c r="A3" s="26" t="s">
        <v>226</v>
      </c>
      <c r="B3" s="26"/>
      <c r="C3" s="26"/>
      <c r="D3" s="26"/>
      <c r="E3" s="26"/>
      <c r="F3" s="26"/>
      <c r="G3" s="26"/>
    </row>
    <row r="4" spans="1:7" ht="13.8" thickBot="1" x14ac:dyDescent="0.3">
      <c r="A4" s="3"/>
      <c r="B4" s="3"/>
      <c r="C4" s="3"/>
      <c r="D4" s="3"/>
      <c r="E4" s="3"/>
      <c r="F4" s="3"/>
      <c r="G4" s="3"/>
    </row>
    <row r="5" spans="1:7" s="15" customFormat="1" ht="24" customHeight="1" thickTop="1" x14ac:dyDescent="0.25">
      <c r="A5" s="32"/>
      <c r="B5" s="99" t="s">
        <v>227</v>
      </c>
      <c r="C5" s="99"/>
      <c r="D5" s="98"/>
      <c r="E5" s="99" t="s">
        <v>228</v>
      </c>
      <c r="F5" s="99"/>
      <c r="G5" s="99"/>
    </row>
    <row r="6" spans="1:7" s="84" customFormat="1" ht="33.9" customHeight="1" x14ac:dyDescent="0.25">
      <c r="A6" s="106" t="s">
        <v>229</v>
      </c>
      <c r="B6" s="166" t="s">
        <v>129</v>
      </c>
      <c r="C6" s="100" t="s">
        <v>230</v>
      </c>
      <c r="D6" s="100" t="s">
        <v>231</v>
      </c>
      <c r="E6" s="100" t="s">
        <v>232</v>
      </c>
      <c r="F6" s="100" t="s">
        <v>233</v>
      </c>
      <c r="G6" s="163" t="s">
        <v>234</v>
      </c>
    </row>
    <row r="7" spans="1:7" x14ac:dyDescent="0.25">
      <c r="A7" s="167"/>
      <c r="B7" s="6"/>
      <c r="C7" s="4"/>
      <c r="D7" s="4"/>
      <c r="E7" s="4"/>
      <c r="F7" s="4"/>
    </row>
    <row r="8" spans="1:7" x14ac:dyDescent="0.25">
      <c r="A8" s="4" t="s">
        <v>235</v>
      </c>
      <c r="B8" s="58">
        <v>13296</v>
      </c>
      <c r="C8" s="41">
        <v>11710</v>
      </c>
      <c r="D8" s="17">
        <v>1586</v>
      </c>
      <c r="E8" s="168">
        <v>356</v>
      </c>
      <c r="F8" s="17">
        <v>1362</v>
      </c>
      <c r="G8" s="169">
        <v>474</v>
      </c>
    </row>
    <row r="9" spans="1:7" x14ac:dyDescent="0.25">
      <c r="A9" s="167" t="s">
        <v>236</v>
      </c>
      <c r="B9" s="58">
        <v>2294</v>
      </c>
      <c r="C9" s="41">
        <v>2294</v>
      </c>
      <c r="D9" s="142" t="s">
        <v>237</v>
      </c>
      <c r="E9" s="170">
        <v>29</v>
      </c>
      <c r="F9" s="17">
        <v>212</v>
      </c>
      <c r="G9" s="142" t="s">
        <v>237</v>
      </c>
    </row>
    <row r="10" spans="1:7" x14ac:dyDescent="0.25">
      <c r="A10" s="167" t="s">
        <v>238</v>
      </c>
      <c r="B10" s="58">
        <v>2612</v>
      </c>
      <c r="C10" s="41">
        <v>2130</v>
      </c>
      <c r="D10" s="17">
        <v>482</v>
      </c>
      <c r="E10" s="168">
        <v>168</v>
      </c>
      <c r="F10" s="17">
        <v>231</v>
      </c>
      <c r="G10" s="169">
        <v>137</v>
      </c>
    </row>
    <row r="11" spans="1:7" x14ac:dyDescent="0.25">
      <c r="A11" s="167" t="s">
        <v>239</v>
      </c>
      <c r="B11" s="58">
        <v>8390</v>
      </c>
      <c r="C11" s="41">
        <f>B11-D11</f>
        <v>7286</v>
      </c>
      <c r="D11" s="17">
        <v>1104</v>
      </c>
      <c r="E11" s="168">
        <v>159</v>
      </c>
      <c r="F11" s="17">
        <v>919</v>
      </c>
      <c r="G11" s="169">
        <v>337</v>
      </c>
    </row>
    <row r="12" spans="1:7" x14ac:dyDescent="0.25">
      <c r="A12" s="167"/>
      <c r="B12" s="58"/>
      <c r="C12" s="41"/>
      <c r="D12" s="17"/>
      <c r="E12" s="168"/>
      <c r="F12" s="17"/>
      <c r="G12" s="169"/>
    </row>
    <row r="13" spans="1:7" x14ac:dyDescent="0.25">
      <c r="A13" s="4" t="s">
        <v>240</v>
      </c>
      <c r="B13" s="58">
        <v>13496</v>
      </c>
      <c r="C13" s="41">
        <v>11764</v>
      </c>
      <c r="D13" s="17">
        <v>1732</v>
      </c>
      <c r="E13" s="168">
        <v>436</v>
      </c>
      <c r="F13" s="17">
        <v>1518</v>
      </c>
      <c r="G13" s="169">
        <v>491</v>
      </c>
    </row>
    <row r="14" spans="1:7" x14ac:dyDescent="0.25">
      <c r="A14" s="167" t="s">
        <v>236</v>
      </c>
      <c r="B14" s="58">
        <v>2301</v>
      </c>
      <c r="C14" s="41">
        <v>2301</v>
      </c>
      <c r="D14" s="142" t="s">
        <v>237</v>
      </c>
      <c r="E14" s="170">
        <v>28</v>
      </c>
      <c r="F14" s="17">
        <v>267</v>
      </c>
      <c r="G14" s="142" t="s">
        <v>237</v>
      </c>
    </row>
    <row r="15" spans="1:7" x14ac:dyDescent="0.25">
      <c r="A15" s="167" t="s">
        <v>238</v>
      </c>
      <c r="B15" s="58">
        <v>2690</v>
      </c>
      <c r="C15" s="41">
        <v>2034</v>
      </c>
      <c r="D15" s="17">
        <v>656</v>
      </c>
      <c r="E15" s="168">
        <v>173</v>
      </c>
      <c r="F15" s="17">
        <v>236</v>
      </c>
      <c r="G15" s="169">
        <v>145</v>
      </c>
    </row>
    <row r="16" spans="1:7" x14ac:dyDescent="0.25">
      <c r="A16" s="167" t="s">
        <v>239</v>
      </c>
      <c r="B16" s="58">
        <v>8505</v>
      </c>
      <c r="C16" s="41">
        <v>7429</v>
      </c>
      <c r="D16" s="17">
        <v>1076</v>
      </c>
      <c r="E16" s="168">
        <v>235</v>
      </c>
      <c r="F16" s="17">
        <v>1015</v>
      </c>
      <c r="G16" s="169">
        <v>346</v>
      </c>
    </row>
    <row r="17" spans="1:8" x14ac:dyDescent="0.25">
      <c r="A17" s="167"/>
      <c r="B17" s="58"/>
      <c r="C17" s="41"/>
      <c r="D17" s="17"/>
      <c r="E17" s="168"/>
      <c r="F17" s="17"/>
      <c r="G17" s="169"/>
    </row>
    <row r="18" spans="1:8" x14ac:dyDescent="0.25">
      <c r="A18" s="4" t="s">
        <v>241</v>
      </c>
      <c r="B18" s="58">
        <v>13539</v>
      </c>
      <c r="C18" s="41">
        <v>11738</v>
      </c>
      <c r="D18" s="17">
        <v>1801</v>
      </c>
      <c r="E18" s="168">
        <v>461</v>
      </c>
      <c r="F18" s="17">
        <v>1620</v>
      </c>
      <c r="G18" s="169">
        <v>578</v>
      </c>
    </row>
    <row r="19" spans="1:8" x14ac:dyDescent="0.25">
      <c r="A19" s="167" t="s">
        <v>236</v>
      </c>
      <c r="B19" s="58">
        <v>2276</v>
      </c>
      <c r="C19" s="41">
        <v>2276</v>
      </c>
      <c r="D19" s="142" t="s">
        <v>237</v>
      </c>
      <c r="E19" s="170">
        <v>22</v>
      </c>
      <c r="F19" s="17">
        <v>312</v>
      </c>
      <c r="G19" s="142" t="s">
        <v>237</v>
      </c>
    </row>
    <row r="20" spans="1:8" x14ac:dyDescent="0.25">
      <c r="A20" s="167" t="s">
        <v>238</v>
      </c>
      <c r="B20" s="58">
        <v>2740</v>
      </c>
      <c r="C20" s="41">
        <v>2029</v>
      </c>
      <c r="D20" s="17">
        <v>711</v>
      </c>
      <c r="E20" s="168">
        <v>190</v>
      </c>
      <c r="F20" s="17">
        <v>287</v>
      </c>
      <c r="G20" s="169">
        <v>220</v>
      </c>
    </row>
    <row r="21" spans="1:8" x14ac:dyDescent="0.25">
      <c r="A21" s="167" t="s">
        <v>239</v>
      </c>
      <c r="B21" s="58">
        <v>8523</v>
      </c>
      <c r="C21" s="41">
        <f>B21-D21</f>
        <v>7433</v>
      </c>
      <c r="D21" s="17">
        <v>1090</v>
      </c>
      <c r="E21" s="168">
        <v>249</v>
      </c>
      <c r="F21" s="17">
        <v>1021</v>
      </c>
      <c r="G21" s="169">
        <v>358</v>
      </c>
    </row>
    <row r="22" spans="1:8" x14ac:dyDescent="0.25">
      <c r="A22" s="167"/>
      <c r="B22" s="58"/>
      <c r="C22" s="41"/>
      <c r="D22" s="17"/>
      <c r="E22" s="168"/>
      <c r="F22" s="17"/>
      <c r="G22" s="169"/>
    </row>
    <row r="23" spans="1:8" x14ac:dyDescent="0.25">
      <c r="A23" s="4" t="s">
        <v>242</v>
      </c>
      <c r="B23" s="58">
        <v>13847</v>
      </c>
      <c r="C23" s="41">
        <v>12007</v>
      </c>
      <c r="D23" s="17">
        <v>1840</v>
      </c>
      <c r="E23" s="168">
        <v>405</v>
      </c>
      <c r="F23" s="17">
        <v>1862</v>
      </c>
      <c r="G23" s="169">
        <v>494</v>
      </c>
    </row>
    <row r="24" spans="1:8" x14ac:dyDescent="0.25">
      <c r="A24" s="167" t="s">
        <v>236</v>
      </c>
      <c r="B24" s="58">
        <v>2353</v>
      </c>
      <c r="C24" s="41">
        <v>2353</v>
      </c>
      <c r="D24" s="142" t="s">
        <v>237</v>
      </c>
      <c r="E24" s="170">
        <v>24</v>
      </c>
      <c r="F24" s="17">
        <v>439</v>
      </c>
      <c r="G24" s="142" t="s">
        <v>237</v>
      </c>
    </row>
    <row r="25" spans="1:8" x14ac:dyDescent="0.25">
      <c r="A25" s="167" t="s">
        <v>238</v>
      </c>
      <c r="B25" s="58">
        <v>2620</v>
      </c>
      <c r="C25" s="41">
        <v>2038</v>
      </c>
      <c r="D25" s="17">
        <v>582</v>
      </c>
      <c r="E25" s="168">
        <v>142</v>
      </c>
      <c r="F25" s="17">
        <v>291</v>
      </c>
      <c r="G25" s="169">
        <v>176</v>
      </c>
    </row>
    <row r="26" spans="1:8" x14ac:dyDescent="0.25">
      <c r="A26" s="167" t="s">
        <v>239</v>
      </c>
      <c r="B26" s="58">
        <v>8874</v>
      </c>
      <c r="C26" s="41">
        <v>7616</v>
      </c>
      <c r="D26" s="17">
        <v>1258</v>
      </c>
      <c r="E26" s="168">
        <v>239</v>
      </c>
      <c r="F26" s="17">
        <v>1132</v>
      </c>
      <c r="G26" s="169">
        <v>318</v>
      </c>
    </row>
    <row r="27" spans="1:8" x14ac:dyDescent="0.25">
      <c r="A27" s="167"/>
      <c r="B27" s="58"/>
      <c r="C27" s="41"/>
      <c r="D27" s="17"/>
      <c r="E27" s="168"/>
      <c r="F27" s="17"/>
      <c r="G27" s="169"/>
    </row>
    <row r="28" spans="1:8" x14ac:dyDescent="0.25">
      <c r="A28" s="4" t="s">
        <v>243</v>
      </c>
      <c r="B28" s="58">
        <v>13748</v>
      </c>
      <c r="C28" s="41">
        <v>11880</v>
      </c>
      <c r="D28" s="17">
        <v>1868</v>
      </c>
      <c r="E28" s="168">
        <v>467</v>
      </c>
      <c r="F28" s="17">
        <v>1821</v>
      </c>
      <c r="G28" s="169">
        <v>600</v>
      </c>
    </row>
    <row r="29" spans="1:8" x14ac:dyDescent="0.25">
      <c r="A29" s="167" t="s">
        <v>236</v>
      </c>
      <c r="B29" s="58">
        <v>2278</v>
      </c>
      <c r="C29" s="41">
        <v>2278</v>
      </c>
      <c r="D29" s="142" t="s">
        <v>237</v>
      </c>
      <c r="E29" s="170">
        <v>30</v>
      </c>
      <c r="F29" s="17">
        <v>493</v>
      </c>
      <c r="G29" s="142" t="s">
        <v>237</v>
      </c>
      <c r="H29" s="126"/>
    </row>
    <row r="30" spans="1:8" x14ac:dyDescent="0.25">
      <c r="A30" s="167" t="s">
        <v>238</v>
      </c>
      <c r="B30" s="58">
        <v>2561</v>
      </c>
      <c r="C30" s="41">
        <v>1976</v>
      </c>
      <c r="D30" s="17">
        <v>585</v>
      </c>
      <c r="E30" s="168">
        <v>181</v>
      </c>
      <c r="F30" s="17">
        <v>292</v>
      </c>
      <c r="G30" s="169">
        <v>202</v>
      </c>
      <c r="H30" s="126"/>
    </row>
    <row r="31" spans="1:8" x14ac:dyDescent="0.25">
      <c r="A31" s="167" t="s">
        <v>239</v>
      </c>
      <c r="B31" s="58">
        <v>8909</v>
      </c>
      <c r="C31" s="41">
        <v>7626</v>
      </c>
      <c r="D31" s="17">
        <v>1283</v>
      </c>
      <c r="E31" s="168">
        <v>256</v>
      </c>
      <c r="F31" s="17">
        <v>1036</v>
      </c>
      <c r="G31" s="169">
        <v>398</v>
      </c>
    </row>
    <row r="32" spans="1:8" x14ac:dyDescent="0.25">
      <c r="A32" s="167"/>
      <c r="B32" s="58"/>
      <c r="C32" s="41"/>
      <c r="D32" s="17"/>
      <c r="E32" s="168"/>
      <c r="F32" s="17"/>
      <c r="G32" s="169"/>
    </row>
    <row r="33" spans="1:7" x14ac:dyDescent="0.25">
      <c r="A33" s="4" t="s">
        <v>244</v>
      </c>
      <c r="B33" s="58">
        <v>13466</v>
      </c>
      <c r="C33" s="41">
        <v>11623</v>
      </c>
      <c r="D33" s="17">
        <v>1843</v>
      </c>
      <c r="E33" s="168">
        <v>351</v>
      </c>
      <c r="F33" s="17">
        <v>1847</v>
      </c>
      <c r="G33" s="169">
        <v>488</v>
      </c>
    </row>
    <row r="34" spans="1:7" x14ac:dyDescent="0.25">
      <c r="A34" s="167" t="s">
        <v>236</v>
      </c>
      <c r="B34" s="58">
        <v>2529</v>
      </c>
      <c r="C34" s="41">
        <v>2529</v>
      </c>
      <c r="D34" s="142" t="s">
        <v>237</v>
      </c>
      <c r="E34" s="170">
        <v>10</v>
      </c>
      <c r="F34" s="17">
        <v>499</v>
      </c>
      <c r="G34" s="142" t="s">
        <v>237</v>
      </c>
    </row>
    <row r="35" spans="1:7" x14ac:dyDescent="0.25">
      <c r="A35" s="167" t="s">
        <v>238</v>
      </c>
      <c r="B35" s="58">
        <v>2800</v>
      </c>
      <c r="C35" s="41">
        <v>2195</v>
      </c>
      <c r="D35" s="17">
        <v>605</v>
      </c>
      <c r="E35" s="168">
        <v>138</v>
      </c>
      <c r="F35" s="17">
        <v>279</v>
      </c>
      <c r="G35" s="169">
        <v>166</v>
      </c>
    </row>
    <row r="36" spans="1:7" x14ac:dyDescent="0.25">
      <c r="A36" s="167" t="s">
        <v>239</v>
      </c>
      <c r="B36" s="58">
        <v>8137</v>
      </c>
      <c r="C36" s="41">
        <v>6899</v>
      </c>
      <c r="D36" s="17">
        <v>1238</v>
      </c>
      <c r="E36" s="168">
        <v>203</v>
      </c>
      <c r="F36" s="17">
        <v>1069</v>
      </c>
      <c r="G36" s="169">
        <v>322</v>
      </c>
    </row>
    <row r="37" spans="1:7" x14ac:dyDescent="0.25">
      <c r="A37" s="5"/>
      <c r="B37" s="94"/>
      <c r="C37" s="5"/>
      <c r="D37" s="5"/>
      <c r="E37" s="5"/>
      <c r="F37" s="5"/>
      <c r="G37" s="73"/>
    </row>
    <row r="39" spans="1:7" x14ac:dyDescent="0.25">
      <c r="A39" s="47" t="s">
        <v>245</v>
      </c>
    </row>
    <row r="40" spans="1:7" x14ac:dyDescent="0.25">
      <c r="A40" s="105" t="s">
        <v>246</v>
      </c>
    </row>
    <row r="41" spans="1:7" x14ac:dyDescent="0.25">
      <c r="A41" s="50" t="s">
        <v>247</v>
      </c>
    </row>
    <row r="42" spans="1:7" x14ac:dyDescent="0.25">
      <c r="A42" s="50" t="s">
        <v>248</v>
      </c>
    </row>
    <row r="43" spans="1:7" x14ac:dyDescent="0.25">
      <c r="A43" s="47" t="s">
        <v>249</v>
      </c>
    </row>
    <row r="44" spans="1:7" x14ac:dyDescent="0.25">
      <c r="A44" s="77" t="s">
        <v>250</v>
      </c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RowHeight="13.2" x14ac:dyDescent="0.25"/>
  <cols>
    <col min="1" max="1" width="32.44140625" customWidth="1"/>
    <col min="2" max="3" width="16.6640625" customWidth="1"/>
    <col min="4" max="4" width="17.6640625" customWidth="1"/>
  </cols>
  <sheetData>
    <row r="1" spans="1:4" ht="15.6" x14ac:dyDescent="0.3">
      <c r="A1" s="159" t="s">
        <v>200</v>
      </c>
      <c r="B1" s="51"/>
      <c r="C1" s="51"/>
      <c r="D1" s="51"/>
    </row>
    <row r="2" spans="1:4" ht="15.6" x14ac:dyDescent="0.3">
      <c r="A2" s="160" t="s">
        <v>201</v>
      </c>
      <c r="B2" s="51"/>
      <c r="C2" s="51"/>
      <c r="D2" s="51"/>
    </row>
    <row r="3" spans="1:4" ht="15.6" x14ac:dyDescent="0.3">
      <c r="A3" s="160" t="s">
        <v>202</v>
      </c>
      <c r="B3" s="51"/>
      <c r="C3" s="51"/>
      <c r="D3" s="51"/>
    </row>
    <row r="4" spans="1:4" ht="15.6" x14ac:dyDescent="0.3">
      <c r="A4" s="161" t="s">
        <v>203</v>
      </c>
      <c r="B4" s="51"/>
      <c r="C4" s="51"/>
      <c r="D4" s="51"/>
    </row>
    <row r="5" spans="1:4" ht="12.75" customHeight="1" thickBot="1" x14ac:dyDescent="0.35">
      <c r="A5" s="162"/>
      <c r="B5" s="53"/>
      <c r="C5" s="53"/>
      <c r="D5" s="53"/>
    </row>
    <row r="6" spans="1:4" s="15" customFormat="1" ht="24" customHeight="1" thickTop="1" x14ac:dyDescent="0.25">
      <c r="A6" s="32"/>
      <c r="B6" s="32"/>
      <c r="C6" s="98" t="s">
        <v>204</v>
      </c>
      <c r="D6" s="99"/>
    </row>
    <row r="7" spans="1:4" s="84" customFormat="1" ht="38.25" customHeight="1" x14ac:dyDescent="0.25">
      <c r="A7" s="80" t="s">
        <v>205</v>
      </c>
      <c r="B7" s="80" t="s">
        <v>206</v>
      </c>
      <c r="C7" s="80" t="s">
        <v>129</v>
      </c>
      <c r="D7" s="163" t="s">
        <v>207</v>
      </c>
    </row>
    <row r="8" spans="1:4" x14ac:dyDescent="0.25">
      <c r="A8" s="4"/>
      <c r="B8" s="4"/>
      <c r="C8" s="4"/>
    </row>
    <row r="9" spans="1:4" x14ac:dyDescent="0.25">
      <c r="A9" s="4" t="s">
        <v>208</v>
      </c>
      <c r="B9" s="131">
        <v>9519</v>
      </c>
      <c r="C9" s="131">
        <v>6018</v>
      </c>
      <c r="D9" s="164">
        <v>2738</v>
      </c>
    </row>
    <row r="10" spans="1:4" x14ac:dyDescent="0.25">
      <c r="A10" s="4" t="s">
        <v>209</v>
      </c>
      <c r="B10" s="131">
        <v>10550</v>
      </c>
      <c r="C10" s="131">
        <v>7327</v>
      </c>
      <c r="D10" s="164">
        <v>4012</v>
      </c>
    </row>
    <row r="11" spans="1:4" x14ac:dyDescent="0.25">
      <c r="A11" s="4" t="s">
        <v>210</v>
      </c>
      <c r="B11" s="131">
        <v>8075</v>
      </c>
      <c r="C11" s="131">
        <v>5164</v>
      </c>
      <c r="D11" s="164">
        <v>1964</v>
      </c>
    </row>
    <row r="12" spans="1:4" x14ac:dyDescent="0.25">
      <c r="A12" s="4"/>
      <c r="B12" s="131"/>
      <c r="C12" s="131" t="s">
        <v>211</v>
      </c>
      <c r="D12" s="164" t="s">
        <v>211</v>
      </c>
    </row>
    <row r="13" spans="1:4" x14ac:dyDescent="0.25">
      <c r="A13" s="4" t="s">
        <v>212</v>
      </c>
      <c r="B13" s="131"/>
      <c r="C13" s="131" t="s">
        <v>211</v>
      </c>
      <c r="D13" s="164" t="s">
        <v>211</v>
      </c>
    </row>
    <row r="14" spans="1:4" x14ac:dyDescent="0.25">
      <c r="A14" s="43" t="s">
        <v>213</v>
      </c>
      <c r="B14" s="131">
        <v>2475</v>
      </c>
      <c r="C14" s="131">
        <v>2163</v>
      </c>
      <c r="D14" s="164">
        <v>2048</v>
      </c>
    </row>
    <row r="15" spans="1:4" x14ac:dyDescent="0.25">
      <c r="A15" s="43" t="s">
        <v>214</v>
      </c>
      <c r="B15" s="131">
        <v>1444</v>
      </c>
      <c r="C15" s="131">
        <v>854</v>
      </c>
      <c r="D15" s="164">
        <v>774</v>
      </c>
    </row>
    <row r="16" spans="1:4" x14ac:dyDescent="0.25">
      <c r="A16" s="43" t="s">
        <v>215</v>
      </c>
      <c r="B16" s="131">
        <v>-1031</v>
      </c>
      <c r="C16" s="131">
        <v>-1309</v>
      </c>
      <c r="D16" s="164">
        <v>-1274</v>
      </c>
    </row>
    <row r="17" spans="1:4" x14ac:dyDescent="0.25">
      <c r="A17" s="5"/>
      <c r="B17" s="5"/>
      <c r="C17" s="5"/>
      <c r="D17" s="73"/>
    </row>
    <row r="19" spans="1:4" x14ac:dyDescent="0.25">
      <c r="A19" s="47" t="s">
        <v>216</v>
      </c>
    </row>
    <row r="20" spans="1:4" x14ac:dyDescent="0.25">
      <c r="A20" s="47" t="s">
        <v>217</v>
      </c>
    </row>
    <row r="21" spans="1:4" x14ac:dyDescent="0.25">
      <c r="A21" s="75" t="s">
        <v>218</v>
      </c>
    </row>
    <row r="22" spans="1:4" x14ac:dyDescent="0.25">
      <c r="A22" s="50" t="s">
        <v>219</v>
      </c>
    </row>
    <row r="23" spans="1:4" x14ac:dyDescent="0.25">
      <c r="A23" s="47" t="s">
        <v>220</v>
      </c>
    </row>
    <row r="24" spans="1:4" x14ac:dyDescent="0.25">
      <c r="A24" s="75" t="s">
        <v>221</v>
      </c>
    </row>
    <row r="25" spans="1:4" x14ac:dyDescent="0.25">
      <c r="A25" s="49" t="s">
        <v>222</v>
      </c>
    </row>
    <row r="26" spans="1:4" x14ac:dyDescent="0.25">
      <c r="A26" s="19" t="s">
        <v>223</v>
      </c>
    </row>
    <row r="27" spans="1:4" x14ac:dyDescent="0.25">
      <c r="A27" s="165" t="s">
        <v>224</v>
      </c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defaultRowHeight="13.2" x14ac:dyDescent="0.25"/>
  <cols>
    <col min="1" max="1" width="24.5546875" customWidth="1"/>
    <col min="2" max="7" width="9.88671875" customWidth="1"/>
  </cols>
  <sheetData>
    <row r="1" spans="1:7" ht="31.2" x14ac:dyDescent="0.3">
      <c r="A1" s="23" t="s">
        <v>181</v>
      </c>
      <c r="B1" s="51"/>
      <c r="C1" s="51"/>
      <c r="D1" s="51"/>
      <c r="E1" s="51"/>
      <c r="F1" s="51"/>
      <c r="G1" s="51"/>
    </row>
    <row r="2" spans="1:7" ht="16.2" thickBot="1" x14ac:dyDescent="0.35">
      <c r="A2" s="52"/>
      <c r="C2" s="3"/>
      <c r="D2" s="126"/>
      <c r="E2" s="126"/>
    </row>
    <row r="3" spans="1:7" s="15" customFormat="1" ht="24" customHeight="1" thickTop="1" x14ac:dyDescent="0.25">
      <c r="A3" s="12" t="s">
        <v>0</v>
      </c>
      <c r="B3" s="147">
        <v>1997</v>
      </c>
      <c r="C3" s="65">
        <v>1998</v>
      </c>
      <c r="D3" s="65">
        <v>1999</v>
      </c>
      <c r="E3" s="65">
        <v>2000</v>
      </c>
      <c r="F3" s="65">
        <v>2001</v>
      </c>
      <c r="G3" s="65">
        <v>2002</v>
      </c>
    </row>
    <row r="4" spans="1:7" x14ac:dyDescent="0.25">
      <c r="A4" s="4"/>
      <c r="B4" s="148"/>
      <c r="C4" s="37"/>
      <c r="D4" s="37"/>
      <c r="E4" s="37"/>
      <c r="F4" s="37"/>
      <c r="G4" s="37"/>
    </row>
    <row r="5" spans="1:7" x14ac:dyDescent="0.25">
      <c r="A5" s="4" t="s">
        <v>182</v>
      </c>
      <c r="B5" s="148"/>
      <c r="C5" s="37"/>
      <c r="D5" s="37"/>
      <c r="E5" s="37"/>
      <c r="F5" s="37"/>
      <c r="G5" s="37"/>
    </row>
    <row r="6" spans="1:7" x14ac:dyDescent="0.25">
      <c r="A6" s="149" t="s">
        <v>183</v>
      </c>
      <c r="B6" s="150">
        <v>49</v>
      </c>
      <c r="C6" s="151">
        <v>49</v>
      </c>
      <c r="D6" s="151">
        <v>50</v>
      </c>
      <c r="E6" s="151">
        <v>50</v>
      </c>
      <c r="F6" s="151">
        <v>50</v>
      </c>
      <c r="G6" s="151">
        <v>50</v>
      </c>
    </row>
    <row r="7" spans="1:7" x14ac:dyDescent="0.25">
      <c r="A7" s="43" t="s">
        <v>2</v>
      </c>
      <c r="B7" s="150">
        <v>23</v>
      </c>
      <c r="C7" s="151">
        <v>23</v>
      </c>
      <c r="D7" s="151">
        <v>23</v>
      </c>
      <c r="E7" s="151">
        <v>23</v>
      </c>
      <c r="F7" s="151">
        <v>23</v>
      </c>
      <c r="G7" s="151">
        <v>23</v>
      </c>
    </row>
    <row r="8" spans="1:7" x14ac:dyDescent="0.25">
      <c r="A8" s="43" t="s">
        <v>3</v>
      </c>
      <c r="B8" s="150">
        <v>26</v>
      </c>
      <c r="C8" s="151">
        <v>26</v>
      </c>
      <c r="D8" s="151">
        <v>27</v>
      </c>
      <c r="E8" s="151">
        <v>27</v>
      </c>
      <c r="F8" s="151">
        <v>27</v>
      </c>
      <c r="G8" s="151">
        <v>27</v>
      </c>
    </row>
    <row r="9" spans="1:7" x14ac:dyDescent="0.25">
      <c r="A9" s="4"/>
      <c r="B9" s="152"/>
      <c r="C9" s="153"/>
      <c r="D9" s="153"/>
      <c r="E9" s="153"/>
      <c r="F9" s="153"/>
      <c r="G9" s="153"/>
    </row>
    <row r="10" spans="1:7" x14ac:dyDescent="0.25">
      <c r="A10" s="4" t="s">
        <v>158</v>
      </c>
      <c r="B10" s="154">
        <v>512.04999999999995</v>
      </c>
      <c r="C10" s="155">
        <v>512.04999999999995</v>
      </c>
      <c r="D10" s="155">
        <v>512.04999999999995</v>
      </c>
      <c r="E10" s="155">
        <v>512.04999999999995</v>
      </c>
      <c r="F10" s="155">
        <v>527.04999999999995</v>
      </c>
      <c r="G10" s="155">
        <v>527.04999999999995</v>
      </c>
    </row>
    <row r="11" spans="1:7" x14ac:dyDescent="0.25">
      <c r="A11" s="43" t="s">
        <v>184</v>
      </c>
      <c r="B11" s="154">
        <v>159</v>
      </c>
      <c r="C11" s="155">
        <v>159</v>
      </c>
      <c r="D11" s="155">
        <v>157</v>
      </c>
      <c r="E11" s="155">
        <v>159</v>
      </c>
      <c r="F11" s="155">
        <v>160</v>
      </c>
      <c r="G11" s="155">
        <v>160</v>
      </c>
    </row>
    <row r="12" spans="1:7" x14ac:dyDescent="0.25">
      <c r="A12" s="43" t="s">
        <v>185</v>
      </c>
      <c r="B12" s="154">
        <v>353.05</v>
      </c>
      <c r="C12" s="155">
        <v>353.05</v>
      </c>
      <c r="D12" s="155">
        <v>355.05</v>
      </c>
      <c r="E12" s="155">
        <v>353.05</v>
      </c>
      <c r="F12" s="155">
        <v>367.05</v>
      </c>
      <c r="G12" s="155">
        <v>367.05</v>
      </c>
    </row>
    <row r="13" spans="1:7" x14ac:dyDescent="0.25">
      <c r="A13" s="4"/>
      <c r="B13" s="152"/>
      <c r="C13" s="153"/>
      <c r="D13" s="153"/>
      <c r="E13" s="153"/>
      <c r="F13" s="153"/>
      <c r="G13" s="153"/>
    </row>
    <row r="14" spans="1:7" x14ac:dyDescent="0.25">
      <c r="A14" s="4" t="s">
        <v>186</v>
      </c>
      <c r="B14" s="150">
        <v>53</v>
      </c>
      <c r="C14" s="151">
        <v>53</v>
      </c>
      <c r="D14" s="151">
        <v>53</v>
      </c>
      <c r="E14" s="151">
        <v>53</v>
      </c>
      <c r="F14" s="151">
        <v>53</v>
      </c>
      <c r="G14" s="151">
        <v>53</v>
      </c>
    </row>
    <row r="15" spans="1:7" x14ac:dyDescent="0.25">
      <c r="A15" s="4"/>
      <c r="B15" s="152"/>
      <c r="C15" s="153"/>
      <c r="D15" s="153"/>
      <c r="E15" s="153"/>
      <c r="F15" s="153"/>
      <c r="G15" s="153"/>
    </row>
    <row r="16" spans="1:7" x14ac:dyDescent="0.25">
      <c r="A16" s="4" t="s">
        <v>166</v>
      </c>
      <c r="B16" s="152"/>
      <c r="C16" s="153"/>
      <c r="D16" s="153"/>
      <c r="E16" s="153"/>
      <c r="F16" s="153"/>
      <c r="G16" s="153"/>
    </row>
    <row r="17" spans="1:7" x14ac:dyDescent="0.25">
      <c r="A17" s="149" t="s">
        <v>187</v>
      </c>
      <c r="B17" s="150">
        <v>3197</v>
      </c>
      <c r="C17" s="151">
        <v>3200.971</v>
      </c>
      <c r="D17" s="151">
        <v>3317.4059999999999</v>
      </c>
      <c r="E17" s="151">
        <v>3305.47</v>
      </c>
      <c r="F17" s="151">
        <v>3298.9409999999998</v>
      </c>
      <c r="G17" s="151">
        <v>3355</v>
      </c>
    </row>
    <row r="18" spans="1:7" x14ac:dyDescent="0.25">
      <c r="A18" s="4"/>
      <c r="B18" s="150"/>
      <c r="C18" s="151"/>
      <c r="D18" s="151"/>
      <c r="E18" s="151"/>
      <c r="F18" s="151"/>
      <c r="G18" s="151"/>
    </row>
    <row r="19" spans="1:7" x14ac:dyDescent="0.25">
      <c r="A19" s="4" t="s">
        <v>188</v>
      </c>
      <c r="B19" s="150"/>
      <c r="C19" s="151"/>
      <c r="D19" s="151"/>
      <c r="E19" s="151"/>
      <c r="F19" s="151"/>
      <c r="G19" s="151"/>
    </row>
    <row r="20" spans="1:7" x14ac:dyDescent="0.25">
      <c r="A20" s="43" t="s">
        <v>189</v>
      </c>
      <c r="B20" s="150">
        <v>7602</v>
      </c>
      <c r="C20" s="151">
        <v>7781.1289999999999</v>
      </c>
      <c r="D20" s="151">
        <v>7344.8559999999998</v>
      </c>
      <c r="E20" s="151">
        <v>6925.5240000000003</v>
      </c>
      <c r="F20" s="151">
        <v>6748.0479999999998</v>
      </c>
      <c r="G20" s="151">
        <v>7156</v>
      </c>
    </row>
    <row r="21" spans="1:7" x14ac:dyDescent="0.25">
      <c r="A21" s="43"/>
      <c r="B21" s="150"/>
      <c r="C21" s="151"/>
      <c r="D21" s="151"/>
      <c r="E21" s="151"/>
      <c r="F21" s="151"/>
      <c r="G21" s="151"/>
    </row>
    <row r="22" spans="1:7" x14ac:dyDescent="0.25">
      <c r="A22" s="118" t="s">
        <v>190</v>
      </c>
      <c r="B22" s="156" t="s">
        <v>191</v>
      </c>
      <c r="C22" s="156" t="s">
        <v>191</v>
      </c>
      <c r="D22" s="156" t="s">
        <v>191</v>
      </c>
      <c r="E22" s="156" t="s">
        <v>191</v>
      </c>
      <c r="F22" s="151">
        <v>6143.1760000000004</v>
      </c>
      <c r="G22" s="151">
        <v>5590</v>
      </c>
    </row>
    <row r="23" spans="1:7" x14ac:dyDescent="0.25">
      <c r="A23" s="43"/>
      <c r="B23" s="150"/>
      <c r="C23" s="151"/>
      <c r="D23" s="151"/>
      <c r="E23" s="151"/>
      <c r="F23" s="151"/>
      <c r="G23" s="151"/>
    </row>
    <row r="24" spans="1:7" x14ac:dyDescent="0.25">
      <c r="A24" s="118" t="s">
        <v>192</v>
      </c>
      <c r="B24" s="156" t="s">
        <v>191</v>
      </c>
      <c r="C24" s="156" t="s">
        <v>191</v>
      </c>
      <c r="D24" s="156" t="s">
        <v>191</v>
      </c>
      <c r="E24" s="156" t="s">
        <v>191</v>
      </c>
      <c r="F24" s="151">
        <v>1222.8320000000001</v>
      </c>
      <c r="G24" s="151">
        <v>1147</v>
      </c>
    </row>
    <row r="25" spans="1:7" x14ac:dyDescent="0.25">
      <c r="A25" s="118"/>
      <c r="B25" s="150"/>
      <c r="C25" s="151"/>
      <c r="D25" s="151"/>
      <c r="E25" s="151"/>
      <c r="F25" s="151"/>
      <c r="G25" s="151"/>
    </row>
    <row r="26" spans="1:7" x14ac:dyDescent="0.25">
      <c r="A26" s="118" t="s">
        <v>193</v>
      </c>
      <c r="B26" s="156" t="s">
        <v>191</v>
      </c>
      <c r="C26" s="156" t="s">
        <v>191</v>
      </c>
      <c r="D26" s="156" t="s">
        <v>191</v>
      </c>
      <c r="E26" s="156" t="s">
        <v>191</v>
      </c>
      <c r="F26" s="151">
        <v>105768</v>
      </c>
      <c r="G26" s="151">
        <v>118820</v>
      </c>
    </row>
    <row r="27" spans="1:7" x14ac:dyDescent="0.25">
      <c r="A27" s="118"/>
      <c r="B27" s="150"/>
      <c r="C27" s="151"/>
      <c r="D27" s="151"/>
      <c r="E27" s="151"/>
      <c r="F27" s="151"/>
      <c r="G27" s="151"/>
    </row>
    <row r="28" spans="1:7" x14ac:dyDescent="0.25">
      <c r="A28" s="118" t="s">
        <v>194</v>
      </c>
      <c r="B28" s="156" t="s">
        <v>191</v>
      </c>
      <c r="C28" s="156" t="s">
        <v>191</v>
      </c>
      <c r="D28" s="156" t="s">
        <v>191</v>
      </c>
      <c r="E28" s="156" t="s">
        <v>191</v>
      </c>
      <c r="F28" s="151">
        <v>9582</v>
      </c>
      <c r="G28" s="151">
        <v>9632</v>
      </c>
    </row>
    <row r="29" spans="1:7" x14ac:dyDescent="0.25">
      <c r="A29" s="43" t="s">
        <v>195</v>
      </c>
      <c r="B29" s="156" t="s">
        <v>191</v>
      </c>
      <c r="C29" s="156" t="s">
        <v>191</v>
      </c>
      <c r="D29" s="156" t="s">
        <v>191</v>
      </c>
      <c r="E29" s="156" t="s">
        <v>191</v>
      </c>
      <c r="F29" s="151">
        <v>235570</v>
      </c>
      <c r="G29" s="151">
        <v>236807</v>
      </c>
    </row>
    <row r="30" spans="1:7" x14ac:dyDescent="0.25">
      <c r="A30" s="5"/>
      <c r="B30" s="74"/>
      <c r="C30" s="157"/>
      <c r="D30" s="74"/>
      <c r="E30" s="74"/>
      <c r="F30" s="74"/>
      <c r="G30" s="74"/>
    </row>
    <row r="32" spans="1:7" x14ac:dyDescent="0.25">
      <c r="A32" s="47" t="s">
        <v>196</v>
      </c>
    </row>
    <row r="33" spans="1:1" x14ac:dyDescent="0.25">
      <c r="A33" s="47" t="s">
        <v>197</v>
      </c>
    </row>
    <row r="34" spans="1:1" x14ac:dyDescent="0.25">
      <c r="A34" s="75" t="s">
        <v>198</v>
      </c>
    </row>
    <row r="35" spans="1:1" x14ac:dyDescent="0.25">
      <c r="A35" s="50" t="s">
        <v>199</v>
      </c>
    </row>
    <row r="36" spans="1:1" s="77" customFormat="1" x14ac:dyDescent="0.25">
      <c r="A36" s="158" t="s">
        <v>180</v>
      </c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/>
  </sheetViews>
  <sheetFormatPr defaultRowHeight="13.2" x14ac:dyDescent="0.25"/>
  <cols>
    <col min="1" max="1" width="31" customWidth="1"/>
    <col min="2" max="2" width="16" customWidth="1"/>
    <col min="3" max="3" width="13.33203125" customWidth="1"/>
    <col min="4" max="4" width="8.88671875" customWidth="1"/>
    <col min="5" max="5" width="13.44140625" customWidth="1"/>
  </cols>
  <sheetData>
    <row r="1" spans="1:5" ht="30.75" customHeight="1" x14ac:dyDescent="0.3">
      <c r="A1" s="124" t="s">
        <v>155</v>
      </c>
      <c r="B1" s="51"/>
      <c r="C1" s="51"/>
      <c r="D1" s="51"/>
      <c r="E1" s="51"/>
    </row>
    <row r="2" spans="1:5" ht="12.75" customHeight="1" thickBot="1" x14ac:dyDescent="0.35">
      <c r="A2" s="52"/>
      <c r="B2" s="53"/>
      <c r="C2" s="53"/>
      <c r="D2" s="53"/>
      <c r="E2" s="53"/>
    </row>
    <row r="3" spans="1:5" s="125" customFormat="1" ht="40.200000000000003" thickTop="1" x14ac:dyDescent="0.25">
      <c r="A3" s="80" t="s">
        <v>156</v>
      </c>
      <c r="B3" s="82" t="s">
        <v>157</v>
      </c>
      <c r="C3" s="82" t="s">
        <v>158</v>
      </c>
      <c r="D3" s="300" t="s">
        <v>159</v>
      </c>
      <c r="E3" s="301"/>
    </row>
    <row r="4" spans="1:5" ht="11.1" customHeight="1" x14ac:dyDescent="0.25">
      <c r="A4" s="4"/>
      <c r="B4" s="4"/>
      <c r="C4" s="126"/>
      <c r="D4" s="127"/>
      <c r="E4" s="126"/>
    </row>
    <row r="5" spans="1:5" x14ac:dyDescent="0.25">
      <c r="A5" s="38" t="s">
        <v>160</v>
      </c>
      <c r="B5" s="128">
        <v>50</v>
      </c>
      <c r="C5" s="129">
        <v>527.04999999999995</v>
      </c>
      <c r="D5" s="74"/>
      <c r="E5" s="130">
        <v>7155643</v>
      </c>
    </row>
    <row r="6" spans="1:5" ht="11.1" customHeight="1" x14ac:dyDescent="0.25">
      <c r="A6" s="4"/>
      <c r="B6" s="131"/>
      <c r="C6" s="132"/>
      <c r="D6" s="37"/>
      <c r="E6" s="133"/>
    </row>
    <row r="7" spans="1:5" x14ac:dyDescent="0.25">
      <c r="A7" s="4" t="s">
        <v>2</v>
      </c>
      <c r="B7" s="131">
        <v>23</v>
      </c>
      <c r="C7" s="132">
        <v>307.5</v>
      </c>
      <c r="D7" s="37"/>
      <c r="E7" s="133">
        <v>4758546</v>
      </c>
    </row>
    <row r="8" spans="1:5" x14ac:dyDescent="0.25">
      <c r="A8" s="38"/>
      <c r="B8" s="131"/>
      <c r="C8" s="132"/>
      <c r="D8" s="37"/>
      <c r="E8" s="133"/>
    </row>
    <row r="9" spans="1:5" x14ac:dyDescent="0.25">
      <c r="A9" s="4" t="s">
        <v>3</v>
      </c>
      <c r="B9" s="131">
        <v>27</v>
      </c>
      <c r="C9" s="132">
        <v>132.05000000000001</v>
      </c>
      <c r="D9" s="37"/>
      <c r="E9" s="133">
        <v>2397097</v>
      </c>
    </row>
    <row r="10" spans="1:5" x14ac:dyDescent="0.25">
      <c r="A10" s="43" t="s">
        <v>161</v>
      </c>
      <c r="B10" s="131">
        <v>13</v>
      </c>
      <c r="C10" s="132">
        <v>57.55</v>
      </c>
      <c r="D10" s="37"/>
      <c r="E10" s="133">
        <v>1058095</v>
      </c>
    </row>
    <row r="11" spans="1:5" x14ac:dyDescent="0.25">
      <c r="A11" s="43" t="s">
        <v>162</v>
      </c>
      <c r="B11" s="131">
        <v>6</v>
      </c>
      <c r="C11" s="132">
        <v>30.5</v>
      </c>
      <c r="D11" s="37"/>
      <c r="E11" s="133">
        <v>552122</v>
      </c>
    </row>
    <row r="12" spans="1:5" x14ac:dyDescent="0.25">
      <c r="A12" s="43" t="s">
        <v>163</v>
      </c>
      <c r="B12" s="131">
        <v>8</v>
      </c>
      <c r="C12" s="132">
        <v>44</v>
      </c>
      <c r="D12" s="37"/>
      <c r="E12" s="133">
        <v>786880</v>
      </c>
    </row>
    <row r="13" spans="1:5" x14ac:dyDescent="0.25">
      <c r="A13" s="4" t="s">
        <v>164</v>
      </c>
      <c r="B13" s="134" t="s">
        <v>165</v>
      </c>
      <c r="C13" s="132">
        <v>87.5</v>
      </c>
      <c r="D13" s="37"/>
      <c r="E13" s="104" t="s">
        <v>165</v>
      </c>
    </row>
    <row r="14" spans="1:5" ht="11.1" customHeight="1" x14ac:dyDescent="0.25">
      <c r="A14" s="5"/>
      <c r="B14" s="5"/>
      <c r="C14" s="73"/>
      <c r="D14" s="74"/>
      <c r="E14" s="73"/>
    </row>
    <row r="15" spans="1:5" s="15" customFormat="1" ht="23.1" customHeight="1" x14ac:dyDescent="0.25">
      <c r="A15" s="32"/>
      <c r="B15" s="33" t="s">
        <v>166</v>
      </c>
      <c r="C15" s="99"/>
      <c r="D15" s="99"/>
      <c r="E15" s="99"/>
    </row>
    <row r="16" spans="1:5" s="84" customFormat="1" ht="40.5" customHeight="1" x14ac:dyDescent="0.25">
      <c r="A16" s="80" t="s">
        <v>156</v>
      </c>
      <c r="B16" s="135" t="s">
        <v>167</v>
      </c>
      <c r="C16" s="136" t="s">
        <v>168</v>
      </c>
      <c r="D16" s="136"/>
      <c r="E16" s="137" t="s">
        <v>169</v>
      </c>
    </row>
    <row r="17" spans="1:6" ht="11.1" customHeight="1" x14ac:dyDescent="0.25">
      <c r="A17" s="4"/>
      <c r="B17" s="4"/>
      <c r="C17" s="4"/>
      <c r="D17" s="4"/>
      <c r="E17" s="126"/>
    </row>
    <row r="18" spans="1:6" x14ac:dyDescent="0.25">
      <c r="A18" s="38" t="s">
        <v>160</v>
      </c>
      <c r="B18" s="39">
        <v>3068567</v>
      </c>
      <c r="C18" s="138">
        <v>5714</v>
      </c>
      <c r="D18" s="139">
        <v>72068</v>
      </c>
      <c r="E18" s="140">
        <v>214651</v>
      </c>
      <c r="F18" s="126"/>
    </row>
    <row r="19" spans="1:6" ht="11.1" customHeight="1" x14ac:dyDescent="0.25">
      <c r="A19" s="4"/>
      <c r="B19" s="41"/>
      <c r="C19" s="21"/>
      <c r="D19" s="141"/>
      <c r="E19" s="142"/>
    </row>
    <row r="20" spans="1:6" x14ac:dyDescent="0.25">
      <c r="A20" s="4" t="s">
        <v>2</v>
      </c>
      <c r="B20" s="41">
        <v>1982516</v>
      </c>
      <c r="C20" s="21">
        <v>3290</v>
      </c>
      <c r="D20" s="143">
        <v>39478</v>
      </c>
      <c r="E20" s="144">
        <v>62062</v>
      </c>
      <c r="F20" s="126"/>
    </row>
    <row r="21" spans="1:6" x14ac:dyDescent="0.25">
      <c r="A21" s="43"/>
      <c r="B21" s="41"/>
      <c r="C21" s="21"/>
      <c r="D21" s="145"/>
      <c r="E21" s="144"/>
    </row>
    <row r="22" spans="1:6" x14ac:dyDescent="0.25">
      <c r="A22" s="4" t="s">
        <v>3</v>
      </c>
      <c r="B22" s="41">
        <v>1061656</v>
      </c>
      <c r="C22" s="21">
        <v>2299</v>
      </c>
      <c r="D22" s="145">
        <v>32460</v>
      </c>
      <c r="E22" s="144">
        <v>36843</v>
      </c>
    </row>
    <row r="23" spans="1:6" x14ac:dyDescent="0.25">
      <c r="A23" s="43" t="s">
        <v>161</v>
      </c>
      <c r="B23" s="41">
        <v>481453</v>
      </c>
      <c r="C23" s="21">
        <v>1014</v>
      </c>
      <c r="D23" s="145">
        <v>14333</v>
      </c>
      <c r="E23" s="144">
        <v>13788</v>
      </c>
    </row>
    <row r="24" spans="1:6" x14ac:dyDescent="0.25">
      <c r="A24" s="43" t="s">
        <v>162</v>
      </c>
      <c r="B24" s="41">
        <v>233796</v>
      </c>
      <c r="C24" s="21">
        <v>441</v>
      </c>
      <c r="D24" s="145">
        <v>9222</v>
      </c>
      <c r="E24" s="144">
        <v>8845</v>
      </c>
    </row>
    <row r="25" spans="1:6" x14ac:dyDescent="0.25">
      <c r="A25" s="43" t="s">
        <v>163</v>
      </c>
      <c r="B25" s="41">
        <v>346407</v>
      </c>
      <c r="C25" s="21">
        <v>844</v>
      </c>
      <c r="D25" s="145">
        <v>8905</v>
      </c>
      <c r="E25" s="144">
        <v>14210</v>
      </c>
    </row>
    <row r="26" spans="1:6" x14ac:dyDescent="0.25">
      <c r="A26" s="4" t="s">
        <v>170</v>
      </c>
      <c r="B26" s="41">
        <v>24395</v>
      </c>
      <c r="C26" s="21">
        <v>125</v>
      </c>
      <c r="D26" s="145">
        <v>130</v>
      </c>
      <c r="E26" s="144">
        <v>115746</v>
      </c>
    </row>
    <row r="27" spans="1:6" x14ac:dyDescent="0.25">
      <c r="A27" s="43" t="s">
        <v>171</v>
      </c>
      <c r="B27" s="41"/>
      <c r="C27" s="21"/>
      <c r="D27" s="145"/>
      <c r="E27" s="144"/>
    </row>
    <row r="28" spans="1:6" ht="11.1" customHeight="1" x14ac:dyDescent="0.25">
      <c r="A28" s="5"/>
      <c r="B28" s="5"/>
      <c r="C28" s="146"/>
      <c r="D28" s="5"/>
      <c r="E28" s="73"/>
    </row>
    <row r="29" spans="1:6" ht="11.1" customHeight="1" x14ac:dyDescent="0.25"/>
    <row r="30" spans="1:6" x14ac:dyDescent="0.25">
      <c r="A30" s="49" t="s">
        <v>172</v>
      </c>
    </row>
    <row r="31" spans="1:6" x14ac:dyDescent="0.25">
      <c r="A31" s="75" t="s">
        <v>173</v>
      </c>
    </row>
    <row r="32" spans="1:6" x14ac:dyDescent="0.25">
      <c r="A32" s="50" t="s">
        <v>174</v>
      </c>
    </row>
    <row r="33" spans="1:1" x14ac:dyDescent="0.25">
      <c r="A33" s="49" t="s">
        <v>175</v>
      </c>
    </row>
    <row r="34" spans="1:1" x14ac:dyDescent="0.25">
      <c r="A34" s="49" t="s">
        <v>176</v>
      </c>
    </row>
    <row r="35" spans="1:1" x14ac:dyDescent="0.25">
      <c r="A35" s="49" t="s">
        <v>177</v>
      </c>
    </row>
    <row r="36" spans="1:1" hidden="1" x14ac:dyDescent="0.25">
      <c r="A36" s="49" t="s">
        <v>178</v>
      </c>
    </row>
    <row r="37" spans="1:1" x14ac:dyDescent="0.25">
      <c r="A37" s="75" t="s">
        <v>179</v>
      </c>
    </row>
    <row r="38" spans="1:1" x14ac:dyDescent="0.25">
      <c r="A38" s="49" t="s">
        <v>180</v>
      </c>
    </row>
  </sheetData>
  <mergeCells count="1">
    <mergeCell ref="D3:E3"/>
  </mergeCells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9" sqref="C9"/>
    </sheetView>
  </sheetViews>
  <sheetFormatPr defaultRowHeight="13.2" x14ac:dyDescent="0.25"/>
  <cols>
    <col min="1" max="1" width="30.6640625" customWidth="1"/>
    <col min="2" max="5" width="13.33203125" customWidth="1"/>
  </cols>
  <sheetData>
    <row r="1" spans="1:7" s="27" customFormat="1" ht="31.5" customHeight="1" x14ac:dyDescent="0.3">
      <c r="A1" s="23" t="s">
        <v>23</v>
      </c>
      <c r="B1" s="23"/>
      <c r="C1" s="26"/>
      <c r="D1" s="26"/>
      <c r="E1" s="26"/>
      <c r="G1" s="28"/>
    </row>
    <row r="2" spans="1:7" s="31" customFormat="1" ht="16.2" thickBot="1" x14ac:dyDescent="0.35">
      <c r="A2" s="29"/>
      <c r="B2" s="29"/>
      <c r="C2" s="29"/>
      <c r="D2" s="30"/>
    </row>
    <row r="3" spans="1:7" s="15" customFormat="1" ht="35.1" customHeight="1" thickTop="1" x14ac:dyDescent="0.25">
      <c r="A3" s="32"/>
      <c r="B3" s="33" t="s">
        <v>24</v>
      </c>
      <c r="C3" s="33"/>
      <c r="D3" s="34" t="s">
        <v>25</v>
      </c>
      <c r="E3" s="34"/>
    </row>
    <row r="4" spans="1:7" s="15" customFormat="1" ht="24" customHeight="1" x14ac:dyDescent="0.25">
      <c r="A4" s="12" t="s">
        <v>26</v>
      </c>
      <c r="B4" s="35" t="s">
        <v>27</v>
      </c>
      <c r="C4" s="12">
        <v>2002</v>
      </c>
      <c r="D4" s="36">
        <v>2001</v>
      </c>
      <c r="E4" s="36">
        <v>2002</v>
      </c>
    </row>
    <row r="5" spans="1:7" x14ac:dyDescent="0.25">
      <c r="A5" s="4"/>
      <c r="B5" s="4"/>
      <c r="C5" s="4"/>
      <c r="D5" s="37"/>
      <c r="E5" s="37"/>
    </row>
    <row r="6" spans="1:7" x14ac:dyDescent="0.25">
      <c r="A6" s="38" t="s">
        <v>28</v>
      </c>
      <c r="B6" s="39">
        <v>3926198</v>
      </c>
      <c r="C6" s="39">
        <v>4010220</v>
      </c>
      <c r="D6" s="40">
        <v>517375</v>
      </c>
      <c r="E6" s="40">
        <v>632152</v>
      </c>
    </row>
    <row r="7" spans="1:7" x14ac:dyDescent="0.25">
      <c r="A7" s="4"/>
      <c r="B7" s="41"/>
      <c r="C7" s="41"/>
      <c r="D7" s="42"/>
      <c r="E7" s="42"/>
    </row>
    <row r="8" spans="1:7" x14ac:dyDescent="0.25">
      <c r="A8" s="4" t="s">
        <v>29</v>
      </c>
      <c r="B8" s="41">
        <v>3180383</v>
      </c>
      <c r="C8" s="41">
        <v>3234973</v>
      </c>
      <c r="D8" s="42">
        <v>361717</v>
      </c>
      <c r="E8" s="42">
        <v>464704</v>
      </c>
    </row>
    <row r="9" spans="1:7" x14ac:dyDescent="0.25">
      <c r="A9" s="4" t="s">
        <v>30</v>
      </c>
      <c r="B9" s="41">
        <v>114063</v>
      </c>
      <c r="C9" s="41">
        <v>116697</v>
      </c>
      <c r="D9" s="42">
        <v>6849</v>
      </c>
      <c r="E9" s="42">
        <v>4113</v>
      </c>
    </row>
    <row r="10" spans="1:7" x14ac:dyDescent="0.25">
      <c r="A10" s="4" t="s">
        <v>31</v>
      </c>
      <c r="B10" s="41">
        <v>23639</v>
      </c>
      <c r="C10" s="41">
        <v>25950</v>
      </c>
      <c r="D10" s="42">
        <v>3375</v>
      </c>
      <c r="E10" s="42">
        <v>4449</v>
      </c>
    </row>
    <row r="11" spans="1:7" x14ac:dyDescent="0.25">
      <c r="A11" s="4" t="s">
        <v>32</v>
      </c>
      <c r="B11" s="41">
        <v>262727</v>
      </c>
      <c r="C11" s="41">
        <v>266113</v>
      </c>
      <c r="D11" s="42">
        <v>61616</v>
      </c>
      <c r="E11" s="42">
        <v>53756</v>
      </c>
    </row>
    <row r="12" spans="1:7" x14ac:dyDescent="0.25">
      <c r="A12" s="4" t="s">
        <v>33</v>
      </c>
      <c r="B12" s="41">
        <v>345386</v>
      </c>
      <c r="C12" s="41">
        <v>366487</v>
      </c>
      <c r="D12" s="42">
        <v>83818</v>
      </c>
      <c r="E12" s="42">
        <v>105130</v>
      </c>
    </row>
    <row r="13" spans="1:7" x14ac:dyDescent="0.25">
      <c r="A13" s="43" t="s">
        <v>34</v>
      </c>
      <c r="B13" s="41">
        <v>55567</v>
      </c>
      <c r="C13" s="41">
        <v>55977</v>
      </c>
      <c r="D13" s="42">
        <v>5384</v>
      </c>
      <c r="E13" s="42">
        <v>8239</v>
      </c>
    </row>
    <row r="14" spans="1:7" x14ac:dyDescent="0.25">
      <c r="A14" s="43" t="s">
        <v>35</v>
      </c>
      <c r="B14" s="41">
        <v>72158</v>
      </c>
      <c r="C14" s="41">
        <v>71856</v>
      </c>
      <c r="D14" s="42">
        <v>24702</v>
      </c>
      <c r="E14" s="42">
        <v>14386</v>
      </c>
    </row>
    <row r="15" spans="1:7" x14ac:dyDescent="0.25">
      <c r="A15" s="43" t="s">
        <v>36</v>
      </c>
      <c r="B15" s="41">
        <v>67266</v>
      </c>
      <c r="C15" s="41">
        <v>85646</v>
      </c>
      <c r="D15" s="42">
        <v>14257</v>
      </c>
      <c r="E15" s="42">
        <v>15926</v>
      </c>
    </row>
    <row r="16" spans="1:7" x14ac:dyDescent="0.25">
      <c r="A16" s="43" t="s">
        <v>37</v>
      </c>
      <c r="B16" s="41">
        <v>46722</v>
      </c>
      <c r="C16" s="41">
        <v>46878</v>
      </c>
      <c r="D16" s="42">
        <v>10905</v>
      </c>
      <c r="E16" s="42">
        <v>10058</v>
      </c>
    </row>
    <row r="17" spans="1:5" x14ac:dyDescent="0.25">
      <c r="A17" s="43" t="s">
        <v>38</v>
      </c>
      <c r="B17" s="41">
        <v>53257</v>
      </c>
      <c r="C17" s="41">
        <v>55000</v>
      </c>
      <c r="D17" s="42">
        <v>6490</v>
      </c>
      <c r="E17" s="42">
        <v>7089</v>
      </c>
    </row>
    <row r="18" spans="1:5" x14ac:dyDescent="0.25">
      <c r="A18" s="43" t="s">
        <v>39</v>
      </c>
      <c r="B18" s="41">
        <v>50416</v>
      </c>
      <c r="C18" s="41">
        <v>51130</v>
      </c>
      <c r="D18" s="42">
        <v>22080</v>
      </c>
      <c r="E18" s="42">
        <v>49432</v>
      </c>
    </row>
    <row r="19" spans="1:5" x14ac:dyDescent="0.25">
      <c r="A19" s="5"/>
      <c r="B19" s="44"/>
      <c r="C19" s="44"/>
      <c r="D19" s="45"/>
      <c r="E19" s="46"/>
    </row>
    <row r="21" spans="1:5" x14ac:dyDescent="0.25">
      <c r="A21" s="47" t="s">
        <v>40</v>
      </c>
    </row>
    <row r="22" spans="1:5" x14ac:dyDescent="0.25">
      <c r="A22" s="47" t="s">
        <v>41</v>
      </c>
    </row>
    <row r="23" spans="1:5" x14ac:dyDescent="0.25">
      <c r="A23" s="48" t="s">
        <v>42</v>
      </c>
    </row>
    <row r="24" spans="1:5" x14ac:dyDescent="0.25">
      <c r="A24" s="47" t="s">
        <v>43</v>
      </c>
    </row>
    <row r="25" spans="1:5" x14ac:dyDescent="0.25">
      <c r="A25" s="47" t="s">
        <v>44</v>
      </c>
    </row>
    <row r="26" spans="1:5" x14ac:dyDescent="0.25">
      <c r="A26" s="48" t="s">
        <v>45</v>
      </c>
    </row>
    <row r="27" spans="1:5" x14ac:dyDescent="0.25">
      <c r="A27" s="49" t="s">
        <v>46</v>
      </c>
    </row>
    <row r="28" spans="1:5" x14ac:dyDescent="0.25">
      <c r="A28" s="49" t="s">
        <v>47</v>
      </c>
    </row>
    <row r="29" spans="1:5" x14ac:dyDescent="0.25">
      <c r="A29" s="50" t="s">
        <v>48</v>
      </c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2" x14ac:dyDescent="0.25"/>
  <cols>
    <col min="1" max="1" width="38.109375" customWidth="1"/>
    <col min="2" max="4" width="15.33203125" customWidth="1"/>
    <col min="6" max="6" width="9.5546875" bestFit="1" customWidth="1"/>
  </cols>
  <sheetData>
    <row r="1" spans="1:4" ht="15.6" customHeight="1" x14ac:dyDescent="0.3">
      <c r="A1" s="23" t="s">
        <v>49</v>
      </c>
      <c r="B1" s="51"/>
      <c r="C1" s="51"/>
      <c r="D1" s="51"/>
    </row>
    <row r="2" spans="1:4" ht="16.2" thickBot="1" x14ac:dyDescent="0.35">
      <c r="A2" s="52"/>
      <c r="B2" s="53"/>
      <c r="C2" s="53"/>
      <c r="D2" s="53"/>
    </row>
    <row r="3" spans="1:4" s="15" customFormat="1" ht="24" customHeight="1" thickTop="1" x14ac:dyDescent="0.25">
      <c r="A3" s="12" t="s">
        <v>50</v>
      </c>
      <c r="B3" s="13" t="s">
        <v>1</v>
      </c>
      <c r="C3" s="12" t="s">
        <v>2</v>
      </c>
      <c r="D3" s="54" t="s">
        <v>3</v>
      </c>
    </row>
    <row r="4" spans="1:4" x14ac:dyDescent="0.25">
      <c r="A4" s="4"/>
      <c r="B4" s="6"/>
      <c r="C4" s="4"/>
    </row>
    <row r="5" spans="1:4" x14ac:dyDescent="0.25">
      <c r="A5" s="38" t="s">
        <v>51</v>
      </c>
      <c r="B5" s="55">
        <v>114735</v>
      </c>
      <c r="C5" s="56">
        <v>88716</v>
      </c>
      <c r="D5" s="57">
        <f>B5-C5</f>
        <v>26019</v>
      </c>
    </row>
    <row r="6" spans="1:4" x14ac:dyDescent="0.25">
      <c r="A6" s="4" t="s">
        <v>52</v>
      </c>
      <c r="B6" s="55">
        <v>44985</v>
      </c>
      <c r="C6" s="56">
        <v>33964</v>
      </c>
      <c r="D6" s="57">
        <f>B6-C6</f>
        <v>11021</v>
      </c>
    </row>
    <row r="7" spans="1:4" x14ac:dyDescent="0.25">
      <c r="A7" s="4" t="s">
        <v>53</v>
      </c>
      <c r="B7" s="55">
        <v>46703</v>
      </c>
      <c r="C7" s="56">
        <v>37810</v>
      </c>
      <c r="D7" s="57">
        <f>B7-C7</f>
        <v>8893</v>
      </c>
    </row>
    <row r="8" spans="1:4" x14ac:dyDescent="0.25">
      <c r="A8" s="4" t="s">
        <v>54</v>
      </c>
      <c r="B8" s="55">
        <v>6802</v>
      </c>
      <c r="C8" s="56">
        <v>5997</v>
      </c>
      <c r="D8" s="57">
        <f>B8-C8</f>
        <v>805</v>
      </c>
    </row>
    <row r="9" spans="1:4" x14ac:dyDescent="0.25">
      <c r="A9" s="4"/>
      <c r="B9" s="55"/>
      <c r="C9" s="56"/>
      <c r="D9" s="57"/>
    </row>
    <row r="10" spans="1:4" x14ac:dyDescent="0.25">
      <c r="A10" s="38" t="s">
        <v>55</v>
      </c>
      <c r="B10" s="55">
        <v>802477</v>
      </c>
      <c r="C10" s="56">
        <v>579998</v>
      </c>
      <c r="D10" s="57">
        <v>222479</v>
      </c>
    </row>
    <row r="11" spans="1:4" x14ac:dyDescent="0.25">
      <c r="A11" s="4" t="s">
        <v>56</v>
      </c>
      <c r="B11" s="55">
        <v>19319</v>
      </c>
      <c r="C11" s="56">
        <v>15149</v>
      </c>
      <c r="D11" s="57">
        <v>4170</v>
      </c>
    </row>
    <row r="12" spans="1:4" x14ac:dyDescent="0.25">
      <c r="A12" s="4" t="s">
        <v>57</v>
      </c>
      <c r="B12" s="55">
        <v>38486</v>
      </c>
      <c r="C12" s="56">
        <v>26938</v>
      </c>
      <c r="D12" s="57">
        <v>11548</v>
      </c>
    </row>
    <row r="13" spans="1:4" x14ac:dyDescent="0.25">
      <c r="A13" s="4" t="s">
        <v>58</v>
      </c>
      <c r="B13" s="55">
        <v>66006</v>
      </c>
      <c r="C13" s="56">
        <v>45801</v>
      </c>
      <c r="D13" s="57">
        <v>20205</v>
      </c>
    </row>
    <row r="14" spans="1:4" x14ac:dyDescent="0.25">
      <c r="A14" s="4" t="s">
        <v>52</v>
      </c>
      <c r="B14" s="55">
        <v>228832</v>
      </c>
      <c r="C14" s="56">
        <v>161348</v>
      </c>
      <c r="D14" s="57">
        <v>67484</v>
      </c>
    </row>
    <row r="15" spans="1:4" x14ac:dyDescent="0.25">
      <c r="A15" s="4" t="s">
        <v>59</v>
      </c>
      <c r="B15" s="55">
        <v>175092</v>
      </c>
      <c r="C15" s="56">
        <v>123521</v>
      </c>
      <c r="D15" s="57">
        <v>51571</v>
      </c>
    </row>
    <row r="16" spans="1:4" x14ac:dyDescent="0.25">
      <c r="A16" s="4" t="s">
        <v>60</v>
      </c>
      <c r="B16" s="55">
        <v>64701</v>
      </c>
      <c r="C16" s="56">
        <v>45595</v>
      </c>
      <c r="D16" s="57">
        <v>19106</v>
      </c>
    </row>
    <row r="17" spans="1:6" x14ac:dyDescent="0.25">
      <c r="A17" s="4" t="s">
        <v>61</v>
      </c>
      <c r="B17" s="55">
        <v>142493</v>
      </c>
      <c r="C17" s="56">
        <v>109571</v>
      </c>
      <c r="D17" s="57">
        <v>32922</v>
      </c>
    </row>
    <row r="18" spans="1:6" x14ac:dyDescent="0.25">
      <c r="A18" s="4" t="s">
        <v>62</v>
      </c>
      <c r="B18" s="55">
        <v>43665</v>
      </c>
      <c r="C18" s="56">
        <v>33897</v>
      </c>
      <c r="D18" s="57">
        <v>9768</v>
      </c>
    </row>
    <row r="19" spans="1:6" x14ac:dyDescent="0.25">
      <c r="A19" s="4" t="s">
        <v>63</v>
      </c>
      <c r="B19" s="55">
        <v>16523</v>
      </c>
      <c r="C19" s="56">
        <v>12534</v>
      </c>
      <c r="D19" s="57">
        <v>3989</v>
      </c>
    </row>
    <row r="20" spans="1:6" x14ac:dyDescent="0.25">
      <c r="A20" s="4" t="s">
        <v>64</v>
      </c>
      <c r="B20" s="55">
        <v>7360</v>
      </c>
      <c r="C20" s="56">
        <v>5644</v>
      </c>
      <c r="D20" s="57">
        <v>1716</v>
      </c>
    </row>
    <row r="21" spans="1:6" x14ac:dyDescent="0.25">
      <c r="A21" s="4"/>
      <c r="B21" s="58"/>
      <c r="C21" s="41"/>
      <c r="D21" s="59"/>
    </row>
    <row r="22" spans="1:6" x14ac:dyDescent="0.25">
      <c r="A22" s="4" t="s">
        <v>65</v>
      </c>
      <c r="B22" s="58"/>
      <c r="C22" s="41"/>
      <c r="D22" s="59"/>
    </row>
    <row r="23" spans="1:6" x14ac:dyDescent="0.25">
      <c r="A23" s="43" t="s">
        <v>56</v>
      </c>
      <c r="B23" s="60">
        <v>2.4074210226585935</v>
      </c>
      <c r="C23" s="61">
        <v>2.6119055582950286</v>
      </c>
      <c r="D23" s="62">
        <v>1.874334206824015</v>
      </c>
      <c r="F23" s="60"/>
    </row>
    <row r="24" spans="1:6" x14ac:dyDescent="0.25">
      <c r="A24" s="43" t="s">
        <v>66</v>
      </c>
      <c r="B24" s="60">
        <v>84.571395815705614</v>
      </c>
      <c r="C24" s="61">
        <v>84.8468442994631</v>
      </c>
      <c r="D24" s="62">
        <v>83.853307503180076</v>
      </c>
    </row>
    <row r="25" spans="1:6" x14ac:dyDescent="0.25">
      <c r="A25" s="38" t="s">
        <v>67</v>
      </c>
      <c r="B25" s="60">
        <v>85.583658573673276</v>
      </c>
      <c r="C25" s="61">
        <v>86.296093618454279</v>
      </c>
      <c r="D25" s="62">
        <v>83.729042627022693</v>
      </c>
    </row>
    <row r="26" spans="1:6" x14ac:dyDescent="0.25">
      <c r="A26" s="38" t="s">
        <v>68</v>
      </c>
      <c r="B26" s="60">
        <v>83.59218135950988</v>
      </c>
      <c r="C26" s="61">
        <v>83.446016966967989</v>
      </c>
      <c r="D26" s="62">
        <v>83.973763178160766</v>
      </c>
    </row>
    <row r="27" spans="1:6" x14ac:dyDescent="0.25">
      <c r="A27" s="43" t="s">
        <v>69</v>
      </c>
      <c r="B27" s="60">
        <v>56.055687577338666</v>
      </c>
      <c r="C27" s="61">
        <v>57.028127683198903</v>
      </c>
      <c r="D27" s="62">
        <v>53.520556996390667</v>
      </c>
    </row>
    <row r="28" spans="1:6" x14ac:dyDescent="0.25">
      <c r="A28" s="43" t="s">
        <v>54</v>
      </c>
      <c r="B28" s="60">
        <v>26.174083493981758</v>
      </c>
      <c r="C28" s="61">
        <v>27.87009610377967</v>
      </c>
      <c r="D28" s="62">
        <v>21.752614853536738</v>
      </c>
    </row>
    <row r="29" spans="1:6" x14ac:dyDescent="0.25">
      <c r="A29" s="38" t="s">
        <v>67</v>
      </c>
      <c r="B29" s="60">
        <v>26.919762785746869</v>
      </c>
      <c r="C29" s="61">
        <v>28.877266094179717</v>
      </c>
      <c r="D29" s="62">
        <v>21.823976330496404</v>
      </c>
    </row>
    <row r="30" spans="1:6" x14ac:dyDescent="0.25">
      <c r="A30" s="38" t="s">
        <v>68</v>
      </c>
      <c r="B30" s="60">
        <v>25.452749100875955</v>
      </c>
      <c r="C30" s="61">
        <v>26.896577446545912</v>
      </c>
      <c r="D30" s="62">
        <v>21.683440883058484</v>
      </c>
    </row>
    <row r="31" spans="1:6" x14ac:dyDescent="0.25">
      <c r="A31" s="5"/>
      <c r="B31" s="7"/>
      <c r="C31" s="8"/>
      <c r="D31" s="9"/>
    </row>
    <row r="33" spans="1:1" x14ac:dyDescent="0.25">
      <c r="A33" s="19" t="s">
        <v>22</v>
      </c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3.2" x14ac:dyDescent="0.25"/>
  <cols>
    <col min="1" max="1" width="23" customWidth="1"/>
    <col min="2" max="8" width="8.5546875" customWidth="1"/>
  </cols>
  <sheetData>
    <row r="1" spans="1:8" s="1" customFormat="1" ht="31.2" x14ac:dyDescent="0.3">
      <c r="A1" s="63" t="s">
        <v>70</v>
      </c>
      <c r="B1" s="2"/>
      <c r="C1" s="2"/>
      <c r="D1" s="2"/>
      <c r="E1" s="2"/>
      <c r="F1" s="2"/>
      <c r="G1" s="2"/>
      <c r="H1" s="2"/>
    </row>
    <row r="2" spans="1:8" ht="13.8" thickBot="1" x14ac:dyDescent="0.3">
      <c r="A2" s="64"/>
      <c r="B2" s="3"/>
      <c r="C2" s="3"/>
      <c r="D2" s="3"/>
      <c r="E2" s="3"/>
      <c r="F2" s="3"/>
      <c r="G2" s="3"/>
      <c r="H2" s="3"/>
    </row>
    <row r="3" spans="1:8" s="15" customFormat="1" ht="24" customHeight="1" thickTop="1" x14ac:dyDescent="0.25">
      <c r="A3" s="12" t="s">
        <v>71</v>
      </c>
      <c r="B3" s="12">
        <v>1940</v>
      </c>
      <c r="C3" s="12">
        <v>1950</v>
      </c>
      <c r="D3" s="12">
        <v>1960</v>
      </c>
      <c r="E3" s="12">
        <v>1970</v>
      </c>
      <c r="F3" s="12">
        <v>1980</v>
      </c>
      <c r="G3" s="14">
        <v>1990</v>
      </c>
      <c r="H3" s="65">
        <v>2000</v>
      </c>
    </row>
    <row r="4" spans="1:8" x14ac:dyDescent="0.25">
      <c r="A4" s="4"/>
      <c r="B4" s="4"/>
      <c r="C4" s="4"/>
      <c r="D4" s="4"/>
      <c r="E4" s="4"/>
      <c r="F4" s="4"/>
      <c r="H4" s="37"/>
    </row>
    <row r="5" spans="1:8" x14ac:dyDescent="0.25">
      <c r="A5" s="66" t="s">
        <v>72</v>
      </c>
      <c r="B5" s="4"/>
      <c r="C5" s="4"/>
      <c r="D5" s="4"/>
      <c r="E5" s="4"/>
      <c r="F5" s="4"/>
      <c r="H5" s="37"/>
    </row>
    <row r="6" spans="1:8" x14ac:dyDescent="0.25">
      <c r="A6" s="43" t="s">
        <v>73</v>
      </c>
      <c r="B6" s="67">
        <v>20.5</v>
      </c>
      <c r="C6" s="67">
        <v>31.6</v>
      </c>
      <c r="D6" s="67">
        <v>46.1</v>
      </c>
      <c r="E6" s="67">
        <v>61.9</v>
      </c>
      <c r="F6" s="67">
        <v>73.8</v>
      </c>
      <c r="G6" s="68">
        <v>80.099999999999994</v>
      </c>
      <c r="H6" s="69">
        <v>84.6</v>
      </c>
    </row>
    <row r="7" spans="1:8" x14ac:dyDescent="0.25">
      <c r="A7" s="66" t="s">
        <v>74</v>
      </c>
      <c r="B7" s="70"/>
      <c r="C7" s="70"/>
      <c r="D7" s="70"/>
      <c r="E7" s="70"/>
      <c r="F7" s="70"/>
      <c r="G7" s="71"/>
      <c r="H7" s="72"/>
    </row>
    <row r="8" spans="1:8" x14ac:dyDescent="0.25">
      <c r="A8" s="43" t="s">
        <v>75</v>
      </c>
      <c r="B8" s="67">
        <v>5.3</v>
      </c>
      <c r="C8" s="67">
        <v>6.1</v>
      </c>
      <c r="D8" s="67">
        <v>9</v>
      </c>
      <c r="E8" s="67">
        <v>14</v>
      </c>
      <c r="F8" s="67">
        <v>20.3</v>
      </c>
      <c r="G8" s="68">
        <v>22.9</v>
      </c>
      <c r="H8" s="69">
        <v>26.2</v>
      </c>
    </row>
    <row r="9" spans="1:8" x14ac:dyDescent="0.25">
      <c r="A9" s="5"/>
      <c r="B9" s="5"/>
      <c r="C9" s="5"/>
      <c r="D9" s="5"/>
      <c r="E9" s="5"/>
      <c r="F9" s="5"/>
      <c r="G9" s="73"/>
      <c r="H9" s="74"/>
    </row>
    <row r="11" spans="1:8" x14ac:dyDescent="0.25">
      <c r="A11" s="49" t="s">
        <v>76</v>
      </c>
    </row>
    <row r="12" spans="1:8" x14ac:dyDescent="0.25">
      <c r="A12" s="49" t="s">
        <v>77</v>
      </c>
    </row>
    <row r="13" spans="1:8" x14ac:dyDescent="0.25">
      <c r="A13" s="75" t="s">
        <v>78</v>
      </c>
    </row>
    <row r="14" spans="1:8" x14ac:dyDescent="0.25">
      <c r="A14" s="76" t="s">
        <v>79</v>
      </c>
    </row>
    <row r="15" spans="1:8" x14ac:dyDescent="0.25">
      <c r="A15" s="77" t="s">
        <v>80</v>
      </c>
    </row>
    <row r="16" spans="1:8" x14ac:dyDescent="0.25">
      <c r="A16" s="78" t="s">
        <v>81</v>
      </c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3.2" x14ac:dyDescent="0.25"/>
  <cols>
    <col min="1" max="1" width="29.33203125" customWidth="1"/>
    <col min="3" max="7" width="8.88671875" customWidth="1"/>
  </cols>
  <sheetData>
    <row r="1" spans="1:7" ht="31.2" x14ac:dyDescent="0.3">
      <c r="A1" s="23" t="s">
        <v>82</v>
      </c>
      <c r="B1" s="51"/>
      <c r="C1" s="51"/>
      <c r="D1" s="51"/>
      <c r="E1" s="51"/>
      <c r="F1" s="51"/>
      <c r="G1" s="51"/>
    </row>
    <row r="2" spans="1:7" ht="16.2" thickBot="1" x14ac:dyDescent="0.35">
      <c r="A2" s="79"/>
      <c r="B2" s="3"/>
      <c r="C2" s="3"/>
      <c r="D2" s="3"/>
      <c r="E2" s="3"/>
      <c r="F2" s="3"/>
      <c r="G2" s="3"/>
    </row>
    <row r="3" spans="1:7" s="84" customFormat="1" ht="35.1" customHeight="1" thickTop="1" x14ac:dyDescent="0.25">
      <c r="A3" s="80" t="s">
        <v>0</v>
      </c>
      <c r="B3" s="81" t="s">
        <v>83</v>
      </c>
      <c r="C3" s="80" t="s">
        <v>84</v>
      </c>
      <c r="D3" s="82" t="s">
        <v>34</v>
      </c>
      <c r="E3" s="82" t="s">
        <v>85</v>
      </c>
      <c r="F3" s="80" t="s">
        <v>38</v>
      </c>
      <c r="G3" s="83" t="s">
        <v>86</v>
      </c>
    </row>
    <row r="4" spans="1:7" x14ac:dyDescent="0.25">
      <c r="A4" s="4"/>
      <c r="B4" s="6"/>
      <c r="C4" s="4"/>
      <c r="D4" s="4"/>
      <c r="E4" s="4"/>
      <c r="F4" s="4"/>
    </row>
    <row r="5" spans="1:7" x14ac:dyDescent="0.25">
      <c r="A5" s="4" t="s">
        <v>87</v>
      </c>
      <c r="B5" s="85">
        <v>802477</v>
      </c>
      <c r="C5" s="86">
        <v>97708</v>
      </c>
      <c r="D5" s="86">
        <v>579998</v>
      </c>
      <c r="E5" s="41">
        <v>147</v>
      </c>
      <c r="F5" s="86">
        <v>0</v>
      </c>
      <c r="G5" s="87">
        <v>85752</v>
      </c>
    </row>
    <row r="6" spans="1:7" x14ac:dyDescent="0.25">
      <c r="A6" s="4" t="s">
        <v>88</v>
      </c>
      <c r="B6" s="88"/>
      <c r="C6" s="89"/>
      <c r="D6" s="89"/>
      <c r="E6" s="89"/>
      <c r="F6" s="89"/>
      <c r="G6" s="90"/>
    </row>
    <row r="7" spans="1:7" x14ac:dyDescent="0.25">
      <c r="A7" s="43" t="s">
        <v>66</v>
      </c>
      <c r="B7" s="91">
        <v>84.6</v>
      </c>
      <c r="C7" s="92">
        <v>84.6</v>
      </c>
      <c r="D7" s="92">
        <v>84.8</v>
      </c>
      <c r="E7" s="67">
        <v>39.5</v>
      </c>
      <c r="F7" s="92">
        <v>83.3</v>
      </c>
      <c r="G7" s="93">
        <v>83.4</v>
      </c>
    </row>
    <row r="8" spans="1:7" x14ac:dyDescent="0.25">
      <c r="A8" s="43" t="s">
        <v>89</v>
      </c>
      <c r="B8" s="91">
        <v>26.2</v>
      </c>
      <c r="C8" s="92">
        <v>22.1</v>
      </c>
      <c r="D8" s="92">
        <v>27.9</v>
      </c>
      <c r="E8" s="67">
        <v>10.199999999999999</v>
      </c>
      <c r="F8" s="92">
        <v>19.399999999999999</v>
      </c>
      <c r="G8" s="93">
        <v>22.4</v>
      </c>
    </row>
    <row r="9" spans="1:7" x14ac:dyDescent="0.25">
      <c r="A9" s="5"/>
      <c r="B9" s="94"/>
      <c r="C9" s="5"/>
      <c r="D9" s="5"/>
      <c r="E9" s="5"/>
      <c r="F9" s="5"/>
      <c r="G9" s="73"/>
    </row>
    <row r="11" spans="1:7" x14ac:dyDescent="0.25">
      <c r="A11" s="19" t="s">
        <v>90</v>
      </c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3.2" x14ac:dyDescent="0.25"/>
  <cols>
    <col min="1" max="1" width="18.6640625" customWidth="1"/>
    <col min="2" max="2" width="14.6640625" customWidth="1"/>
    <col min="3" max="6" width="12.6640625" customWidth="1"/>
  </cols>
  <sheetData>
    <row r="1" spans="1:6" s="1" customFormat="1" ht="30.9" customHeight="1" x14ac:dyDescent="0.3">
      <c r="A1" s="23" t="s">
        <v>91</v>
      </c>
      <c r="B1" s="2"/>
      <c r="C1" s="2"/>
      <c r="D1" s="2"/>
      <c r="E1" s="2"/>
      <c r="F1" s="2"/>
    </row>
    <row r="2" spans="1:6" s="1" customFormat="1" ht="15.6" x14ac:dyDescent="0.3">
      <c r="A2" s="2"/>
      <c r="B2" s="2"/>
      <c r="C2" s="2"/>
      <c r="D2" s="2"/>
      <c r="E2" s="2"/>
      <c r="F2" s="2"/>
    </row>
    <row r="3" spans="1:6" x14ac:dyDescent="0.25">
      <c r="A3" s="95" t="s">
        <v>92</v>
      </c>
      <c r="B3" s="51"/>
      <c r="C3" s="51"/>
      <c r="D3" s="51"/>
      <c r="E3" s="51"/>
      <c r="F3" s="51"/>
    </row>
    <row r="4" spans="1:6" ht="13.8" thickBot="1" x14ac:dyDescent="0.3">
      <c r="A4" s="96"/>
      <c r="B4" s="53"/>
      <c r="C4" s="53"/>
      <c r="D4" s="53"/>
      <c r="E4" s="53"/>
      <c r="F4" s="53"/>
    </row>
    <row r="5" spans="1:6" s="15" customFormat="1" ht="35.1" customHeight="1" thickTop="1" x14ac:dyDescent="0.25">
      <c r="A5" s="32"/>
      <c r="B5" s="32"/>
      <c r="C5" s="97" t="s">
        <v>93</v>
      </c>
      <c r="D5" s="98"/>
      <c r="E5" s="33" t="s">
        <v>94</v>
      </c>
      <c r="F5" s="99"/>
    </row>
    <row r="6" spans="1:6" s="84" customFormat="1" ht="45" customHeight="1" x14ac:dyDescent="0.25">
      <c r="A6" s="80" t="s">
        <v>95</v>
      </c>
      <c r="B6" s="100" t="s">
        <v>96</v>
      </c>
      <c r="C6" s="80" t="s">
        <v>97</v>
      </c>
      <c r="D6" s="80" t="s">
        <v>98</v>
      </c>
      <c r="E6" s="80" t="s">
        <v>97</v>
      </c>
      <c r="F6" s="83" t="s">
        <v>99</v>
      </c>
    </row>
    <row r="7" spans="1:6" x14ac:dyDescent="0.25">
      <c r="A7" s="4"/>
      <c r="B7" s="4"/>
      <c r="C7" s="4"/>
      <c r="D7" s="4"/>
      <c r="E7" s="4"/>
    </row>
    <row r="8" spans="1:6" x14ac:dyDescent="0.25">
      <c r="A8" s="4" t="s">
        <v>100</v>
      </c>
      <c r="B8" s="56">
        <v>179959.22</v>
      </c>
      <c r="C8" s="101">
        <v>82.1</v>
      </c>
      <c r="D8" s="101">
        <v>0.2</v>
      </c>
      <c r="E8" s="101">
        <v>25.5</v>
      </c>
      <c r="F8" s="102">
        <v>0.3</v>
      </c>
    </row>
    <row r="9" spans="1:6" x14ac:dyDescent="0.25">
      <c r="A9" s="4" t="s">
        <v>84</v>
      </c>
      <c r="B9" s="56">
        <v>784.29</v>
      </c>
      <c r="C9" s="101">
        <v>86</v>
      </c>
      <c r="D9" s="101">
        <v>0.7</v>
      </c>
      <c r="E9" s="101">
        <v>26.6</v>
      </c>
      <c r="F9" s="102">
        <v>1.3</v>
      </c>
    </row>
    <row r="10" spans="1:6" x14ac:dyDescent="0.25">
      <c r="A10" s="43" t="s">
        <v>101</v>
      </c>
      <c r="B10" s="56">
        <v>42</v>
      </c>
      <c r="C10" s="21">
        <v>18</v>
      </c>
      <c r="D10" s="103" t="s">
        <v>102</v>
      </c>
      <c r="E10" s="21">
        <v>17</v>
      </c>
      <c r="F10" s="104" t="s">
        <v>102</v>
      </c>
    </row>
    <row r="11" spans="1:6" x14ac:dyDescent="0.25">
      <c r="A11" s="5"/>
      <c r="B11" s="5"/>
      <c r="C11" s="5"/>
      <c r="D11" s="5"/>
      <c r="E11" s="5"/>
      <c r="F11" s="73"/>
    </row>
    <row r="13" spans="1:6" x14ac:dyDescent="0.25">
      <c r="A13" s="47" t="s">
        <v>103</v>
      </c>
    </row>
    <row r="14" spans="1:6" x14ac:dyDescent="0.25">
      <c r="A14" s="47" t="s">
        <v>104</v>
      </c>
    </row>
    <row r="15" spans="1:6" x14ac:dyDescent="0.25">
      <c r="A15" s="75" t="s">
        <v>105</v>
      </c>
    </row>
    <row r="16" spans="1:6" x14ac:dyDescent="0.25">
      <c r="A16" s="50" t="s">
        <v>106</v>
      </c>
    </row>
    <row r="17" spans="1:1" x14ac:dyDescent="0.25">
      <c r="A17" s="105" t="s">
        <v>107</v>
      </c>
    </row>
    <row r="18" spans="1:1" x14ac:dyDescent="0.25">
      <c r="A18" s="105" t="s">
        <v>108</v>
      </c>
    </row>
    <row r="19" spans="1:1" x14ac:dyDescent="0.25">
      <c r="A19" s="77"/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3.2" x14ac:dyDescent="0.25"/>
  <cols>
    <col min="1" max="1" width="7.44140625" customWidth="1"/>
    <col min="2" max="2" width="30" customWidth="1"/>
    <col min="3" max="3" width="10.6640625" customWidth="1"/>
    <col min="4" max="5" width="11.6640625" customWidth="1"/>
    <col min="6" max="6" width="11.44140625" customWidth="1"/>
  </cols>
  <sheetData>
    <row r="1" spans="1:6" ht="15.6" x14ac:dyDescent="0.3">
      <c r="A1" s="63" t="s">
        <v>109</v>
      </c>
      <c r="B1" s="51"/>
      <c r="C1" s="51"/>
      <c r="D1" s="51"/>
      <c r="E1" s="51"/>
      <c r="F1" s="51"/>
    </row>
    <row r="2" spans="1:6" ht="15.6" x14ac:dyDescent="0.3">
      <c r="A2" s="23" t="s">
        <v>110</v>
      </c>
      <c r="B2" s="51"/>
      <c r="C2" s="51"/>
      <c r="D2" s="51"/>
      <c r="E2" s="51"/>
      <c r="F2" s="51"/>
    </row>
    <row r="3" spans="1:6" ht="13.8" thickBot="1" x14ac:dyDescent="0.3">
      <c r="A3" s="64" t="s">
        <v>111</v>
      </c>
      <c r="B3" s="3"/>
      <c r="C3" s="3"/>
      <c r="D3" s="3"/>
      <c r="E3" s="3"/>
      <c r="F3" s="3"/>
    </row>
    <row r="4" spans="1:6" s="84" customFormat="1" ht="54.9" customHeight="1" thickTop="1" x14ac:dyDescent="0.25">
      <c r="A4" s="106" t="s">
        <v>112</v>
      </c>
      <c r="B4" s="80" t="s">
        <v>113</v>
      </c>
      <c r="C4" s="100" t="s">
        <v>114</v>
      </c>
      <c r="D4" s="100" t="s">
        <v>115</v>
      </c>
      <c r="E4" s="80" t="s">
        <v>116</v>
      </c>
      <c r="F4" s="83" t="s">
        <v>117</v>
      </c>
    </row>
    <row r="5" spans="1:6" x14ac:dyDescent="0.25">
      <c r="A5" s="4"/>
      <c r="B5" s="4"/>
      <c r="C5" s="4"/>
      <c r="D5" s="4"/>
      <c r="E5" s="4"/>
    </row>
    <row r="6" spans="1:6" x14ac:dyDescent="0.25">
      <c r="A6" s="107">
        <v>611</v>
      </c>
      <c r="B6" s="108" t="s">
        <v>118</v>
      </c>
      <c r="C6" s="56">
        <f>209+68</f>
        <v>277</v>
      </c>
      <c r="D6" s="17">
        <f>52837+22849</f>
        <v>75686</v>
      </c>
      <c r="E6" s="17">
        <f>1214+396</f>
        <v>1610</v>
      </c>
      <c r="F6" s="59">
        <f>18679+7417</f>
        <v>26096</v>
      </c>
    </row>
    <row r="7" spans="1:6" x14ac:dyDescent="0.25">
      <c r="A7" s="107">
        <v>6114</v>
      </c>
      <c r="B7" s="109" t="s">
        <v>119</v>
      </c>
      <c r="C7" s="56"/>
      <c r="D7" s="17"/>
      <c r="E7" s="17"/>
      <c r="F7" s="59"/>
    </row>
    <row r="8" spans="1:6" x14ac:dyDescent="0.25">
      <c r="A8" s="107"/>
      <c r="B8" s="110" t="s">
        <v>120</v>
      </c>
      <c r="C8" s="56">
        <f>22+5</f>
        <v>27</v>
      </c>
      <c r="D8" s="17">
        <f>7170+1517</f>
        <v>8687</v>
      </c>
      <c r="E8" s="17">
        <f>166+23</f>
        <v>189</v>
      </c>
      <c r="F8" s="59">
        <f>4137+549</f>
        <v>4686</v>
      </c>
    </row>
    <row r="9" spans="1:6" x14ac:dyDescent="0.25">
      <c r="A9" s="107">
        <v>6115</v>
      </c>
      <c r="B9" s="111" t="s">
        <v>121</v>
      </c>
      <c r="C9" s="56">
        <f>19+10</f>
        <v>29</v>
      </c>
      <c r="D9" s="17">
        <f>7313+6269</f>
        <v>13582</v>
      </c>
      <c r="E9" s="17">
        <f>137+47</f>
        <v>184</v>
      </c>
      <c r="F9" s="59">
        <f>2179+1611</f>
        <v>3790</v>
      </c>
    </row>
    <row r="10" spans="1:6" x14ac:dyDescent="0.25">
      <c r="A10" s="107">
        <v>6116</v>
      </c>
      <c r="B10" s="111" t="s">
        <v>122</v>
      </c>
      <c r="C10" s="56">
        <f>157+46</f>
        <v>203</v>
      </c>
      <c r="D10" s="17">
        <f>35904+8290</f>
        <v>44194</v>
      </c>
      <c r="E10" s="17">
        <f>880+260</f>
        <v>1140</v>
      </c>
      <c r="F10" s="59">
        <f>11390+3397</f>
        <v>14787</v>
      </c>
    </row>
    <row r="11" spans="1:6" x14ac:dyDescent="0.25">
      <c r="A11" s="107">
        <v>6117</v>
      </c>
      <c r="B11" s="111" t="s">
        <v>123</v>
      </c>
      <c r="C11" s="56">
        <f>11+7</f>
        <v>18</v>
      </c>
      <c r="D11" s="17">
        <f>2450+6773</f>
        <v>9223</v>
      </c>
      <c r="E11" s="17">
        <f>31+66</f>
        <v>97</v>
      </c>
      <c r="F11" s="59">
        <f>973+1860</f>
        <v>2833</v>
      </c>
    </row>
    <row r="12" spans="1:6" x14ac:dyDescent="0.25">
      <c r="A12" s="5"/>
      <c r="B12" s="5"/>
      <c r="C12" s="5"/>
      <c r="D12" s="5"/>
      <c r="E12" s="5"/>
      <c r="F12" s="73"/>
    </row>
    <row r="14" spans="1:6" x14ac:dyDescent="0.25">
      <c r="A14" s="105" t="s">
        <v>124</v>
      </c>
    </row>
    <row r="15" spans="1:6" x14ac:dyDescent="0.25">
      <c r="A15" s="112" t="s">
        <v>125</v>
      </c>
    </row>
  </sheetData>
  <phoneticPr fontId="0" type="noConversion"/>
  <printOptions horizontalCentered="1"/>
  <pageMargins left="1" right="1" top="1" bottom="1" header="0.5" footer="0.5"/>
  <pageSetup orientation="portrait" r:id="rId1"/>
  <headerFooter alignWithMargins="0">
    <oddFooter>&amp;L&amp;"Arial,Bold Italic"&amp;8The State of Hawaii Data Book 2002&amp;R&amp;"Arial,Bold"&amp;8http://www.hawaii.gov/dbedt/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3.2" x14ac:dyDescent="0.25"/>
  <cols>
    <col min="1" max="1" width="7.44140625" customWidth="1"/>
    <col min="2" max="2" width="30.33203125" customWidth="1"/>
    <col min="3" max="3" width="10.6640625" customWidth="1"/>
    <col min="4" max="5" width="11.6640625" customWidth="1"/>
    <col min="6" max="6" width="11.44140625" customWidth="1"/>
  </cols>
  <sheetData>
    <row r="1" spans="1:6" ht="15.6" x14ac:dyDescent="0.3">
      <c r="A1" s="63" t="s">
        <v>126</v>
      </c>
      <c r="B1" s="51"/>
      <c r="C1" s="51"/>
      <c r="D1" s="51"/>
      <c r="E1" s="51"/>
      <c r="F1" s="51"/>
    </row>
    <row r="2" spans="1:6" ht="15.6" x14ac:dyDescent="0.3">
      <c r="A2" s="23" t="s">
        <v>127</v>
      </c>
      <c r="B2" s="51"/>
      <c r="C2" s="51"/>
      <c r="D2" s="51"/>
      <c r="E2" s="51"/>
      <c r="F2" s="51"/>
    </row>
    <row r="3" spans="1:6" ht="13.8" thickBot="1" x14ac:dyDescent="0.3">
      <c r="A3" s="64" t="s">
        <v>111</v>
      </c>
      <c r="B3" s="3"/>
      <c r="C3" s="3"/>
      <c r="D3" s="3"/>
      <c r="E3" s="3"/>
      <c r="F3" s="3"/>
    </row>
    <row r="4" spans="1:6" ht="24" customHeight="1" thickTop="1" x14ac:dyDescent="0.25">
      <c r="A4" s="32"/>
      <c r="B4" s="32"/>
      <c r="C4" s="99" t="s">
        <v>128</v>
      </c>
      <c r="D4" s="98"/>
      <c r="E4" s="32"/>
      <c r="F4" s="15"/>
    </row>
    <row r="5" spans="1:6" s="84" customFormat="1" ht="54.9" customHeight="1" x14ac:dyDescent="0.25">
      <c r="A5" s="106" t="s">
        <v>112</v>
      </c>
      <c r="B5" s="80" t="s">
        <v>113</v>
      </c>
      <c r="C5" s="80" t="s">
        <v>129</v>
      </c>
      <c r="D5" s="80" t="s">
        <v>130</v>
      </c>
      <c r="E5" s="80" t="s">
        <v>116</v>
      </c>
      <c r="F5" s="83" t="s">
        <v>117</v>
      </c>
    </row>
    <row r="6" spans="1:6" x14ac:dyDescent="0.25">
      <c r="A6" s="4"/>
      <c r="B6" s="4"/>
      <c r="C6" s="4"/>
      <c r="D6" s="4"/>
      <c r="E6" s="4"/>
    </row>
    <row r="7" spans="1:6" x14ac:dyDescent="0.25">
      <c r="A7" s="107">
        <v>611</v>
      </c>
      <c r="B7" s="108" t="s">
        <v>118</v>
      </c>
      <c r="C7" s="56">
        <v>444</v>
      </c>
      <c r="D7" s="17">
        <v>89</v>
      </c>
      <c r="E7" s="17">
        <v>13870</v>
      </c>
      <c r="F7" s="59">
        <v>354502</v>
      </c>
    </row>
    <row r="8" spans="1:6" x14ac:dyDescent="0.25">
      <c r="A8" s="107">
        <v>6111</v>
      </c>
      <c r="B8" s="109" t="s">
        <v>131</v>
      </c>
      <c r="C8" s="56">
        <v>117</v>
      </c>
      <c r="D8" s="17">
        <v>60</v>
      </c>
      <c r="E8" s="17">
        <v>7590</v>
      </c>
      <c r="F8" s="59">
        <v>228043</v>
      </c>
    </row>
    <row r="9" spans="1:6" x14ac:dyDescent="0.25">
      <c r="A9" s="107">
        <v>6112</v>
      </c>
      <c r="B9" s="109" t="s">
        <v>132</v>
      </c>
      <c r="C9" s="56">
        <v>7</v>
      </c>
      <c r="D9" s="17">
        <v>4</v>
      </c>
      <c r="E9" s="17">
        <v>332</v>
      </c>
      <c r="F9" s="59">
        <v>10945</v>
      </c>
    </row>
    <row r="10" spans="1:6" x14ac:dyDescent="0.25">
      <c r="A10" s="107">
        <v>6113</v>
      </c>
      <c r="B10" s="109" t="s">
        <v>133</v>
      </c>
      <c r="C10" s="56"/>
      <c r="D10" s="17"/>
      <c r="E10" s="17"/>
      <c r="F10" s="59"/>
    </row>
    <row r="11" spans="1:6" x14ac:dyDescent="0.25">
      <c r="A11" s="107"/>
      <c r="B11" s="110" t="s">
        <v>134</v>
      </c>
      <c r="C11" s="56">
        <v>18</v>
      </c>
      <c r="D11" s="17">
        <v>7</v>
      </c>
      <c r="E11" s="17">
        <v>4211</v>
      </c>
      <c r="F11" s="59">
        <v>81698</v>
      </c>
    </row>
    <row r="12" spans="1:6" x14ac:dyDescent="0.25">
      <c r="A12" s="107">
        <v>6114</v>
      </c>
      <c r="B12" s="109" t="s">
        <v>119</v>
      </c>
      <c r="C12" s="56"/>
      <c r="D12" s="17"/>
      <c r="E12" s="17"/>
      <c r="F12" s="59"/>
    </row>
    <row r="13" spans="1:6" x14ac:dyDescent="0.25">
      <c r="A13" s="107"/>
      <c r="B13" s="110" t="s">
        <v>120</v>
      </c>
      <c r="C13" s="56">
        <v>36</v>
      </c>
      <c r="D13" s="17">
        <v>1</v>
      </c>
      <c r="E13" s="17">
        <v>137</v>
      </c>
      <c r="F13" s="59">
        <v>2922</v>
      </c>
    </row>
    <row r="14" spans="1:6" x14ac:dyDescent="0.25">
      <c r="A14" s="107">
        <v>6115</v>
      </c>
      <c r="B14" s="111" t="s">
        <v>121</v>
      </c>
      <c r="C14" s="56">
        <v>33</v>
      </c>
      <c r="D14" s="17">
        <v>2</v>
      </c>
      <c r="E14" s="17">
        <v>233</v>
      </c>
      <c r="F14" s="59">
        <v>5493</v>
      </c>
    </row>
    <row r="15" spans="1:6" x14ac:dyDescent="0.25">
      <c r="A15" s="107">
        <v>6116</v>
      </c>
      <c r="B15" s="111" t="s">
        <v>122</v>
      </c>
      <c r="C15" s="56">
        <v>215</v>
      </c>
      <c r="D15" s="17">
        <v>13</v>
      </c>
      <c r="E15" s="17">
        <v>1184</v>
      </c>
      <c r="F15" s="59">
        <v>17360</v>
      </c>
    </row>
    <row r="16" spans="1:6" x14ac:dyDescent="0.25">
      <c r="A16" s="107">
        <v>6117</v>
      </c>
      <c r="B16" s="111" t="s">
        <v>123</v>
      </c>
      <c r="C16" s="56">
        <v>18</v>
      </c>
      <c r="D16" s="17">
        <v>2</v>
      </c>
      <c r="E16" s="17">
        <v>183</v>
      </c>
      <c r="F16" s="59">
        <v>8041</v>
      </c>
    </row>
    <row r="17" spans="1:6" x14ac:dyDescent="0.25">
      <c r="A17" s="5"/>
      <c r="B17" s="5"/>
      <c r="C17" s="5"/>
      <c r="D17" s="5"/>
      <c r="E17" s="5"/>
      <c r="F17" s="73"/>
    </row>
    <row r="19" spans="1:6" x14ac:dyDescent="0.25">
      <c r="A19" s="105" t="s">
        <v>135</v>
      </c>
    </row>
    <row r="20" spans="1:6" x14ac:dyDescent="0.25">
      <c r="A20" s="77"/>
    </row>
  </sheetData>
  <phoneticPr fontId="0" type="noConversion"/>
  <printOptions horizontalCentered="1"/>
  <pageMargins left="1" right="1" top="1" bottom="1" header="0.5" footer="0.5"/>
  <pageSetup orientation="portrait" horizontalDpi="4294967292" verticalDpi="300" r:id="rId1"/>
  <headerFooter alignWithMargins="0">
    <oddFooter>&amp;L&amp;"Arial,Bold Italic"&amp;8The State of Hawaii Data Book 2002&amp;R&amp;"Arial,Bold"&amp;8http://www.hawaii.gov/dbedt/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3.2" x14ac:dyDescent="0.25"/>
  <cols>
    <col min="1" max="1" width="20.44140625" customWidth="1"/>
    <col min="2" max="6" width="12.5546875" customWidth="1"/>
    <col min="7" max="11" width="9.5546875" bestFit="1" customWidth="1"/>
  </cols>
  <sheetData>
    <row r="1" spans="1:11" ht="15.6" x14ac:dyDescent="0.3">
      <c r="A1" s="113" t="s">
        <v>136</v>
      </c>
      <c r="B1" s="51"/>
      <c r="C1" s="51"/>
      <c r="D1" s="51"/>
      <c r="E1" s="51"/>
      <c r="F1" s="51"/>
    </row>
    <row r="2" spans="1:11" ht="15.75" customHeight="1" x14ac:dyDescent="0.3">
      <c r="A2" s="113" t="s">
        <v>137</v>
      </c>
      <c r="B2" s="51"/>
      <c r="C2" s="51"/>
      <c r="D2" s="51"/>
      <c r="E2" s="51"/>
      <c r="F2" s="51"/>
    </row>
    <row r="3" spans="1:11" ht="12.75" customHeight="1" x14ac:dyDescent="0.3">
      <c r="A3" s="113"/>
      <c r="B3" s="51"/>
      <c r="C3" s="51"/>
      <c r="D3" s="51"/>
      <c r="E3" s="51"/>
      <c r="F3" s="51"/>
    </row>
    <row r="4" spans="1:11" x14ac:dyDescent="0.25">
      <c r="A4" s="114" t="s">
        <v>138</v>
      </c>
      <c r="B4" s="51"/>
      <c r="C4" s="51"/>
      <c r="D4" s="51"/>
      <c r="E4" s="51"/>
      <c r="F4" s="51"/>
    </row>
    <row r="5" spans="1:11" ht="12.75" customHeight="1" thickBot="1" x14ac:dyDescent="0.3">
      <c r="A5" s="115"/>
      <c r="B5" s="115"/>
      <c r="C5" s="115"/>
      <c r="D5" s="115"/>
      <c r="E5" s="115"/>
      <c r="F5" s="115"/>
    </row>
    <row r="6" spans="1:11" s="84" customFormat="1" ht="40.200000000000003" thickTop="1" x14ac:dyDescent="0.25">
      <c r="A6" s="116" t="s">
        <v>139</v>
      </c>
      <c r="B6" s="116" t="s">
        <v>140</v>
      </c>
      <c r="C6" s="116" t="s">
        <v>141</v>
      </c>
      <c r="D6" s="116" t="s">
        <v>142</v>
      </c>
      <c r="E6" s="116" t="s">
        <v>143</v>
      </c>
      <c r="F6" s="117" t="s">
        <v>144</v>
      </c>
    </row>
    <row r="7" spans="1:11" x14ac:dyDescent="0.25">
      <c r="A7" s="4"/>
      <c r="B7" s="4"/>
      <c r="C7" s="4"/>
      <c r="D7" s="4"/>
      <c r="E7" s="4"/>
    </row>
    <row r="8" spans="1:11" x14ac:dyDescent="0.25">
      <c r="A8" s="118" t="s">
        <v>145</v>
      </c>
      <c r="B8" s="86">
        <v>591067735.27999997</v>
      </c>
      <c r="C8" s="86">
        <v>287457146.95999998</v>
      </c>
      <c r="D8" s="86">
        <v>83722886.209999993</v>
      </c>
      <c r="E8" s="86">
        <v>165916842.28</v>
      </c>
      <c r="F8" s="119">
        <v>202906490.50999999</v>
      </c>
    </row>
    <row r="9" spans="1:11" x14ac:dyDescent="0.25">
      <c r="A9" s="118" t="s">
        <v>146</v>
      </c>
      <c r="B9" s="120">
        <v>3218.81</v>
      </c>
      <c r="C9" s="121">
        <v>1565.42</v>
      </c>
      <c r="D9" s="121">
        <v>455.93</v>
      </c>
      <c r="E9" s="121">
        <v>903.54</v>
      </c>
      <c r="F9" s="122">
        <v>1104.98</v>
      </c>
      <c r="G9" s="123"/>
      <c r="H9" s="123"/>
      <c r="I9" s="123"/>
      <c r="J9" s="123"/>
      <c r="K9" s="123"/>
    </row>
    <row r="10" spans="1:11" x14ac:dyDescent="0.25">
      <c r="A10" s="118"/>
      <c r="B10" s="86"/>
      <c r="C10" s="86"/>
      <c r="D10" s="86"/>
      <c r="E10" s="86"/>
      <c r="F10" s="119"/>
    </row>
    <row r="11" spans="1:11" x14ac:dyDescent="0.25">
      <c r="A11" s="118" t="s">
        <v>147</v>
      </c>
      <c r="B11" s="86"/>
      <c r="C11" s="86"/>
      <c r="D11" s="86"/>
      <c r="E11" s="86"/>
      <c r="F11" s="119"/>
    </row>
    <row r="12" spans="1:11" x14ac:dyDescent="0.25">
      <c r="A12" s="118" t="s">
        <v>148</v>
      </c>
      <c r="B12" s="86">
        <v>312404587.13999999</v>
      </c>
      <c r="C12" s="86">
        <v>136874156.02000001</v>
      </c>
      <c r="D12" s="86">
        <v>41525804.479999997</v>
      </c>
      <c r="E12" s="86">
        <v>83087667.730000004</v>
      </c>
      <c r="F12" s="119">
        <v>101408197.40000001</v>
      </c>
      <c r="G12" s="87"/>
      <c r="H12" s="87"/>
      <c r="I12" s="87"/>
      <c r="J12" s="87"/>
      <c r="K12" s="87"/>
    </row>
    <row r="13" spans="1:11" x14ac:dyDescent="0.25">
      <c r="A13" s="118" t="s">
        <v>149</v>
      </c>
      <c r="B13" s="86">
        <v>3366.39</v>
      </c>
      <c r="C13" s="86">
        <v>1474.92</v>
      </c>
      <c r="D13" s="86">
        <v>447.47</v>
      </c>
      <c r="E13" s="86">
        <v>895.33</v>
      </c>
      <c r="F13" s="119">
        <v>1092.75</v>
      </c>
      <c r="G13" s="123"/>
      <c r="H13" s="123"/>
      <c r="I13" s="123"/>
      <c r="J13" s="123"/>
      <c r="K13" s="123"/>
    </row>
    <row r="14" spans="1:11" x14ac:dyDescent="0.25">
      <c r="A14" s="118"/>
      <c r="B14" s="86"/>
      <c r="C14" s="86"/>
      <c r="D14" s="86"/>
      <c r="E14" s="86"/>
      <c r="F14" s="119"/>
    </row>
    <row r="15" spans="1:11" x14ac:dyDescent="0.25">
      <c r="A15" s="118" t="s">
        <v>150</v>
      </c>
      <c r="B15" s="86"/>
      <c r="C15" s="86"/>
      <c r="D15" s="86"/>
      <c r="E15" s="86"/>
      <c r="F15" s="119"/>
    </row>
    <row r="16" spans="1:11" x14ac:dyDescent="0.25">
      <c r="A16" s="118" t="s">
        <v>148</v>
      </c>
      <c r="B16" s="86">
        <v>90693579.230000004</v>
      </c>
      <c r="C16" s="86">
        <v>42082464.140000001</v>
      </c>
      <c r="D16" s="86">
        <v>14733391.460000001</v>
      </c>
      <c r="E16" s="86">
        <v>27335940.57</v>
      </c>
      <c r="F16" s="119">
        <v>33668209.020000003</v>
      </c>
    </row>
    <row r="17" spans="1:11" x14ac:dyDescent="0.25">
      <c r="A17" s="118" t="s">
        <v>149</v>
      </c>
      <c r="B17" s="86">
        <v>2991.51</v>
      </c>
      <c r="C17" s="86">
        <v>1388.08</v>
      </c>
      <c r="D17" s="86">
        <v>485.98</v>
      </c>
      <c r="E17" s="86">
        <v>901.67</v>
      </c>
      <c r="F17" s="119">
        <v>1110.54</v>
      </c>
      <c r="G17" s="123"/>
      <c r="H17" s="123"/>
      <c r="I17" s="123"/>
      <c r="J17" s="123"/>
      <c r="K17" s="123"/>
    </row>
    <row r="18" spans="1:11" x14ac:dyDescent="0.25">
      <c r="A18" s="118"/>
      <c r="B18" s="86"/>
      <c r="C18" s="86"/>
      <c r="D18" s="86"/>
      <c r="E18" s="86"/>
      <c r="F18" s="119"/>
    </row>
    <row r="19" spans="1:11" x14ac:dyDescent="0.25">
      <c r="A19" s="118" t="s">
        <v>151</v>
      </c>
      <c r="B19" s="86"/>
      <c r="C19" s="86"/>
      <c r="D19" s="86"/>
      <c r="E19" s="86"/>
      <c r="F19" s="119"/>
    </row>
    <row r="20" spans="1:11" x14ac:dyDescent="0.25">
      <c r="A20" s="118" t="s">
        <v>148</v>
      </c>
      <c r="B20" s="86">
        <v>134135640</v>
      </c>
      <c r="C20" s="86">
        <v>74204402.930000007</v>
      </c>
      <c r="D20" s="86">
        <v>19274059.359999999</v>
      </c>
      <c r="E20" s="86">
        <v>39289454.259999998</v>
      </c>
      <c r="F20" s="119">
        <v>50682862.670000002</v>
      </c>
    </row>
    <row r="21" spans="1:11" x14ac:dyDescent="0.25">
      <c r="A21" s="118" t="s">
        <v>149</v>
      </c>
      <c r="B21" s="86">
        <v>2956.61</v>
      </c>
      <c r="C21" s="86">
        <v>1635.61</v>
      </c>
      <c r="D21" s="86">
        <v>424.84</v>
      </c>
      <c r="E21" s="86">
        <v>866.02</v>
      </c>
      <c r="F21" s="119">
        <v>1117.1500000000001</v>
      </c>
      <c r="G21" s="123"/>
      <c r="H21" s="123"/>
      <c r="I21" s="123"/>
      <c r="J21" s="123"/>
      <c r="K21" s="123"/>
    </row>
    <row r="22" spans="1:11" x14ac:dyDescent="0.25">
      <c r="A22" s="118"/>
      <c r="B22" s="86"/>
      <c r="C22" s="86"/>
      <c r="D22" s="86"/>
      <c r="E22" s="86"/>
      <c r="F22" s="119"/>
    </row>
    <row r="23" spans="1:11" x14ac:dyDescent="0.25">
      <c r="A23" s="118" t="s">
        <v>152</v>
      </c>
      <c r="B23" s="86"/>
      <c r="C23" s="86"/>
      <c r="D23" s="86"/>
      <c r="E23" s="86"/>
      <c r="F23" s="119"/>
    </row>
    <row r="24" spans="1:11" x14ac:dyDescent="0.25">
      <c r="A24" s="118" t="s">
        <v>148</v>
      </c>
      <c r="B24" s="86">
        <v>53833928.909999996</v>
      </c>
      <c r="C24" s="86">
        <v>34296123.869999997</v>
      </c>
      <c r="D24" s="86">
        <v>8189630.9100000001</v>
      </c>
      <c r="E24" s="86">
        <v>16203779.720000001</v>
      </c>
      <c r="F24" s="119">
        <v>17147221.420000002</v>
      </c>
    </row>
    <row r="25" spans="1:11" x14ac:dyDescent="0.25">
      <c r="A25" s="118" t="s">
        <v>149</v>
      </c>
      <c r="B25" s="86">
        <v>3555.04</v>
      </c>
      <c r="C25" s="86">
        <v>2264.8200000000002</v>
      </c>
      <c r="D25" s="86">
        <v>540.82000000000005</v>
      </c>
      <c r="E25" s="86">
        <v>1070.05</v>
      </c>
      <c r="F25" s="119">
        <v>1132.3499999999999</v>
      </c>
      <c r="G25" s="123"/>
      <c r="H25" s="123"/>
      <c r="I25" s="123"/>
      <c r="J25" s="123"/>
      <c r="K25" s="123"/>
    </row>
    <row r="26" spans="1:11" x14ac:dyDescent="0.25">
      <c r="A26" s="5"/>
      <c r="B26" s="44"/>
      <c r="C26" s="5"/>
      <c r="D26" s="5"/>
      <c r="E26" s="5"/>
      <c r="F26" s="73"/>
    </row>
    <row r="28" spans="1:11" x14ac:dyDescent="0.25">
      <c r="A28" s="49" t="s">
        <v>153</v>
      </c>
    </row>
    <row r="29" spans="1:11" x14ac:dyDescent="0.25">
      <c r="A29" s="77" t="s">
        <v>154</v>
      </c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2002&amp;R&amp;"Arial,Bold"&amp;8http://www.hawaii.gov/dbedt/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Titles</vt:lpstr>
      <vt:lpstr>3.01</vt:lpstr>
      <vt:lpstr>3.02</vt:lpstr>
      <vt:lpstr>3.03</vt:lpstr>
      <vt:lpstr>3.04</vt:lpstr>
      <vt:lpstr>3.05</vt:lpstr>
      <vt:lpstr>3.06</vt:lpstr>
      <vt:lpstr>3.07</vt:lpstr>
      <vt:lpstr>3.08</vt:lpstr>
      <vt:lpstr>3.09</vt:lpstr>
      <vt:lpstr>3.10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  <vt:lpstr>3.22</vt:lpstr>
      <vt:lpstr>3.23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DBEDT</dc:creator>
  <cp:lastModifiedBy>Aniket Gupta</cp:lastModifiedBy>
  <cp:lastPrinted>2003-10-11T20:13:32Z</cp:lastPrinted>
  <dcterms:created xsi:type="dcterms:W3CDTF">2003-03-17T20:42:44Z</dcterms:created>
  <dcterms:modified xsi:type="dcterms:W3CDTF">2024-02-03T22:18:13Z</dcterms:modified>
</cp:coreProperties>
</file>