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homework\original\"/>
    </mc:Choice>
  </mc:AlternateContent>
  <xr:revisionPtr revIDLastSave="0" documentId="8_{549E00C8-0801-4443-B16D-EEEF8202DF2A}" xr6:coauthVersionLast="47" xr6:coauthVersionMax="47" xr10:uidLastSave="{00000000-0000-0000-0000-000000000000}"/>
  <bookViews>
    <workbookView xWindow="3348" yWindow="3348" windowWidth="17280" windowHeight="8880"/>
  </bookViews>
  <sheets>
    <sheet name="Municipal" sheetId="1" r:id="rId1"/>
    <sheet name="Non Profit" sheetId="4" r:id="rId2"/>
    <sheet name="County" sheetId="6" r:id="rId3"/>
    <sheet name="Rehab" sheetId="7" r:id="rId4"/>
    <sheet name="HOME" sheetId="5" r:id="rId5"/>
    <sheet name="AHTF" sheetId="9" r:id="rId6"/>
  </sheets>
  <definedNames>
    <definedName name="_xlnm._FilterDatabase" localSheetId="5" hidden="1">AHTF!$A$1:$F$14</definedName>
    <definedName name="_xlnm._FilterDatabase" localSheetId="4" hidden="1">HOME!$A$1:$F$7</definedName>
    <definedName name="_xlnm.Print_Area" localSheetId="1">'Non Profit'!$A$1:$F$34</definedName>
    <definedName name="_xlnm.Print_Titles" localSheetId="5">AHTF!$1:$1</definedName>
    <definedName name="_xlnm.Print_Titles" localSheetId="4">HOME!$1:$1</definedName>
    <definedName name="_xlnm.Print_Titles" localSheetId="0">Municipal!$1:$1</definedName>
    <definedName name="_xlnm.Print_Titles" localSheetId="1">'Non Profit'!$1:$1</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9" l="1"/>
  <c r="E18" i="9" s="1"/>
  <c r="F14" i="9"/>
  <c r="F18" i="9" s="1"/>
  <c r="E16" i="9"/>
  <c r="F16" i="9"/>
  <c r="E6" i="6"/>
  <c r="E12" i="6" s="1"/>
  <c r="F6" i="6"/>
  <c r="E9" i="6"/>
  <c r="E8" i="5"/>
  <c r="F8" i="5"/>
  <c r="E11" i="5"/>
  <c r="E19" i="9" s="1"/>
  <c r="F11" i="5"/>
  <c r="F2" i="1"/>
  <c r="F3" i="1"/>
  <c r="F5" i="1"/>
  <c r="F22" i="1" s="1"/>
  <c r="F6" i="1"/>
  <c r="F12" i="1"/>
  <c r="F14" i="1"/>
  <c r="F16" i="1"/>
  <c r="F17" i="1"/>
  <c r="E22" i="1"/>
  <c r="E22" i="4"/>
  <c r="E10" i="6" s="1"/>
  <c r="F22" i="4"/>
  <c r="E28" i="4"/>
  <c r="F28" i="4"/>
  <c r="F4" i="7"/>
  <c r="F8" i="7" s="1"/>
  <c r="F5" i="7"/>
  <c r="F7" i="7"/>
  <c r="E8" i="7"/>
  <c r="E11" i="6" s="1"/>
  <c r="E20" i="9" l="1"/>
  <c r="E13" i="6"/>
</calcChain>
</file>

<file path=xl/sharedStrings.xml><?xml version="1.0" encoding="utf-8"?>
<sst xmlns="http://schemas.openxmlformats.org/spreadsheetml/2006/main" count="338" uniqueCount="237">
  <si>
    <t>Applicant</t>
  </si>
  <si>
    <t xml:space="preserve">Project </t>
  </si>
  <si>
    <t>Code</t>
  </si>
  <si>
    <t>Description</t>
  </si>
  <si>
    <t>Request</t>
  </si>
  <si>
    <t>Willow Grove Community Development Corp</t>
  </si>
  <si>
    <t>Visiting Nurse Assoc. of Pottstown</t>
  </si>
  <si>
    <t>Youth Services - to provide homework assistance and recreational activities to income qualified children and youth after school hours.</t>
  </si>
  <si>
    <t>Upper Merion Township</t>
  </si>
  <si>
    <t>Royersford Borough</t>
  </si>
  <si>
    <t>Ambler Borough</t>
  </si>
  <si>
    <t>West Conshohocken Borough</t>
  </si>
  <si>
    <t>Construction of storm drainage facilities, curbs and inlets on Spring Garden Street from Crawford Avenue to Spruce Street.</t>
  </si>
  <si>
    <t>Pennsburg Borough</t>
  </si>
  <si>
    <t>Upper Dublin Township</t>
  </si>
  <si>
    <t>Hatfield Borough</t>
  </si>
  <si>
    <t>Souderton Borough</t>
  </si>
  <si>
    <t>Hatboro Borough</t>
  </si>
  <si>
    <t>Pottstown Borough</t>
  </si>
  <si>
    <t>Lansdale Borough</t>
  </si>
  <si>
    <t>Narberth Borough</t>
  </si>
  <si>
    <t>Springfield Township</t>
  </si>
  <si>
    <t>Cheltenham Township</t>
  </si>
  <si>
    <t>Schwenksville Borough</t>
  </si>
  <si>
    <t>Jenkintown Borough</t>
  </si>
  <si>
    <t>Regional Housing Legal Services</t>
  </si>
  <si>
    <t>Operation costs to include maintenance, operations, repair, security, fuels and equipment, insurance, utilities and furnishings at the emergency shelter and two additional program sites.</t>
  </si>
  <si>
    <t>Nehemiah's Way</t>
  </si>
  <si>
    <t>Genesis Housing Corporation</t>
  </si>
  <si>
    <t>Community Cupboard</t>
  </si>
  <si>
    <t>Senior Adult Activity Center of Indian Valley</t>
  </si>
  <si>
    <t>Full time staff position dedicated to improving the health and fitness of senior citizens in the Indian Valley and surrounding communities, concentrating on the special needs of the elderly and those with restricting diseases</t>
  </si>
  <si>
    <t>Laurel House</t>
  </si>
  <si>
    <t>Growth Horizons, Inc.</t>
  </si>
  <si>
    <t>Montgomery County Housing Authority</t>
  </si>
  <si>
    <t>Community Housing Services, Inc.</t>
  </si>
  <si>
    <t>Phoenixville Homes</t>
  </si>
  <si>
    <t>Redevelopment Authority of Montgomery County</t>
  </si>
  <si>
    <t>Hedwig House, Inc.</t>
  </si>
  <si>
    <t>CADCOM</t>
  </si>
  <si>
    <t>Operating costs to include salaries and fringe benefits, rent, utilities, supplies, and program expenses for Fair Housing education and counseling programs.  County Wide.</t>
  </si>
  <si>
    <t>Fair Housing Council of Montgomery County</t>
  </si>
  <si>
    <t>03T</t>
  </si>
  <si>
    <t>Operational costs for the homeless shelter offering intensive case management for the homeless population served at the 533 Swede Street Norristown Center.  Funding payroll expenses for service providers which includes fringe benefits.</t>
  </si>
  <si>
    <t>Salvation Army of Norristown</t>
  </si>
  <si>
    <t>Micro-Enterprise Training</t>
  </si>
  <si>
    <t>18C</t>
  </si>
  <si>
    <t>Assets of Montco</t>
  </si>
  <si>
    <t>Family Services of Montgomery County</t>
  </si>
  <si>
    <t>Montgomery County Opportunity Industrialization Center</t>
  </si>
  <si>
    <t>Salvation Army - Pottstown</t>
  </si>
  <si>
    <t>Salaries and employment costs for Security/Housekeeping Monitors and the Shelter Case Manager, Housing Director and Community Social  worker, Maintenance/Janitor and cook, and shelter utilities  for the shelter located on 137 King Street, Pottstown.</t>
  </si>
  <si>
    <t>Funding for utilities, maintenance, salaries, and repairs for the Shelter and the Transitional housing operation.</t>
  </si>
  <si>
    <t>Indian Valley Housing Corp.</t>
  </si>
  <si>
    <t>Municipal Total</t>
  </si>
  <si>
    <t>County Total</t>
  </si>
  <si>
    <t>Montgomery County Housing &amp; Community Development</t>
  </si>
  <si>
    <t>14A</t>
  </si>
  <si>
    <t>Owner Occupied Rehabilitation  costs associated with the rehabilitation of owner-occupied residential units to bring homes up to housing quality standards and for the delivery of the housing program.</t>
  </si>
  <si>
    <t>21A</t>
  </si>
  <si>
    <t>General administration of the CDBG/ESG program including payment of indirect costs incurred by the County.</t>
  </si>
  <si>
    <t>Operational funding for the development of affordable housing under the HOME CHDO activities.</t>
  </si>
  <si>
    <t>Development of 30 (3-bedroom) twin units on the eastern side of North Washington Street area in Pottstown.  Redevelopment Authority will be working with the developer, Genesis Housing Corporation/Pennrose Properties, Inc.</t>
  </si>
  <si>
    <t>14C</t>
  </si>
  <si>
    <t>14G</t>
  </si>
  <si>
    <t>Acquisition to rehabilitate (including lead based paint abatement if necessary)  4 units of permanent very affordable (below market) rental housing for low income families.  Not site specific, scattered sites.</t>
  </si>
  <si>
    <t>CHDO Operating</t>
  </si>
  <si>
    <t>21I</t>
  </si>
  <si>
    <t>Why Not Prosper, Inc</t>
  </si>
  <si>
    <t>Operational funding for the post-release residential services provided to women ex-offenders.  Program is a six month residential program offered in East Norriton.</t>
  </si>
  <si>
    <t>N/A</t>
  </si>
  <si>
    <t>Operations</t>
  </si>
  <si>
    <t>Facility Improvements</t>
  </si>
  <si>
    <t>03C</t>
  </si>
  <si>
    <t>Replacement of windows, upgrade bathrooms, floors and ceilings at the center located at 1101 Arch Street, Norristown.</t>
  </si>
  <si>
    <t>Tenant Based Rental Assistance</t>
  </si>
  <si>
    <t>05S</t>
  </si>
  <si>
    <t>Permanent rental housing for Project HOPE clients through rental assistance subsidies for 7 units.</t>
  </si>
  <si>
    <t>05</t>
  </si>
  <si>
    <t>Homebuyer Assistance</t>
  </si>
  <si>
    <t>05D</t>
  </si>
  <si>
    <t>Acquisition Group Home</t>
  </si>
  <si>
    <t>Downpayment and settlement charges for the purchase of a group home for the use by three to four individuals who are developmentally disabled, and/or physically handicapped.  Project may include rehabilitation for handicap access and or lead abatement if needed.</t>
  </si>
  <si>
    <t>May Street Crossing</t>
  </si>
  <si>
    <t>12</t>
  </si>
  <si>
    <t>Rehabilitation of 3 homes in the borough of Royersford and/or Mont Clare vicinity affordable homeownership.</t>
  </si>
  <si>
    <t>14</t>
  </si>
  <si>
    <t>Canus Corporation</t>
  </si>
  <si>
    <t>New Construction</t>
  </si>
  <si>
    <t>Development of 25 new townhouse units affordable to moderate income families as part of a 50 unit development on County Line Road in Lower Merion.</t>
  </si>
  <si>
    <t>Montgomery County Department of Housing</t>
  </si>
  <si>
    <t>Administration</t>
  </si>
  <si>
    <t>Operating costs associated with the implementation of the HOME Program.</t>
  </si>
  <si>
    <t>Rental assistance for approximately 21special needs households with rental subsidy for one year each.</t>
  </si>
  <si>
    <t>HVAC Improvements</t>
  </si>
  <si>
    <t>Ubiquity Social Services</t>
  </si>
  <si>
    <t>Weldy Avenue Stormwater Improvements</t>
  </si>
  <si>
    <t>Construction of an above ground stormwater detention basin and associated drainage improvements to alleviate neighborhood flooding in the Apel Avenue public right-of-way between Park Avenue and Weldy Park Avenue.</t>
  </si>
  <si>
    <t xml:space="preserve">Worcester Township </t>
  </si>
  <si>
    <t>Housing Rehab/public Sewer Connections</t>
  </si>
  <si>
    <t>Fair Housing - Operating Costs</t>
  </si>
  <si>
    <t>05A</t>
  </si>
  <si>
    <t>21D</t>
  </si>
  <si>
    <t>Wilson/Shaffer Drainage Improvements</t>
  </si>
  <si>
    <t>03K</t>
  </si>
  <si>
    <t>Replace tie wall with a gabion wall and remove and repair footbridges, remove block retaining wall, and loose debris, on the stream channel between Wilson Road and Shaffer Road.</t>
  </si>
  <si>
    <t>Home Health Care Outreach</t>
  </si>
  <si>
    <t>05M</t>
  </si>
  <si>
    <t>Health services - provide essential home health care for at-risk/high risk infants and children and parenting education to teenage mothers to reduce infant mortality, improve access care and teach young mothers parenting skills.</t>
  </si>
  <si>
    <t>Housing Coordinator</t>
  </si>
  <si>
    <t>Sidewalk Improvements</t>
  </si>
  <si>
    <t>Operational costs for the two year transitional housing program that includes rent, insurance, trash removal, pest control, maintenance and utilities, etc</t>
  </si>
  <si>
    <t>Walnut Street Reconstruction</t>
  </si>
  <si>
    <t>Reconstruction of Walnut Street from 6th Avenue to 7th Avenue to include the installation of remove and replace curb, furnish and install 170 LF of  24" storm sewer piping and type "C" inlet, driveway aprons, construct two handicap curb ramps and remove and replace 350 SF of concrete sidewalk.</t>
  </si>
  <si>
    <t>Recreation Facilities</t>
  </si>
  <si>
    <t>Handicap Ramp Installation</t>
  </si>
  <si>
    <t>Installation of ADA compliant handicap ramps at June Drive &amp; N. Wayne Avenue, N. Wayne Avenue &amp; W. School Road, N. Main Street @ Post Office, Penn Street &amp; Union Street, S. Main Street &amp; W. Vine Street, and on S. Main Street &amp; Towamencin Avenue.</t>
  </si>
  <si>
    <t>Moir Ave/Stead St/Church St
Storm Drainage Project</t>
  </si>
  <si>
    <t>Facility Rehabilitation</t>
  </si>
  <si>
    <t>Pottstown Area Senior Center</t>
  </si>
  <si>
    <t>East Moreland Avenue Reconstruction</t>
  </si>
  <si>
    <t>Reconstruction of curbs and sidewalks and handicap ramps, pedestrian lighting, resting benches, trees and street grates, and mill and overlay of deteriorating roadway on East Moreland Avenue (from York Road to Jacksonville Road).</t>
  </si>
  <si>
    <t>Shelter/Transitional Operations</t>
  </si>
  <si>
    <t>Main Street Sidewalks</t>
  </si>
  <si>
    <t>Remove and replace curbing, sidewalk and driveway aprons along Main Street (Route 29) from 5th Street to 6th Street intersections.</t>
  </si>
  <si>
    <t>New Hanover Township</t>
  </si>
  <si>
    <t>Sassamansville Sanitary Sewer</t>
  </si>
  <si>
    <t>Montgomery County Norristown Public Library</t>
  </si>
  <si>
    <t>Day Care Bookmobile</t>
  </si>
  <si>
    <t>Purchase of a bookmobile to provide library service to preschool children in Montgomery County.</t>
  </si>
  <si>
    <t>Shaw Avenue Storm Sewer</t>
  </si>
  <si>
    <t>Upper Perkiomen Senior Citizens Center</t>
  </si>
  <si>
    <t>North Hill Improvements</t>
  </si>
  <si>
    <t>Bridgeport Borough</t>
  </si>
  <si>
    <t>Sidewalk &amp; Streetscape Improvements</t>
  </si>
  <si>
    <t>Streetscape improvements along 4th Street between Mill and DeKalb Streets to include lighting, trees, signs, sidewalk improvements and curb cuts.</t>
  </si>
  <si>
    <t>Curb and Sidewalk Improvements</t>
  </si>
  <si>
    <t>Downtown Business District - eliminate architectural barriers to retail shops, offices and eateries, and apartment units on the east side of N. Narberth Avenue between Haverford Avenue and Windsor Avenue.</t>
  </si>
  <si>
    <t>Shelter Operations</t>
  </si>
  <si>
    <t>Indian Valley Opportunity Center</t>
  </si>
  <si>
    <t>Supportive Social Services</t>
  </si>
  <si>
    <t>Replacement of 12 - 40" x 66" windows located on the parking lot side of the building; replacement of 15 windows varying from 40" x 78" to 44" x 90" on the Main Street section of the building located at 113 East Main Street in downtown Norristown.</t>
  </si>
  <si>
    <t>North Hills Tenant Management Corporation</t>
  </si>
  <si>
    <t>Funding to provide recreational services to youth from 10-17 that provides adult supervision at the most risk-filled time of day.  Programs include summer camp, summer academic enrichment, after school programs, adult educational opportunities and a pilot evening program at the North Hills Community Center 212 Girard Avenue.</t>
  </si>
  <si>
    <t>Evening Recreation Program</t>
  </si>
  <si>
    <t>Resources for Human Development, Inc.</t>
  </si>
  <si>
    <t>Funding to replace the front windows at its Lower Merion Vocational Training Center.  Replacement includes windows, and aluminum framing at the center on 241 East Lancaster Avenue, Wynnewood.</t>
  </si>
  <si>
    <t>Handicap Ramp Installations</t>
  </si>
  <si>
    <t>03L</t>
  </si>
  <si>
    <t>Montgomery County Planning Commission</t>
  </si>
  <si>
    <t>Handicap Access Courthouse Plaza and Public Square</t>
  </si>
  <si>
    <t>Create a ramp from the sidewalk along Swede Street to the public park that fronts Swede and Main Streets and another ramp from the upper entrance into the courthouse to the lower tier of the Plaza.</t>
  </si>
  <si>
    <t>Streetscape Improvements</t>
  </si>
  <si>
    <t>Construction of new sidewalks, curbs, handicap ramps, trees, lighting , storm water catch basins and roadway restoration on Yorkway Place between Old York and Johnson and on Johnson between Yorkway and West.</t>
  </si>
  <si>
    <t>Lower Providence Township</t>
  </si>
  <si>
    <t>Reconstruction of Pawlings Circle</t>
  </si>
  <si>
    <t>Excavate roadway and replace subbase, on Pawlings Circle as it wraps from the intersection of Pawlings Bridge Road.</t>
  </si>
  <si>
    <t>Inter-Faith Housing Alliance</t>
  </si>
  <si>
    <t>Supportive Services</t>
  </si>
  <si>
    <t>Peak Center</t>
  </si>
  <si>
    <t>Health/Education Services</t>
  </si>
  <si>
    <t>Design and implement health education, screening and promotion of programs and activities for 2475 older adults in the North Penn Area.</t>
  </si>
  <si>
    <t>Royersford Outreach, Inc.</t>
  </si>
  <si>
    <t>Acquisition</t>
  </si>
  <si>
    <t>Pay down mortgage of 348-350 Main Street in Royersford.</t>
  </si>
  <si>
    <t>Owner- Occupied Rehab</t>
  </si>
  <si>
    <t>Public Service 
Director of Health &amp; Fitness</t>
  </si>
  <si>
    <t>Montgomery County 
Technical Assistance Program</t>
  </si>
  <si>
    <t>After School Activities
Youth Services</t>
  </si>
  <si>
    <t>Crisis Intervention/Homeless
Prevention Project Self-Sufficiency</t>
  </si>
  <si>
    <t>Salaries and fringe benefits for 5 staff members providing direct services to clients along with support for a community resource coordination and distribution initiative.  Funding includes travel expenses.  Program is County-Wide with the main facility' s new location of 311 North Broad Street, Lansdale.</t>
  </si>
  <si>
    <t>Installation of a HVAC system throughout the building and the installation of a small elevator between the upper and lower levels of the Senior Center located 517 Jefferson Street in East Greenville.</t>
  </si>
  <si>
    <t>LaMott Community Center
Rehabilitation</t>
  </si>
  <si>
    <t>Construction of new roads, curbing, storm and sanitary sewer installation in the North Hills section of the township.</t>
  </si>
  <si>
    <t>Reconstruction of Shaw Avenue (from 702 through 833) to include storm sewer pipe, inlets, curb, sidewalk, handicap ramps, and roadway restoration.</t>
  </si>
  <si>
    <t>Construction of adjoining recreational facilities surrounding the Indian Valley Boys and Girls Club.  Project includes upgrading existing play structures,  installation of pedestrian trails, parking lots, skating rink,  skate board park, baseball field, basketball court, tot lot, lighting, grading and landscaping etc at 113-115 Washington Avenue.</t>
  </si>
  <si>
    <t>Continued rehabilitation of a converted ambulance building in Ambler to include Sprinkler System and essential shelving.  Building is located at 150 N. Main Street, Ambler</t>
  </si>
  <si>
    <t>Support Services to include the salary and fringe benefits for the case management, individual counseling, parenting assistance and other support necessary for families to achieve independence for approximately 8 families.  Program participants are homeless families becoming self-sufficient.  Hope Gardens is located in Ambler.</t>
  </si>
  <si>
    <t>North Penn Valley Boys and Girls Club</t>
  </si>
  <si>
    <t>Expand the existing senior center reception room -activity room area  to include glass wall extensions, flat room and emergency exit door at the facility located on 724 North Adams Street in Pottstown</t>
  </si>
  <si>
    <t>Lower Merion Township</t>
  </si>
  <si>
    <t>Rental Rehabilitation</t>
  </si>
  <si>
    <t>Homebuyer Loan Program</t>
  </si>
  <si>
    <t>Zero percent, seven year forgivable loan program for a homebuyer of a single-family to three-unit owner occupied dwelling in the Core District Redevelopment Area.</t>
  </si>
  <si>
    <t>Total Rehab Projects</t>
  </si>
  <si>
    <t>Reconstruction of sidewalks on both sides of Fairview Avenue and Rosemont Avenue.  Project includes the removal and replacement of  2490 LF concrete vertical curb and 1110 SY of concrete 4" sidewalk.</t>
  </si>
  <si>
    <t>Continued interior and exterior rehabilitation improvements of the Historic LaMott Community Center located at 7420 Sycamore Avenue. To include wainscot, lighting, countertops and enclose piping in community room; mirrors, balance bars and windows in the dance room; stone point and painting; flooring in kitchen and stairwell; and total renovation of recreation area to include bathrooms, kitchen area, windows and play equipment.</t>
  </si>
  <si>
    <t>Provide rental assistance for 10 homeless pregnant women and women with children in Montgomery County.</t>
  </si>
  <si>
    <t>Assist 10-12 families with grants for any or all of the costs associated with downpayment, closing costs, insurance, testing, application fees, lender charges to meet homeownership expenses.</t>
  </si>
  <si>
    <t>03E</t>
  </si>
  <si>
    <t>03A</t>
  </si>
  <si>
    <t>03B</t>
  </si>
  <si>
    <t>01</t>
  </si>
  <si>
    <t>03J</t>
  </si>
  <si>
    <t>03F</t>
  </si>
  <si>
    <t>NF</t>
  </si>
  <si>
    <t>Funding requested for the salary, fringe benefits for service providers along with operational costs to include rent, supplies, telephone, etc. Thirteen-week small business training course for entrepreneurs looking to start or expand a small business.  Graduates are matched up with a mentor for 6 months. ASSETS is a micro-enterprise training organization located on 3 E. Marshall Street, Norristown.</t>
  </si>
  <si>
    <t>Funding for a supportive social service program that includes salary and fringe benefits.  Service provides various forms of assistance to area residents they include, case management, food, shelter, clothing, rent, mortgage and utility assistance.</t>
  </si>
  <si>
    <t>14B</t>
  </si>
  <si>
    <t>05R</t>
  </si>
  <si>
    <t>Regional Housing Development Corporation</t>
  </si>
  <si>
    <t>Acquisition of Public Facility</t>
  </si>
  <si>
    <t>Provide community-based organizations with technical assistance that will expand their capacity and ability to develop affordable housing for occupancy by low/moderate income families in Montgomery County.</t>
  </si>
  <si>
    <t>Street Improvements</t>
  </si>
  <si>
    <t>NE</t>
  </si>
  <si>
    <t>Recommend</t>
  </si>
  <si>
    <t>03</t>
  </si>
  <si>
    <t>Conversion of upper story commercial space into affordable rental units.   Property owners will apply for funding to convert and/or rehabilitate the upper stories of commercial buildings for use as affordable rental housing.</t>
  </si>
  <si>
    <t>Remove and replace rooftop HVAC unit and install associated ductwork to increase ventilation and improve air quality on resident floors of Robert P. Smith Towers, 501 High Street, Pottstown.</t>
  </si>
  <si>
    <t>Funding for salary and fringe benefits for staff of housing coordinator to administer the Tenant Based Rental Assistance program  working with low-income persons with HIV/AIDS to insure stable housing and utility services.  Funding includes associated program costs including equipment, supplies, travel, rent etc.</t>
  </si>
  <si>
    <t>Rehabilitation (CHDO)</t>
  </si>
  <si>
    <t>TOTAL AHTF FUNDING REQUESTED</t>
  </si>
  <si>
    <t>TOTAL HOME FUNDING REQUESTED</t>
  </si>
  <si>
    <t>Total Non-Profit</t>
  </si>
  <si>
    <t>Total HOME</t>
  </si>
  <si>
    <t>Continuum of Care</t>
  </si>
  <si>
    <t>Match</t>
  </si>
  <si>
    <t>05
14
12</t>
  </si>
  <si>
    <t>2003 match for the Continuum of Care applications which can include permanent and/or transitional housing projects with supportive services for the homeless population of Montgomery County.</t>
  </si>
  <si>
    <t>Total AHTF</t>
  </si>
  <si>
    <t>2003 ESG Non-Profit Application</t>
  </si>
  <si>
    <t>Total ESG</t>
  </si>
  <si>
    <t>Pending Feasibility Study</t>
  </si>
  <si>
    <t>Installation of sidewalk and curbing, road widening, and relocation of existing fences, storm sewer improvements on Second Street between Perkiomen Avenue and Borough line.  Relocation of utility poles, installation of fill, sidewalk and curbing on Perkiomen between Third Street and Borough line.  Curb installation, sidewalk, driveway apron, repair exitising storm sewer on Perkiomen between Second Street and Main Street. And remove and replace sidewalk, trees and install fill on Main Street from Route 73 and installation of new junction box and flood control, tree removal, curb replacement, fencing, sidewalk and lighting on Forest Lane.</t>
  </si>
  <si>
    <t>Extend sanitary sewer lines to 39 existing dwelling units on Hoffmansville Road.  This is a joint project with the Berks Montgomery Municipal Authority and Douglas Township.  New Hanover's portion includes acquiring rights of way, installing sewer line extensions and street laterals and the reconstruction of the roadway.</t>
  </si>
  <si>
    <t>Acquisition and associated fees of the building at 625/627 Swede Road in Norristown in order to provide new office space for the regional legal non-profit Legal Aid of Southeastern Pennsylvania that serves clients throughout Montgomery County.</t>
  </si>
  <si>
    <t>Targeted Rehab - Pottstown</t>
  </si>
  <si>
    <t>Targeted Owner Occupied Rehabilitation costs associated with the rehabilitation of owner-occupied residential units to bring homes up to housing quality standards and for the delivery of the housing program.</t>
  </si>
  <si>
    <t>Total Municipal Applications</t>
  </si>
  <si>
    <t>Total Non-Profit Applications</t>
  </si>
  <si>
    <t>Total County Applications</t>
  </si>
  <si>
    <t>Total Requested</t>
  </si>
  <si>
    <t>Total Non-Profit Rehabilitation Applications</t>
  </si>
  <si>
    <t>Total HOME Funding Requested</t>
  </si>
  <si>
    <t>Total HOME/AHTF</t>
  </si>
  <si>
    <t>Installation of approximately 170 curb ramps and sidewalk improvements in the borough area bounded by Wilson St., Keim St., Beech Street and Manatawny Street.</t>
  </si>
  <si>
    <t>Project to reduce the cost to the approximately 50 households of the Fairview Village area to connect to the newly installed public sewers, where malfunctioning on-site systems exist and where economic need for assistance is most prevalent. Homeowners will be qualified for eligibility.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</si>
</sst>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9" x14ac:knownFonts="1">
    <font>
      <sz val="10"/>
      <name val="Arial"/>
    </font>
    <font>
      <sz val="10"/>
      <name val="Arial"/>
    </font>
    <font>
      <b/>
      <sz val="10"/>
      <name val="Arial"/>
      <family val="2"/>
    </font>
    <font>
      <sz val="9"/>
      <name val="Arial"/>
      <family val="2"/>
    </font>
    <font>
      <sz val="10"/>
      <color indexed="8"/>
      <name val="Arial"/>
      <family val="2"/>
    </font>
    <font>
      <sz val="10"/>
      <name val="Arial"/>
      <family val="2"/>
    </font>
    <font>
      <b/>
      <sz val="9"/>
      <name val="Arial"/>
      <family val="2"/>
    </font>
    <font>
      <sz val="10"/>
      <color indexed="10"/>
      <name val="Arial"/>
      <family val="2"/>
    </font>
    <font>
      <sz val="9"/>
      <color indexed="8"/>
      <name val="Arial"/>
      <family val="2"/>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55">
    <xf numFmtId="0" fontId="0" fillId="0" borderId="0" xfId="0"/>
    <xf numFmtId="0" fontId="2" fillId="0" borderId="0" xfId="0" applyFont="1" applyAlignment="1">
      <alignment horizontal="center"/>
    </xf>
    <xf numFmtId="44" fontId="2" fillId="0" borderId="0" xfId="1" applyFont="1" applyAlignment="1">
      <alignment horizontal="center"/>
    </xf>
    <xf numFmtId="0" fontId="2" fillId="0" borderId="0" xfId="0" applyFont="1" applyAlignment="1">
      <alignment horizontal="center" wrapText="1"/>
    </xf>
    <xf numFmtId="0" fontId="0" fillId="0" borderId="0" xfId="0" applyAlignment="1">
      <alignment wrapText="1"/>
    </xf>
    <xf numFmtId="0" fontId="0" fillId="0" borderId="0" xfId="0" applyAlignment="1">
      <alignment horizontal="left"/>
    </xf>
    <xf numFmtId="0" fontId="0" fillId="0" borderId="0" xfId="0" applyAlignment="1"/>
    <xf numFmtId="0" fontId="4" fillId="0" borderId="0" xfId="0" applyFont="1" applyFill="1" applyBorder="1" applyAlignment="1"/>
    <xf numFmtId="0" fontId="4" fillId="0" borderId="0" xfId="0" applyFont="1" applyFill="1" applyBorder="1" applyAlignment="1">
      <alignment wrapText="1"/>
    </xf>
    <xf numFmtId="44" fontId="4" fillId="0" borderId="0" xfId="1" applyFont="1" applyFill="1" applyBorder="1" applyAlignment="1"/>
    <xf numFmtId="44" fontId="0" fillId="0" borderId="0" xfId="1" applyFont="1" applyAlignment="1"/>
    <xf numFmtId="0" fontId="5" fillId="0" borderId="0" xfId="0" applyFont="1" applyAlignment="1">
      <alignment wrapText="1"/>
    </xf>
    <xf numFmtId="49" fontId="2" fillId="0" borderId="0" xfId="0" applyNumberFormat="1" applyFont="1" applyAlignment="1">
      <alignment horizontal="center"/>
    </xf>
    <xf numFmtId="49" fontId="0" fillId="0" borderId="0" xfId="0" applyNumberFormat="1" applyAlignment="1"/>
    <xf numFmtId="49" fontId="0" fillId="0" borderId="0" xfId="0" applyNumberFormat="1" applyAlignment="1">
      <alignment horizontal="center"/>
    </xf>
    <xf numFmtId="49" fontId="4" fillId="0" borderId="0" xfId="0" applyNumberFormat="1" applyFont="1" applyFill="1" applyBorder="1" applyAlignment="1">
      <alignment wrapText="1"/>
    </xf>
    <xf numFmtId="0" fontId="7" fillId="0" borderId="0" xfId="0" applyFont="1" applyFill="1" applyBorder="1" applyAlignment="1"/>
    <xf numFmtId="0" fontId="5" fillId="0" borderId="0" xfId="0" applyFont="1" applyFill="1" applyBorder="1" applyAlignment="1"/>
    <xf numFmtId="49" fontId="0" fillId="0" borderId="0" xfId="0" applyNumberFormat="1" applyAlignment="1">
      <alignment wrapText="1"/>
    </xf>
    <xf numFmtId="49" fontId="3" fillId="0" borderId="0" xfId="0" applyNumberFormat="1" applyFont="1" applyAlignment="1"/>
    <xf numFmtId="44" fontId="1" fillId="0" borderId="0" xfId="1" applyAlignment="1"/>
    <xf numFmtId="49" fontId="2" fillId="0" borderId="0" xfId="0" applyNumberFormat="1" applyFont="1" applyAlignment="1"/>
    <xf numFmtId="49" fontId="8" fillId="0" borderId="0" xfId="0" applyNumberFormat="1" applyFont="1" applyFill="1" applyBorder="1" applyAlignment="1">
      <alignment horizontal="center"/>
    </xf>
    <xf numFmtId="49" fontId="3" fillId="0" borderId="0" xfId="0" applyNumberFormat="1" applyFont="1" applyAlignment="1">
      <alignment horizontal="center"/>
    </xf>
    <xf numFmtId="44" fontId="2" fillId="0" borderId="0" xfId="1" applyFont="1" applyAlignment="1"/>
    <xf numFmtId="44" fontId="0" fillId="0" borderId="0" xfId="0" applyNumberFormat="1" applyAlignment="1"/>
    <xf numFmtId="44" fontId="2" fillId="0" borderId="0" xfId="0" applyNumberFormat="1" applyFont="1" applyAlignment="1"/>
    <xf numFmtId="49" fontId="6" fillId="0" borderId="0" xfId="0" applyNumberFormat="1" applyFont="1" applyAlignment="1">
      <alignment horizontal="center"/>
    </xf>
    <xf numFmtId="0" fontId="2" fillId="0" borderId="0" xfId="0" applyFont="1" applyAlignment="1">
      <alignment wrapText="1"/>
    </xf>
    <xf numFmtId="0" fontId="2" fillId="0" borderId="0" xfId="0" applyFont="1" applyFill="1" applyAlignment="1">
      <alignment wrapText="1"/>
    </xf>
    <xf numFmtId="44" fontId="2" fillId="0" borderId="0" xfId="1" applyFont="1" applyFill="1" applyAlignment="1"/>
    <xf numFmtId="49" fontId="2" fillId="0" borderId="0" xfId="0" applyNumberFormat="1" applyFont="1" applyAlignment="1">
      <alignment horizontal="left"/>
    </xf>
    <xf numFmtId="0" fontId="5" fillId="0" borderId="0" xfId="0" applyFont="1" applyBorder="1" applyAlignment="1">
      <alignment wrapText="1"/>
    </xf>
    <xf numFmtId="0" fontId="2" fillId="0" borderId="0" xfId="0" applyFont="1" applyBorder="1" applyAlignment="1">
      <alignment horizontal="center" wrapText="1"/>
    </xf>
    <xf numFmtId="0" fontId="2" fillId="0" borderId="0" xfId="0" applyFont="1" applyBorder="1" applyAlignment="1">
      <alignment horizontal="center"/>
    </xf>
    <xf numFmtId="49" fontId="2" fillId="0" borderId="0" xfId="0" applyNumberFormat="1" applyFont="1" applyBorder="1" applyAlignment="1">
      <alignment horizontal="center"/>
    </xf>
    <xf numFmtId="44" fontId="2" fillId="0" borderId="0" xfId="1" applyFont="1" applyBorder="1" applyAlignment="1">
      <alignment horizontal="center"/>
    </xf>
    <xf numFmtId="49" fontId="5" fillId="0" borderId="0" xfId="0" applyNumberFormat="1" applyFont="1" applyBorder="1" applyAlignment="1">
      <alignment horizontal="center"/>
    </xf>
    <xf numFmtId="44" fontId="5" fillId="0" borderId="0" xfId="1" applyFont="1" applyBorder="1" applyAlignment="1">
      <alignment wrapText="1"/>
    </xf>
    <xf numFmtId="44" fontId="5" fillId="0" borderId="0" xfId="1" applyFont="1" applyBorder="1" applyAlignment="1"/>
    <xf numFmtId="0" fontId="5" fillId="0" borderId="0" xfId="0" applyFont="1" applyBorder="1" applyAlignment="1"/>
    <xf numFmtId="0" fontId="0" fillId="0" borderId="0" xfId="0" applyBorder="1" applyAlignment="1">
      <alignment wrapText="1"/>
    </xf>
    <xf numFmtId="49" fontId="4" fillId="0" borderId="0" xfId="0" applyNumberFormat="1" applyFont="1" applyFill="1" applyBorder="1" applyAlignment="1">
      <alignment horizontal="center"/>
    </xf>
    <xf numFmtId="44" fontId="5" fillId="0" borderId="0" xfId="1" applyFont="1" applyBorder="1" applyAlignment="1">
      <alignment horizontal="center"/>
    </xf>
    <xf numFmtId="0" fontId="0" fillId="0" borderId="0" xfId="0" applyBorder="1" applyAlignment="1"/>
    <xf numFmtId="49" fontId="3" fillId="0" borderId="0" xfId="0" applyNumberFormat="1" applyFont="1" applyBorder="1" applyAlignment="1">
      <alignment horizontal="center"/>
    </xf>
    <xf numFmtId="44" fontId="0" fillId="0" borderId="0" xfId="1" applyFont="1" applyBorder="1" applyAlignment="1"/>
    <xf numFmtId="0" fontId="2" fillId="0" borderId="0" xfId="0" applyFont="1" applyBorder="1" applyAlignment="1">
      <alignment wrapText="1"/>
    </xf>
    <xf numFmtId="44" fontId="5" fillId="0" borderId="0" xfId="1" applyFont="1" applyAlignment="1"/>
    <xf numFmtId="44" fontId="2" fillId="0" borderId="0" xfId="1" applyFont="1" applyBorder="1" applyAlignment="1"/>
    <xf numFmtId="49" fontId="5" fillId="0" borderId="0" xfId="0" applyNumberFormat="1" applyFont="1" applyBorder="1" applyAlignment="1">
      <alignment horizontal="center" wrapText="1"/>
    </xf>
    <xf numFmtId="0" fontId="2" fillId="0" borderId="0" xfId="0" applyFont="1" applyFill="1" applyAlignment="1">
      <alignment horizontal="center" wrapText="1"/>
    </xf>
    <xf numFmtId="0" fontId="5" fillId="0" borderId="0" xfId="0" applyFont="1" applyBorder="1" applyAlignment="1">
      <alignment horizontal="center" wrapText="1"/>
    </xf>
    <xf numFmtId="0" fontId="2" fillId="0" borderId="0" xfId="0" applyFont="1" applyFill="1" applyBorder="1" applyAlignment="1">
      <alignment wrapText="1"/>
    </xf>
    <xf numFmtId="44" fontId="2" fillId="0" borderId="0" xfId="1" applyFont="1" applyFill="1" applyBorder="1" applyAlignme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abSelected="1" topLeftCell="B16" zoomScaleNormal="75" workbookViewId="0">
      <selection activeCell="D21" sqref="D21"/>
    </sheetView>
  </sheetViews>
  <sheetFormatPr defaultColWidth="9.109375" defaultRowHeight="13.2" x14ac:dyDescent="0.25"/>
  <cols>
    <col min="1" max="1" width="25.109375" style="6" customWidth="1"/>
    <col min="2" max="2" width="27.88671875" style="4" customWidth="1"/>
    <col min="3" max="3" width="5.6640625" style="13" hidden="1" customWidth="1"/>
    <col min="4" max="4" width="60.88671875" style="4" customWidth="1"/>
    <col min="5" max="5" width="16" style="10" customWidth="1"/>
    <col min="6" max="6" width="17" style="10" customWidth="1"/>
    <col min="7" max="16384" width="9.109375" style="6"/>
  </cols>
  <sheetData>
    <row r="1" spans="1:6" s="1" customFormat="1" x14ac:dyDescent="0.25">
      <c r="A1" s="1" t="s">
        <v>0</v>
      </c>
      <c r="B1" s="3" t="s">
        <v>1</v>
      </c>
      <c r="C1" s="12" t="s">
        <v>2</v>
      </c>
      <c r="D1" s="3" t="s">
        <v>3</v>
      </c>
      <c r="E1" s="2" t="s">
        <v>4</v>
      </c>
      <c r="F1" s="2" t="s">
        <v>205</v>
      </c>
    </row>
    <row r="2" spans="1:6" ht="39.6" x14ac:dyDescent="0.25">
      <c r="A2" s="6" t="s">
        <v>10</v>
      </c>
      <c r="B2" s="4" t="s">
        <v>110</v>
      </c>
      <c r="C2" s="19" t="s">
        <v>148</v>
      </c>
      <c r="D2" s="4" t="s">
        <v>185</v>
      </c>
      <c r="E2" s="10">
        <v>163020</v>
      </c>
      <c r="F2" s="10">
        <f>E2</f>
        <v>163020</v>
      </c>
    </row>
    <row r="3" spans="1:6" ht="39.6" x14ac:dyDescent="0.25">
      <c r="A3" s="6" t="s">
        <v>133</v>
      </c>
      <c r="B3" s="4" t="s">
        <v>134</v>
      </c>
      <c r="C3" s="19" t="s">
        <v>148</v>
      </c>
      <c r="D3" s="4" t="s">
        <v>135</v>
      </c>
      <c r="E3" s="10">
        <v>132200</v>
      </c>
      <c r="F3" s="10">
        <f>E3</f>
        <v>132200</v>
      </c>
    </row>
    <row r="4" spans="1:6" ht="92.4" x14ac:dyDescent="0.25">
      <c r="A4" s="6" t="s">
        <v>22</v>
      </c>
      <c r="B4" s="4" t="s">
        <v>172</v>
      </c>
      <c r="C4" s="19" t="s">
        <v>189</v>
      </c>
      <c r="D4" s="4" t="s">
        <v>186</v>
      </c>
      <c r="E4" s="10">
        <v>165000</v>
      </c>
    </row>
    <row r="5" spans="1:6" ht="52.8" x14ac:dyDescent="0.25">
      <c r="A5" s="6" t="s">
        <v>17</v>
      </c>
      <c r="B5" s="4" t="s">
        <v>120</v>
      </c>
      <c r="C5" s="19" t="s">
        <v>104</v>
      </c>
      <c r="D5" s="4" t="s">
        <v>121</v>
      </c>
      <c r="E5" s="10">
        <v>147970</v>
      </c>
      <c r="F5" s="10">
        <f>E5</f>
        <v>147970</v>
      </c>
    </row>
    <row r="6" spans="1:6" ht="52.8" x14ac:dyDescent="0.25">
      <c r="A6" s="6" t="s">
        <v>15</v>
      </c>
      <c r="B6" s="4" t="s">
        <v>115</v>
      </c>
      <c r="C6" s="19" t="s">
        <v>148</v>
      </c>
      <c r="D6" s="4" t="s">
        <v>116</v>
      </c>
      <c r="E6" s="10">
        <v>26000</v>
      </c>
      <c r="F6" s="10">
        <f>E6</f>
        <v>26000</v>
      </c>
    </row>
    <row r="7" spans="1:6" ht="52.8" x14ac:dyDescent="0.25">
      <c r="A7" s="6" t="s">
        <v>24</v>
      </c>
      <c r="B7" s="4" t="s">
        <v>152</v>
      </c>
      <c r="C7" s="19" t="s">
        <v>104</v>
      </c>
      <c r="D7" s="4" t="s">
        <v>153</v>
      </c>
      <c r="E7" s="10">
        <v>98000</v>
      </c>
    </row>
    <row r="8" spans="1:6" ht="39.6" x14ac:dyDescent="0.25">
      <c r="A8" s="6" t="s">
        <v>19</v>
      </c>
      <c r="B8" s="4" t="s">
        <v>130</v>
      </c>
      <c r="C8" s="19" t="s">
        <v>104</v>
      </c>
      <c r="D8" s="4" t="s">
        <v>174</v>
      </c>
      <c r="E8" s="10">
        <v>194697</v>
      </c>
      <c r="F8" s="10">
        <v>190000</v>
      </c>
    </row>
    <row r="9" spans="1:6" ht="26.4" x14ac:dyDescent="0.25">
      <c r="A9" s="6" t="s">
        <v>154</v>
      </c>
      <c r="B9" s="4" t="s">
        <v>155</v>
      </c>
      <c r="C9" s="19" t="s">
        <v>104</v>
      </c>
      <c r="D9" s="4" t="s">
        <v>156</v>
      </c>
      <c r="E9" s="10">
        <v>199000</v>
      </c>
      <c r="F9" s="10">
        <v>190000</v>
      </c>
    </row>
    <row r="10" spans="1:6" ht="39.6" x14ac:dyDescent="0.25">
      <c r="A10" s="6" t="s">
        <v>20</v>
      </c>
      <c r="B10" s="4" t="s">
        <v>136</v>
      </c>
      <c r="C10" s="19" t="s">
        <v>148</v>
      </c>
      <c r="D10" s="4" t="s">
        <v>137</v>
      </c>
      <c r="E10" s="10">
        <v>87314.5</v>
      </c>
    </row>
    <row r="11" spans="1:6" ht="66" x14ac:dyDescent="0.25">
      <c r="A11" s="6" t="s">
        <v>125</v>
      </c>
      <c r="B11" s="4" t="s">
        <v>126</v>
      </c>
      <c r="C11" s="19" t="s">
        <v>193</v>
      </c>
      <c r="D11" s="4" t="s">
        <v>224</v>
      </c>
      <c r="E11" s="10">
        <v>519812.9</v>
      </c>
      <c r="F11" s="10">
        <v>190000</v>
      </c>
    </row>
    <row r="12" spans="1:6" ht="26.4" x14ac:dyDescent="0.25">
      <c r="A12" s="6" t="s">
        <v>13</v>
      </c>
      <c r="B12" s="4" t="s">
        <v>123</v>
      </c>
      <c r="C12" s="19" t="s">
        <v>148</v>
      </c>
      <c r="D12" s="4" t="s">
        <v>124</v>
      </c>
      <c r="E12" s="10">
        <v>186142</v>
      </c>
      <c r="F12" s="10">
        <f>E12</f>
        <v>186142</v>
      </c>
    </row>
    <row r="13" spans="1:6" ht="39.6" x14ac:dyDescent="0.25">
      <c r="A13" s="6" t="s">
        <v>18</v>
      </c>
      <c r="B13" s="4" t="s">
        <v>147</v>
      </c>
      <c r="C13" s="19" t="s">
        <v>148</v>
      </c>
      <c r="D13" s="4" t="s">
        <v>235</v>
      </c>
      <c r="E13" s="10">
        <v>353000</v>
      </c>
      <c r="F13" s="10">
        <v>190000</v>
      </c>
    </row>
    <row r="14" spans="1:6" ht="66" x14ac:dyDescent="0.25">
      <c r="A14" s="6" t="s">
        <v>9</v>
      </c>
      <c r="B14" s="4" t="s">
        <v>112</v>
      </c>
      <c r="C14" s="19" t="s">
        <v>104</v>
      </c>
      <c r="D14" s="4" t="s">
        <v>113</v>
      </c>
      <c r="E14" s="10">
        <v>133730</v>
      </c>
      <c r="F14" s="10">
        <f>E14</f>
        <v>133730</v>
      </c>
    </row>
    <row r="15" spans="1:6" ht="132" x14ac:dyDescent="0.25">
      <c r="A15" s="6" t="s">
        <v>23</v>
      </c>
      <c r="B15" s="4" t="s">
        <v>203</v>
      </c>
      <c r="C15" s="19" t="s">
        <v>148</v>
      </c>
      <c r="D15" s="4" t="s">
        <v>223</v>
      </c>
      <c r="E15" s="10">
        <v>177972.6</v>
      </c>
    </row>
    <row r="16" spans="1:6" ht="66" x14ac:dyDescent="0.25">
      <c r="A16" s="6" t="s">
        <v>16</v>
      </c>
      <c r="B16" s="4" t="s">
        <v>114</v>
      </c>
      <c r="C16" s="19" t="s">
        <v>194</v>
      </c>
      <c r="D16" s="4" t="s">
        <v>175</v>
      </c>
      <c r="E16" s="10">
        <v>187318</v>
      </c>
      <c r="F16" s="10">
        <f>E16</f>
        <v>187318</v>
      </c>
    </row>
    <row r="17" spans="1:6" ht="52.8" x14ac:dyDescent="0.25">
      <c r="A17" s="6" t="s">
        <v>21</v>
      </c>
      <c r="B17" s="4" t="s">
        <v>96</v>
      </c>
      <c r="C17" s="19" t="s">
        <v>104</v>
      </c>
      <c r="D17" s="4" t="s">
        <v>97</v>
      </c>
      <c r="E17" s="10">
        <v>148235</v>
      </c>
      <c r="F17" s="10">
        <f>E17</f>
        <v>148235</v>
      </c>
    </row>
    <row r="18" spans="1:6" ht="26.4" x14ac:dyDescent="0.25">
      <c r="A18" s="6" t="s">
        <v>14</v>
      </c>
      <c r="B18" s="4" t="s">
        <v>132</v>
      </c>
      <c r="C18" s="21" t="s">
        <v>195</v>
      </c>
      <c r="D18" s="4" t="s">
        <v>173</v>
      </c>
      <c r="E18" s="10">
        <v>750741.85</v>
      </c>
    </row>
    <row r="19" spans="1:6" ht="39.6" x14ac:dyDescent="0.25">
      <c r="A19" s="6" t="s">
        <v>8</v>
      </c>
      <c r="B19" s="4" t="s">
        <v>103</v>
      </c>
      <c r="C19" s="21" t="s">
        <v>195</v>
      </c>
      <c r="D19" s="4" t="s">
        <v>105</v>
      </c>
      <c r="E19" s="10">
        <v>45022.5</v>
      </c>
    </row>
    <row r="20" spans="1:6" ht="26.4" x14ac:dyDescent="0.25">
      <c r="A20" s="6" t="s">
        <v>11</v>
      </c>
      <c r="B20" s="4" t="s">
        <v>117</v>
      </c>
      <c r="C20" s="21" t="s">
        <v>195</v>
      </c>
      <c r="D20" s="4" t="s">
        <v>12</v>
      </c>
      <c r="E20" s="10">
        <v>544539.5</v>
      </c>
    </row>
    <row r="21" spans="1:6" ht="66" x14ac:dyDescent="0.25">
      <c r="A21" s="6" t="s">
        <v>98</v>
      </c>
      <c r="B21" s="4" t="s">
        <v>99</v>
      </c>
      <c r="C21" s="13" t="s">
        <v>57</v>
      </c>
      <c r="D21" s="4" t="s">
        <v>236</v>
      </c>
      <c r="E21" s="10">
        <v>192600</v>
      </c>
      <c r="F21" s="10">
        <v>190000</v>
      </c>
    </row>
    <row r="22" spans="1:6" x14ac:dyDescent="0.25">
      <c r="D22" s="29" t="s">
        <v>54</v>
      </c>
      <c r="E22" s="30">
        <f>SUM(E2:E21)</f>
        <v>4452315.8499999996</v>
      </c>
      <c r="F22" s="30">
        <f>SUM(F2:F21)</f>
        <v>2074615</v>
      </c>
    </row>
  </sheetData>
  <printOptions gridLines="1"/>
  <pageMargins left="0.34" right="0.2" top="0.68" bottom="0.38" header="0.28000000000000003" footer="0.22"/>
  <pageSetup scale="81" orientation="landscape" r:id="rId1"/>
  <headerFooter alignWithMargins="0">
    <oddHeader>&amp;C&amp;"Arial,Bold"&amp;12 2003 CDBG MUNICIPAL APPLICATIONS&amp;R&amp;P</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8" zoomScaleNormal="100" workbookViewId="0">
      <selection activeCell="D27" sqref="D27"/>
    </sheetView>
  </sheetViews>
  <sheetFormatPr defaultColWidth="9.109375" defaultRowHeight="13.2" x14ac:dyDescent="0.25"/>
  <cols>
    <col min="1" max="1" width="26.5546875" style="4" customWidth="1"/>
    <col min="2" max="2" width="29.33203125" style="6" bestFit="1" customWidth="1"/>
    <col min="3" max="3" width="5.6640625" style="14" hidden="1" customWidth="1"/>
    <col min="4" max="4" width="64.44140625" style="4" customWidth="1"/>
    <col min="5" max="5" width="16.5546875" style="10" bestFit="1" customWidth="1"/>
    <col min="6" max="6" width="16.44140625" style="6" customWidth="1"/>
    <col min="7" max="16384" width="9.109375" style="6"/>
  </cols>
  <sheetData>
    <row r="1" spans="1:6" s="1" customFormat="1" x14ac:dyDescent="0.25">
      <c r="A1" s="3" t="s">
        <v>0</v>
      </c>
      <c r="B1" s="1" t="s">
        <v>1</v>
      </c>
      <c r="C1" s="12" t="s">
        <v>2</v>
      </c>
      <c r="D1" s="3" t="s">
        <v>3</v>
      </c>
      <c r="E1" s="2" t="s">
        <v>4</v>
      </c>
      <c r="F1" s="1" t="s">
        <v>205</v>
      </c>
    </row>
    <row r="2" spans="1:6" ht="79.2" x14ac:dyDescent="0.25">
      <c r="A2" s="15" t="s">
        <v>47</v>
      </c>
      <c r="B2" s="8" t="s">
        <v>45</v>
      </c>
      <c r="C2" s="22" t="s">
        <v>46</v>
      </c>
      <c r="D2" s="4" t="s">
        <v>196</v>
      </c>
      <c r="E2" s="9">
        <v>57000</v>
      </c>
      <c r="F2" s="10">
        <v>57000</v>
      </c>
    </row>
    <row r="3" spans="1:6" ht="52.8" x14ac:dyDescent="0.25">
      <c r="A3" s="4" t="s">
        <v>39</v>
      </c>
      <c r="B3" s="6" t="s">
        <v>118</v>
      </c>
      <c r="C3" s="14" t="s">
        <v>189</v>
      </c>
      <c r="D3" s="4" t="s">
        <v>141</v>
      </c>
      <c r="E3" s="20">
        <v>41514</v>
      </c>
      <c r="F3" s="10">
        <v>0</v>
      </c>
    </row>
    <row r="4" spans="1:6" ht="39.6" x14ac:dyDescent="0.25">
      <c r="A4" s="4" t="s">
        <v>29</v>
      </c>
      <c r="B4" s="6" t="s">
        <v>118</v>
      </c>
      <c r="C4" s="14" t="s">
        <v>189</v>
      </c>
      <c r="D4" s="4" t="s">
        <v>176</v>
      </c>
      <c r="E4" s="20">
        <v>20000</v>
      </c>
      <c r="F4" s="10">
        <v>0</v>
      </c>
    </row>
    <row r="5" spans="1:6" ht="66" x14ac:dyDescent="0.25">
      <c r="A5" s="15" t="s">
        <v>35</v>
      </c>
      <c r="B5" s="8" t="s">
        <v>169</v>
      </c>
      <c r="C5" s="22" t="s">
        <v>78</v>
      </c>
      <c r="D5" s="4" t="s">
        <v>170</v>
      </c>
      <c r="E5" s="9">
        <v>55000</v>
      </c>
      <c r="F5" s="9">
        <v>49000</v>
      </c>
    </row>
    <row r="6" spans="1:6" ht="39.6" x14ac:dyDescent="0.25">
      <c r="A6" s="15" t="s">
        <v>41</v>
      </c>
      <c r="B6" s="7" t="s">
        <v>100</v>
      </c>
      <c r="C6" s="22" t="s">
        <v>102</v>
      </c>
      <c r="D6" s="4" t="s">
        <v>40</v>
      </c>
      <c r="E6" s="9">
        <v>100947.71</v>
      </c>
      <c r="F6" s="10">
        <v>70000</v>
      </c>
    </row>
    <row r="7" spans="1:6" ht="26.4" x14ac:dyDescent="0.25">
      <c r="A7" s="15" t="s">
        <v>53</v>
      </c>
      <c r="B7" s="8" t="s">
        <v>122</v>
      </c>
      <c r="C7" s="22" t="s">
        <v>42</v>
      </c>
      <c r="D7" s="4" t="s">
        <v>52</v>
      </c>
      <c r="E7" s="10">
        <v>56570</v>
      </c>
      <c r="F7" s="10">
        <v>56570</v>
      </c>
    </row>
    <row r="8" spans="1:6" ht="52.8" x14ac:dyDescent="0.25">
      <c r="A8" s="15" t="s">
        <v>139</v>
      </c>
      <c r="B8" s="8" t="s">
        <v>140</v>
      </c>
      <c r="C8" s="22" t="s">
        <v>78</v>
      </c>
      <c r="D8" s="4" t="s">
        <v>197</v>
      </c>
      <c r="E8" s="10">
        <v>42315</v>
      </c>
      <c r="F8" s="10">
        <v>42315</v>
      </c>
    </row>
    <row r="9" spans="1:6" ht="66" x14ac:dyDescent="0.25">
      <c r="A9" s="15" t="s">
        <v>157</v>
      </c>
      <c r="B9" s="8" t="s">
        <v>158</v>
      </c>
      <c r="C9" s="22" t="s">
        <v>42</v>
      </c>
      <c r="D9" s="4" t="s">
        <v>177</v>
      </c>
      <c r="E9" s="10">
        <v>46439</v>
      </c>
      <c r="F9" s="48">
        <v>0</v>
      </c>
    </row>
    <row r="10" spans="1:6" ht="39.6" x14ac:dyDescent="0.25">
      <c r="A10" s="4" t="s">
        <v>32</v>
      </c>
      <c r="B10" s="6" t="s">
        <v>71</v>
      </c>
      <c r="C10" s="23" t="s">
        <v>42</v>
      </c>
      <c r="D10" s="4" t="s">
        <v>26</v>
      </c>
      <c r="E10" s="10">
        <v>81496</v>
      </c>
      <c r="F10" s="10">
        <v>81496</v>
      </c>
    </row>
    <row r="11" spans="1:6" ht="26.4" x14ac:dyDescent="0.25">
      <c r="A11" s="4" t="s">
        <v>127</v>
      </c>
      <c r="B11" s="6" t="s">
        <v>128</v>
      </c>
      <c r="C11" s="23" t="s">
        <v>78</v>
      </c>
      <c r="D11" s="4" t="s">
        <v>129</v>
      </c>
      <c r="E11" s="10">
        <v>115000</v>
      </c>
      <c r="F11" s="10">
        <v>115000</v>
      </c>
    </row>
    <row r="12" spans="1:6" ht="26.4" x14ac:dyDescent="0.25">
      <c r="A12" s="4" t="s">
        <v>27</v>
      </c>
      <c r="B12" s="6" t="s">
        <v>71</v>
      </c>
      <c r="C12" s="23" t="s">
        <v>42</v>
      </c>
      <c r="D12" s="4" t="s">
        <v>111</v>
      </c>
      <c r="E12" s="10">
        <v>16041</v>
      </c>
      <c r="F12" s="10">
        <v>0</v>
      </c>
    </row>
    <row r="13" spans="1:6" s="16" customFormat="1" ht="66" x14ac:dyDescent="0.25">
      <c r="A13" s="4" t="s">
        <v>142</v>
      </c>
      <c r="B13" s="6" t="s">
        <v>144</v>
      </c>
      <c r="C13" s="23" t="s">
        <v>80</v>
      </c>
      <c r="D13" s="4" t="s">
        <v>143</v>
      </c>
      <c r="E13" s="10">
        <v>50000</v>
      </c>
      <c r="F13" s="10">
        <v>50000</v>
      </c>
    </row>
    <row r="14" spans="1:6" ht="26.4" x14ac:dyDescent="0.25">
      <c r="A14" s="4" t="s">
        <v>178</v>
      </c>
      <c r="B14" s="4" t="s">
        <v>168</v>
      </c>
      <c r="C14" s="23" t="s">
        <v>80</v>
      </c>
      <c r="D14" s="4" t="s">
        <v>7</v>
      </c>
      <c r="E14" s="10">
        <v>65000</v>
      </c>
      <c r="F14" s="25">
        <v>65000</v>
      </c>
    </row>
    <row r="15" spans="1:6" ht="26.4" x14ac:dyDescent="0.25">
      <c r="A15" s="4" t="s">
        <v>159</v>
      </c>
      <c r="B15" s="6" t="s">
        <v>160</v>
      </c>
      <c r="C15" s="23" t="s">
        <v>101</v>
      </c>
      <c r="D15" s="4" t="s">
        <v>161</v>
      </c>
      <c r="E15" s="10">
        <v>10055</v>
      </c>
      <c r="F15" s="10">
        <v>10055</v>
      </c>
    </row>
    <row r="16" spans="1:6" ht="52.8" x14ac:dyDescent="0.25">
      <c r="A16" s="4" t="s">
        <v>200</v>
      </c>
      <c r="B16" s="4" t="s">
        <v>201</v>
      </c>
      <c r="C16" s="23" t="s">
        <v>192</v>
      </c>
      <c r="D16" s="4" t="s">
        <v>225</v>
      </c>
      <c r="E16" s="10">
        <v>400000</v>
      </c>
      <c r="F16" s="10">
        <v>288500</v>
      </c>
    </row>
    <row r="17" spans="1:6" ht="39.6" x14ac:dyDescent="0.25">
      <c r="A17" s="4" t="s">
        <v>145</v>
      </c>
      <c r="B17" s="4" t="s">
        <v>118</v>
      </c>
      <c r="C17" s="14" t="s">
        <v>191</v>
      </c>
      <c r="D17" s="4" t="s">
        <v>146</v>
      </c>
      <c r="E17" s="20">
        <v>17500</v>
      </c>
      <c r="F17" s="10">
        <v>0</v>
      </c>
    </row>
    <row r="18" spans="1:6" x14ac:dyDescent="0.25">
      <c r="A18" s="4" t="s">
        <v>162</v>
      </c>
      <c r="B18" s="4" t="s">
        <v>163</v>
      </c>
      <c r="C18" s="27" t="s">
        <v>204</v>
      </c>
      <c r="D18" s="4" t="s">
        <v>164</v>
      </c>
      <c r="E18" s="10">
        <v>40000</v>
      </c>
      <c r="F18" s="10">
        <v>0</v>
      </c>
    </row>
    <row r="19" spans="1:6" ht="52.8" x14ac:dyDescent="0.25">
      <c r="A19" s="15" t="s">
        <v>50</v>
      </c>
      <c r="B19" s="8" t="s">
        <v>138</v>
      </c>
      <c r="C19" s="22" t="s">
        <v>42</v>
      </c>
      <c r="D19" s="4" t="s">
        <v>51</v>
      </c>
      <c r="E19" s="10">
        <v>278636</v>
      </c>
      <c r="F19" s="10">
        <v>143000</v>
      </c>
    </row>
    <row r="20" spans="1:6" ht="52.8" x14ac:dyDescent="0.25">
      <c r="A20" s="15" t="s">
        <v>30</v>
      </c>
      <c r="B20" s="8" t="s">
        <v>166</v>
      </c>
      <c r="C20" s="22" t="s">
        <v>101</v>
      </c>
      <c r="D20" s="4" t="s">
        <v>31</v>
      </c>
      <c r="E20" s="10">
        <v>15000</v>
      </c>
      <c r="F20" s="10">
        <v>15000</v>
      </c>
    </row>
    <row r="21" spans="1:6" ht="52.8" x14ac:dyDescent="0.25">
      <c r="A21" s="4" t="s">
        <v>6</v>
      </c>
      <c r="B21" s="5" t="s">
        <v>106</v>
      </c>
      <c r="C21" s="23" t="s">
        <v>107</v>
      </c>
      <c r="D21" s="4" t="s">
        <v>108</v>
      </c>
      <c r="E21" s="10">
        <v>14687</v>
      </c>
      <c r="F21" s="10">
        <v>14687</v>
      </c>
    </row>
    <row r="22" spans="1:6" x14ac:dyDescent="0.25">
      <c r="D22" s="28" t="s">
        <v>213</v>
      </c>
      <c r="E22" s="26">
        <f>SUM(E2:E21)</f>
        <v>1523200.71</v>
      </c>
      <c r="F22" s="26">
        <f>SUM(F2:F21)</f>
        <v>1057623</v>
      </c>
    </row>
    <row r="23" spans="1:6" x14ac:dyDescent="0.25">
      <c r="D23" s="14"/>
      <c r="E23" s="14"/>
    </row>
    <row r="24" spans="1:6" x14ac:dyDescent="0.25">
      <c r="D24" s="31"/>
      <c r="E24" s="2"/>
      <c r="F24" s="26"/>
    </row>
    <row r="25" spans="1:6" x14ac:dyDescent="0.25">
      <c r="D25" s="29"/>
      <c r="E25" s="30"/>
      <c r="F25" s="26"/>
    </row>
    <row r="26" spans="1:6" x14ac:dyDescent="0.25">
      <c r="D26" s="51" t="s">
        <v>220</v>
      </c>
      <c r="E26" s="30"/>
      <c r="F26" s="26"/>
    </row>
    <row r="27" spans="1:6" ht="52.8" x14ac:dyDescent="0.25">
      <c r="A27" s="15" t="s">
        <v>44</v>
      </c>
      <c r="B27" s="8" t="s">
        <v>138</v>
      </c>
      <c r="C27" s="22" t="s">
        <v>42</v>
      </c>
      <c r="D27" s="4" t="s">
        <v>43</v>
      </c>
      <c r="E27" s="9">
        <v>369500</v>
      </c>
      <c r="F27" s="24">
        <v>143000</v>
      </c>
    </row>
    <row r="28" spans="1:6" x14ac:dyDescent="0.25">
      <c r="D28" s="29" t="s">
        <v>221</v>
      </c>
      <c r="E28" s="30">
        <f>SUM(E27)</f>
        <v>369500</v>
      </c>
      <c r="F28" s="30">
        <f>SUM(F27)</f>
        <v>143000</v>
      </c>
    </row>
    <row r="29" spans="1:6" x14ac:dyDescent="0.25">
      <c r="D29" s="29"/>
      <c r="E29" s="30"/>
      <c r="F29" s="26"/>
    </row>
    <row r="32" spans="1:6" x14ac:dyDescent="0.25">
      <c r="D32" s="3"/>
    </row>
  </sheetData>
  <printOptions gridLines="1"/>
  <pageMargins left="0.39" right="0.2" top="0.51" bottom="0.5" header="0.26" footer="0.5"/>
  <pageSetup scale="77" orientation="landscape" r:id="rId1"/>
  <headerFooter alignWithMargins="0">
    <oddHeader>&amp;C&amp;"Arial,Bold"&amp;12 2003 CDBG NON-PROFIT APPLICATIONS&amp;R&amp;P</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D1" workbookViewId="0">
      <selection activeCell="D4" sqref="D4"/>
    </sheetView>
  </sheetViews>
  <sheetFormatPr defaultColWidth="9.109375" defaultRowHeight="13.2" x14ac:dyDescent="0.25"/>
  <cols>
    <col min="1" max="1" width="25.5546875" style="6" customWidth="1"/>
    <col min="2" max="2" width="31.33203125" style="4" customWidth="1"/>
    <col min="3" max="3" width="5.6640625" style="6" hidden="1" customWidth="1"/>
    <col min="4" max="4" width="52.109375" style="4" customWidth="1"/>
    <col min="5" max="5" width="13.88671875" style="10" bestFit="1" customWidth="1"/>
    <col min="6" max="7" width="13.88671875" style="6" bestFit="1" customWidth="1"/>
    <col min="8" max="16384" width="9.109375" style="6"/>
  </cols>
  <sheetData>
    <row r="1" spans="1:7" s="1" customFormat="1" x14ac:dyDescent="0.25">
      <c r="A1" s="3" t="s">
        <v>0</v>
      </c>
      <c r="B1" s="3" t="s">
        <v>1</v>
      </c>
      <c r="C1" s="1" t="s">
        <v>2</v>
      </c>
      <c r="D1" s="3" t="s">
        <v>3</v>
      </c>
      <c r="E1" s="2" t="s">
        <v>4</v>
      </c>
      <c r="F1" s="1" t="s">
        <v>205</v>
      </c>
    </row>
    <row r="3" spans="1:7" ht="52.8" x14ac:dyDescent="0.25">
      <c r="A3" s="18" t="s">
        <v>56</v>
      </c>
      <c r="B3" s="11" t="s">
        <v>165</v>
      </c>
      <c r="C3" s="14" t="s">
        <v>57</v>
      </c>
      <c r="D3" s="4" t="s">
        <v>58</v>
      </c>
      <c r="E3" s="10">
        <v>500862</v>
      </c>
      <c r="F3" s="10">
        <v>500862</v>
      </c>
    </row>
    <row r="4" spans="1:7" ht="26.4" x14ac:dyDescent="0.25">
      <c r="A4" s="18" t="s">
        <v>56</v>
      </c>
      <c r="B4" s="11" t="s">
        <v>91</v>
      </c>
      <c r="C4" s="14" t="s">
        <v>59</v>
      </c>
      <c r="D4" s="4" t="s">
        <v>60</v>
      </c>
      <c r="E4" s="10">
        <v>600000</v>
      </c>
      <c r="F4" s="10">
        <v>600000</v>
      </c>
      <c r="G4" s="25"/>
    </row>
    <row r="5" spans="1:7" ht="52.8" x14ac:dyDescent="0.25">
      <c r="A5" s="4" t="s">
        <v>149</v>
      </c>
      <c r="B5" s="4" t="s">
        <v>150</v>
      </c>
      <c r="C5" s="14" t="s">
        <v>206</v>
      </c>
      <c r="D5" s="4" t="s">
        <v>151</v>
      </c>
      <c r="E5" s="10">
        <v>133900</v>
      </c>
      <c r="F5" s="10">
        <v>133900</v>
      </c>
    </row>
    <row r="6" spans="1:7" x14ac:dyDescent="0.25">
      <c r="D6" s="29" t="s">
        <v>55</v>
      </c>
      <c r="E6" s="30">
        <f>SUM(E3:E5)</f>
        <v>1234762</v>
      </c>
      <c r="F6" s="30">
        <f>SUM(F3:F5)</f>
        <v>1234762</v>
      </c>
    </row>
    <row r="9" spans="1:7" x14ac:dyDescent="0.25">
      <c r="D9" s="4" t="s">
        <v>228</v>
      </c>
      <c r="E9" s="10">
        <f>Municipal!E22</f>
        <v>4452315.8499999996</v>
      </c>
    </row>
    <row r="10" spans="1:7" x14ac:dyDescent="0.25">
      <c r="D10" s="4" t="s">
        <v>229</v>
      </c>
      <c r="E10" s="10">
        <f>'Non Profit'!E22</f>
        <v>1523200.71</v>
      </c>
    </row>
    <row r="11" spans="1:7" x14ac:dyDescent="0.25">
      <c r="D11" s="4" t="s">
        <v>232</v>
      </c>
      <c r="E11" s="10">
        <f>Rehab!E8</f>
        <v>483034</v>
      </c>
    </row>
    <row r="12" spans="1:7" x14ac:dyDescent="0.25">
      <c r="D12" s="4" t="s">
        <v>230</v>
      </c>
      <c r="E12" s="10">
        <f>E6</f>
        <v>1234762</v>
      </c>
    </row>
    <row r="13" spans="1:7" x14ac:dyDescent="0.25">
      <c r="D13" s="4" t="s">
        <v>231</v>
      </c>
      <c r="E13" s="10">
        <f>SUM(E9:E12)</f>
        <v>7693312.5599999996</v>
      </c>
    </row>
    <row r="14" spans="1:7" x14ac:dyDescent="0.25">
      <c r="F14" s="25"/>
    </row>
    <row r="15" spans="1:7" x14ac:dyDescent="0.25">
      <c r="D15" s="28"/>
      <c r="E15" s="24"/>
    </row>
  </sheetData>
  <printOptions gridLines="1"/>
  <pageMargins left="0.39" right="0.21" top="0.79" bottom="1" header="0.39" footer="0.5"/>
  <pageSetup scale="85" orientation="landscape" r:id="rId1"/>
  <headerFooter alignWithMargins="0">
    <oddHeader>&amp;C&amp;"Arial,Bold"&amp;12 2002 CDBG COUNTY APPLICATIONS&amp;R&amp;P</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zoomScale="75" zoomScaleNormal="100" workbookViewId="0">
      <selection activeCell="B12" sqref="B12"/>
    </sheetView>
  </sheetViews>
  <sheetFormatPr defaultColWidth="9.109375" defaultRowHeight="13.2" x14ac:dyDescent="0.25"/>
  <cols>
    <col min="1" max="1" width="26.5546875" style="4" customWidth="1"/>
    <col min="2" max="2" width="24.6640625" style="6" bestFit="1" customWidth="1"/>
    <col min="3" max="3" width="5.6640625" style="14" hidden="1" customWidth="1"/>
    <col min="4" max="4" width="64.44140625" style="4" customWidth="1"/>
    <col min="5" max="5" width="14.88671875" style="20" bestFit="1" customWidth="1"/>
    <col min="6" max="6" width="14.88671875" style="6" bestFit="1" customWidth="1"/>
    <col min="7" max="16384" width="9.109375" style="6"/>
  </cols>
  <sheetData>
    <row r="1" spans="1:6" s="1" customFormat="1" x14ac:dyDescent="0.25">
      <c r="A1" s="3" t="s">
        <v>0</v>
      </c>
      <c r="B1" s="1" t="s">
        <v>1</v>
      </c>
      <c r="C1" s="12" t="s">
        <v>2</v>
      </c>
      <c r="D1" s="3" t="s">
        <v>3</v>
      </c>
      <c r="E1" s="2" t="s">
        <v>4</v>
      </c>
      <c r="F1" s="1" t="s">
        <v>205</v>
      </c>
    </row>
    <row r="2" spans="1:6" ht="52.8" x14ac:dyDescent="0.25">
      <c r="A2" s="4" t="s">
        <v>39</v>
      </c>
      <c r="B2" s="6" t="s">
        <v>118</v>
      </c>
      <c r="C2" s="14" t="s">
        <v>189</v>
      </c>
      <c r="D2" s="4" t="s">
        <v>141</v>
      </c>
      <c r="E2" s="20">
        <v>41514</v>
      </c>
      <c r="F2" s="10">
        <v>0</v>
      </c>
    </row>
    <row r="3" spans="1:6" ht="39.6" x14ac:dyDescent="0.25">
      <c r="A3" s="4" t="s">
        <v>29</v>
      </c>
      <c r="B3" s="6" t="s">
        <v>118</v>
      </c>
      <c r="C3" s="14" t="s">
        <v>189</v>
      </c>
      <c r="D3" s="4" t="s">
        <v>176</v>
      </c>
      <c r="E3" s="20">
        <v>20000</v>
      </c>
      <c r="F3" s="10">
        <v>0</v>
      </c>
    </row>
    <row r="4" spans="1:6" ht="39.6" x14ac:dyDescent="0.25">
      <c r="A4" s="4" t="s">
        <v>49</v>
      </c>
      <c r="B4" s="6" t="s">
        <v>72</v>
      </c>
      <c r="C4" s="14" t="s">
        <v>73</v>
      </c>
      <c r="D4" s="4" t="s">
        <v>74</v>
      </c>
      <c r="E4" s="20">
        <v>250000</v>
      </c>
      <c r="F4" s="25">
        <f>E4</f>
        <v>250000</v>
      </c>
    </row>
    <row r="5" spans="1:6" ht="39.6" x14ac:dyDescent="0.25">
      <c r="A5" s="4" t="s">
        <v>119</v>
      </c>
      <c r="B5" s="4" t="s">
        <v>118</v>
      </c>
      <c r="C5" s="14" t="s">
        <v>190</v>
      </c>
      <c r="D5" s="4" t="s">
        <v>179</v>
      </c>
      <c r="E5" s="20">
        <v>106250</v>
      </c>
      <c r="F5" s="25">
        <f>E5</f>
        <v>106250</v>
      </c>
    </row>
    <row r="6" spans="1:6" ht="39.6" x14ac:dyDescent="0.25">
      <c r="A6" s="4" t="s">
        <v>145</v>
      </c>
      <c r="B6" s="4" t="s">
        <v>118</v>
      </c>
      <c r="C6" s="14" t="s">
        <v>191</v>
      </c>
      <c r="D6" s="4" t="s">
        <v>146</v>
      </c>
      <c r="E6" s="20">
        <v>17500</v>
      </c>
      <c r="F6" s="10">
        <v>0</v>
      </c>
    </row>
    <row r="7" spans="1:6" ht="39.6" x14ac:dyDescent="0.25">
      <c r="A7" s="4" t="s">
        <v>131</v>
      </c>
      <c r="B7" s="4" t="s">
        <v>118</v>
      </c>
      <c r="C7" s="14" t="s">
        <v>190</v>
      </c>
      <c r="D7" s="4" t="s">
        <v>171</v>
      </c>
      <c r="E7" s="20">
        <v>47770</v>
      </c>
      <c r="F7" s="25">
        <f>E7</f>
        <v>47770</v>
      </c>
    </row>
    <row r="8" spans="1:6" x14ac:dyDescent="0.25">
      <c r="D8" s="29" t="s">
        <v>184</v>
      </c>
      <c r="E8" s="30">
        <f>SUM(E2:E7)</f>
        <v>483034</v>
      </c>
      <c r="F8" s="26">
        <f>SUM(F2:F7)</f>
        <v>404020</v>
      </c>
    </row>
  </sheetData>
  <printOptions gridLines="1"/>
  <pageMargins left="0.39" right="0.2" top="0.51" bottom="0.5" header="0.26" footer="0.5"/>
  <pageSetup scale="83" orientation="landscape" r:id="rId1"/>
  <headerFooter alignWithMargins="0">
    <oddHeader>&amp;C&amp;"Arial,Bold"&amp;12 2003 CDBG Non-Profit REHAB APPLICATIONS&amp;R&amp;P</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75" zoomScaleNormal="100" workbookViewId="0">
      <selection activeCell="D10" sqref="D10"/>
    </sheetView>
  </sheetViews>
  <sheetFormatPr defaultColWidth="9.109375" defaultRowHeight="13.2" x14ac:dyDescent="0.25"/>
  <cols>
    <col min="1" max="1" width="26.88671875" style="32" customWidth="1"/>
    <col min="2" max="2" width="20" style="40" customWidth="1"/>
    <col min="3" max="3" width="5.6640625" style="37" hidden="1" customWidth="1"/>
    <col min="4" max="4" width="43.33203125" style="32" customWidth="1"/>
    <col min="5" max="6" width="16.5546875" style="39" bestFit="1" customWidth="1"/>
    <col min="7" max="16384" width="9.109375" style="40"/>
  </cols>
  <sheetData>
    <row r="1" spans="1:6" s="34" customFormat="1" x14ac:dyDescent="0.25">
      <c r="A1" s="33" t="s">
        <v>0</v>
      </c>
      <c r="B1" s="34" t="s">
        <v>1</v>
      </c>
      <c r="C1" s="35" t="s">
        <v>2</v>
      </c>
      <c r="D1" s="33" t="s">
        <v>3</v>
      </c>
      <c r="E1" s="36" t="s">
        <v>4</v>
      </c>
      <c r="F1" s="36" t="s">
        <v>205</v>
      </c>
    </row>
    <row r="2" spans="1:6" ht="39.6" x14ac:dyDescent="0.25">
      <c r="A2" s="32" t="s">
        <v>48</v>
      </c>
      <c r="B2" s="32" t="s">
        <v>75</v>
      </c>
      <c r="C2" s="37" t="s">
        <v>76</v>
      </c>
      <c r="D2" s="32" t="s">
        <v>77</v>
      </c>
      <c r="E2" s="39">
        <v>59700</v>
      </c>
      <c r="F2" s="39">
        <v>59700</v>
      </c>
    </row>
    <row r="3" spans="1:6" ht="79.2" x14ac:dyDescent="0.25">
      <c r="A3" s="32" t="s">
        <v>33</v>
      </c>
      <c r="B3" s="32" t="s">
        <v>81</v>
      </c>
      <c r="C3" s="37" t="s">
        <v>64</v>
      </c>
      <c r="D3" s="32" t="s">
        <v>82</v>
      </c>
      <c r="E3" s="39">
        <v>250000</v>
      </c>
      <c r="F3" s="39">
        <v>250000</v>
      </c>
    </row>
    <row r="4" spans="1:6" ht="39.6" x14ac:dyDescent="0.25">
      <c r="A4" s="32" t="s">
        <v>38</v>
      </c>
      <c r="B4" s="32" t="s">
        <v>75</v>
      </c>
      <c r="C4" s="37" t="s">
        <v>76</v>
      </c>
      <c r="D4" s="32" t="s">
        <v>93</v>
      </c>
      <c r="E4" s="39">
        <v>115535</v>
      </c>
      <c r="F4" s="39">
        <v>115535</v>
      </c>
    </row>
    <row r="5" spans="1:6" ht="39.6" x14ac:dyDescent="0.25">
      <c r="A5" s="32" t="s">
        <v>36</v>
      </c>
      <c r="B5" s="47" t="s">
        <v>66</v>
      </c>
      <c r="C5" s="37" t="s">
        <v>67</v>
      </c>
      <c r="D5" s="32" t="s">
        <v>61</v>
      </c>
      <c r="E5" s="39">
        <v>50000</v>
      </c>
      <c r="F5" s="39">
        <v>50000</v>
      </c>
    </row>
    <row r="6" spans="1:6" ht="39.6" x14ac:dyDescent="0.25">
      <c r="A6" s="32" t="s">
        <v>36</v>
      </c>
      <c r="B6" s="32" t="s">
        <v>210</v>
      </c>
      <c r="C6" s="37" t="s">
        <v>86</v>
      </c>
      <c r="D6" s="32" t="s">
        <v>85</v>
      </c>
      <c r="E6" s="39">
        <v>100000</v>
      </c>
      <c r="F6" s="39">
        <v>100000</v>
      </c>
    </row>
    <row r="7" spans="1:6" ht="66" x14ac:dyDescent="0.25">
      <c r="A7" s="32" t="s">
        <v>5</v>
      </c>
      <c r="B7" s="32" t="s">
        <v>163</v>
      </c>
      <c r="C7" s="37" t="s">
        <v>64</v>
      </c>
      <c r="D7" s="32" t="s">
        <v>65</v>
      </c>
      <c r="E7" s="39">
        <v>332000</v>
      </c>
      <c r="F7" s="39">
        <v>332000</v>
      </c>
    </row>
    <row r="8" spans="1:6" x14ac:dyDescent="0.25">
      <c r="D8" s="53" t="s">
        <v>212</v>
      </c>
      <c r="E8" s="54">
        <f>SUM(E2:E7)</f>
        <v>907235</v>
      </c>
      <c r="F8" s="54">
        <f>SUM(F2:F7)</f>
        <v>907235</v>
      </c>
    </row>
    <row r="10" spans="1:6" ht="26.4" x14ac:dyDescent="0.25">
      <c r="A10" s="32" t="s">
        <v>90</v>
      </c>
      <c r="B10" s="40" t="s">
        <v>91</v>
      </c>
      <c r="C10" s="37" t="s">
        <v>59</v>
      </c>
      <c r="D10" s="32" t="s">
        <v>92</v>
      </c>
      <c r="E10" s="39">
        <v>159490.1</v>
      </c>
      <c r="F10" s="39">
        <v>159490.1</v>
      </c>
    </row>
    <row r="11" spans="1:6" x14ac:dyDescent="0.25">
      <c r="D11" s="47" t="s">
        <v>214</v>
      </c>
      <c r="E11" s="49">
        <f>SUM(E8:E10)</f>
        <v>1066725.1000000001</v>
      </c>
      <c r="F11" s="49">
        <f>SUM(F8:F10)</f>
        <v>1066725.1000000001</v>
      </c>
    </row>
  </sheetData>
  <printOptions gridLines="1"/>
  <pageMargins left="0.2" right="0.2" top="0.46" bottom="0.2" header="0.17" footer="0.2"/>
  <pageSetup scale="95" orientation="landscape" r:id="rId1"/>
  <headerFooter alignWithMargins="0">
    <oddHeader>&amp;C&amp;"Arial,Bold"&amp;14 2003 HOME Program Applications&amp;R&amp;P</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A10" zoomScale="75" zoomScaleNormal="100" workbookViewId="0">
      <selection activeCell="D16" sqref="D16"/>
    </sheetView>
  </sheetViews>
  <sheetFormatPr defaultColWidth="9.109375" defaultRowHeight="13.2" x14ac:dyDescent="0.25"/>
  <cols>
    <col min="1" max="1" width="27.109375" style="32" customWidth="1"/>
    <col min="2" max="2" width="20" style="40" customWidth="1"/>
    <col min="3" max="3" width="5.6640625" style="37" hidden="1" customWidth="1"/>
    <col min="4" max="4" width="43" style="32" customWidth="1"/>
    <col min="5" max="6" width="16.5546875" style="39" bestFit="1" customWidth="1"/>
    <col min="7" max="16384" width="9.109375" style="40"/>
  </cols>
  <sheetData>
    <row r="1" spans="1:6" s="34" customFormat="1" x14ac:dyDescent="0.25">
      <c r="A1" s="33" t="s">
        <v>0</v>
      </c>
      <c r="B1" s="34" t="s">
        <v>1</v>
      </c>
      <c r="C1" s="35" t="s">
        <v>2</v>
      </c>
      <c r="D1" s="33" t="s">
        <v>3</v>
      </c>
      <c r="E1" s="36" t="s">
        <v>4</v>
      </c>
      <c r="F1" s="36" t="s">
        <v>205</v>
      </c>
    </row>
    <row r="2" spans="1:6" ht="52.8" x14ac:dyDescent="0.25">
      <c r="A2" s="32" t="s">
        <v>87</v>
      </c>
      <c r="B2" s="32" t="s">
        <v>88</v>
      </c>
      <c r="C2" s="37" t="s">
        <v>84</v>
      </c>
      <c r="D2" s="32" t="s">
        <v>89</v>
      </c>
      <c r="E2" s="38">
        <v>1000000</v>
      </c>
    </row>
    <row r="3" spans="1:6" s="44" customFormat="1" ht="39.6" x14ac:dyDescent="0.25">
      <c r="A3" s="32" t="s">
        <v>35</v>
      </c>
      <c r="B3" s="32" t="s">
        <v>66</v>
      </c>
      <c r="C3" s="37" t="s">
        <v>67</v>
      </c>
      <c r="D3" s="32" t="s">
        <v>61</v>
      </c>
      <c r="E3" s="39">
        <v>55000</v>
      </c>
      <c r="F3" s="39">
        <v>50000</v>
      </c>
    </row>
    <row r="4" spans="1:6" ht="92.4" x14ac:dyDescent="0.25">
      <c r="A4" s="15" t="s">
        <v>48</v>
      </c>
      <c r="B4" s="32" t="s">
        <v>109</v>
      </c>
      <c r="C4" s="42" t="s">
        <v>78</v>
      </c>
      <c r="D4" s="32" t="s">
        <v>209</v>
      </c>
      <c r="E4" s="39">
        <v>42000</v>
      </c>
      <c r="F4" s="43">
        <v>42000</v>
      </c>
    </row>
    <row r="5" spans="1:6" ht="39.6" x14ac:dyDescent="0.25">
      <c r="A5" s="32" t="s">
        <v>28</v>
      </c>
      <c r="B5" s="32" t="s">
        <v>66</v>
      </c>
      <c r="C5" s="37" t="s">
        <v>67</v>
      </c>
      <c r="D5" s="32" t="s">
        <v>61</v>
      </c>
      <c r="E5" s="39">
        <v>50000</v>
      </c>
      <c r="F5" s="39">
        <v>50000</v>
      </c>
    </row>
    <row r="6" spans="1:6" ht="66" x14ac:dyDescent="0.25">
      <c r="A6" s="32" t="s">
        <v>180</v>
      </c>
      <c r="B6" s="32" t="s">
        <v>181</v>
      </c>
      <c r="C6" s="37" t="s">
        <v>198</v>
      </c>
      <c r="D6" s="32" t="s">
        <v>207</v>
      </c>
      <c r="E6" s="39">
        <v>75000</v>
      </c>
      <c r="F6" s="39">
        <v>75000</v>
      </c>
    </row>
    <row r="7" spans="1:6" ht="52.8" x14ac:dyDescent="0.25">
      <c r="A7" s="32" t="s">
        <v>34</v>
      </c>
      <c r="B7" s="32" t="s">
        <v>79</v>
      </c>
      <c r="C7" s="37" t="s">
        <v>78</v>
      </c>
      <c r="D7" s="32" t="s">
        <v>188</v>
      </c>
      <c r="E7" s="39">
        <v>75000</v>
      </c>
      <c r="F7" s="39">
        <v>75000</v>
      </c>
    </row>
    <row r="8" spans="1:6" s="17" customFormat="1" ht="66" x14ac:dyDescent="0.25">
      <c r="A8" s="15" t="s">
        <v>34</v>
      </c>
      <c r="B8" s="32" t="s">
        <v>94</v>
      </c>
      <c r="C8" s="42" t="s">
        <v>63</v>
      </c>
      <c r="D8" s="32" t="s">
        <v>208</v>
      </c>
      <c r="E8" s="9">
        <v>189890</v>
      </c>
      <c r="F8" s="9">
        <v>189890</v>
      </c>
    </row>
    <row r="9" spans="1:6" ht="52.8" x14ac:dyDescent="0.25">
      <c r="A9" s="32" t="s">
        <v>18</v>
      </c>
      <c r="B9" s="32" t="s">
        <v>182</v>
      </c>
      <c r="C9" s="37" t="s">
        <v>199</v>
      </c>
      <c r="D9" s="32" t="s">
        <v>183</v>
      </c>
      <c r="E9" s="39">
        <v>127500</v>
      </c>
      <c r="F9" s="39">
        <v>40000</v>
      </c>
    </row>
    <row r="10" spans="1:6" ht="66" x14ac:dyDescent="0.25">
      <c r="A10" s="32" t="s">
        <v>37</v>
      </c>
      <c r="B10" s="32" t="s">
        <v>83</v>
      </c>
      <c r="C10" s="37" t="s">
        <v>84</v>
      </c>
      <c r="D10" s="32" t="s">
        <v>62</v>
      </c>
      <c r="E10" s="39">
        <v>1700000</v>
      </c>
      <c r="F10" s="52" t="s">
        <v>222</v>
      </c>
    </row>
    <row r="11" spans="1:6" ht="66" x14ac:dyDescent="0.25">
      <c r="A11" s="41" t="s">
        <v>25</v>
      </c>
      <c r="B11" s="41" t="s">
        <v>167</v>
      </c>
      <c r="C11" s="45" t="s">
        <v>78</v>
      </c>
      <c r="D11" s="41" t="s">
        <v>202</v>
      </c>
      <c r="E11" s="46">
        <v>56000</v>
      </c>
      <c r="F11" s="39">
        <v>56000</v>
      </c>
    </row>
    <row r="12" spans="1:6" ht="39.6" x14ac:dyDescent="0.25">
      <c r="A12" s="40" t="s">
        <v>95</v>
      </c>
      <c r="B12" s="32" t="s">
        <v>75</v>
      </c>
      <c r="C12" s="37" t="s">
        <v>76</v>
      </c>
      <c r="D12" s="32" t="s">
        <v>187</v>
      </c>
      <c r="E12" s="39">
        <v>218934</v>
      </c>
    </row>
    <row r="13" spans="1:6" ht="52.8" x14ac:dyDescent="0.25">
      <c r="A13" s="32" t="s">
        <v>68</v>
      </c>
      <c r="B13" s="32" t="s">
        <v>71</v>
      </c>
      <c r="C13" s="37" t="s">
        <v>70</v>
      </c>
      <c r="D13" s="32" t="s">
        <v>69</v>
      </c>
      <c r="E13" s="39">
        <v>10000</v>
      </c>
    </row>
    <row r="14" spans="1:6" x14ac:dyDescent="0.25">
      <c r="D14" s="53" t="s">
        <v>211</v>
      </c>
      <c r="E14" s="54">
        <f>SUM(E2:E13)</f>
        <v>3599324</v>
      </c>
      <c r="F14" s="54">
        <f>SUM(F3:F13)</f>
        <v>577890</v>
      </c>
    </row>
    <row r="16" spans="1:6" ht="66" x14ac:dyDescent="0.25">
      <c r="A16" s="32" t="s">
        <v>215</v>
      </c>
      <c r="B16" s="32" t="s">
        <v>216</v>
      </c>
      <c r="C16" s="50" t="s">
        <v>217</v>
      </c>
      <c r="D16" s="41" t="s">
        <v>218</v>
      </c>
      <c r="E16" s="39">
        <f>2432890*0.15</f>
        <v>364933.5</v>
      </c>
      <c r="F16" s="39">
        <f>2432890*0.15</f>
        <v>364933.5</v>
      </c>
    </row>
    <row r="17" spans="1:6" ht="66" x14ac:dyDescent="0.25">
      <c r="A17" s="32" t="s">
        <v>28</v>
      </c>
      <c r="B17" s="32" t="s">
        <v>226</v>
      </c>
      <c r="C17" s="37" t="s">
        <v>57</v>
      </c>
      <c r="D17" s="41" t="s">
        <v>227</v>
      </c>
      <c r="E17" s="39">
        <v>300000</v>
      </c>
      <c r="F17" s="39">
        <v>300000</v>
      </c>
    </row>
    <row r="18" spans="1:6" x14ac:dyDescent="0.25">
      <c r="D18" s="47" t="s">
        <v>219</v>
      </c>
      <c r="E18" s="49">
        <f>SUM(E14:E17)</f>
        <v>4264257.5</v>
      </c>
      <c r="F18" s="49">
        <f>SUM(F14:F17)</f>
        <v>1242823.5</v>
      </c>
    </row>
    <row r="19" spans="1:6" x14ac:dyDescent="0.25">
      <c r="D19" s="47" t="s">
        <v>233</v>
      </c>
      <c r="E19" s="49">
        <f>HOME!E11</f>
        <v>1066725.1000000001</v>
      </c>
    </row>
    <row r="20" spans="1:6" x14ac:dyDescent="0.25">
      <c r="D20" s="47" t="s">
        <v>234</v>
      </c>
      <c r="E20" s="49">
        <f>SUM(E18:E19)</f>
        <v>5330982.5999999996</v>
      </c>
    </row>
  </sheetData>
  <printOptions gridLines="1"/>
  <pageMargins left="0.2" right="0.2" top="0.46" bottom="0.2" header="0.17" footer="0.2"/>
  <pageSetup scale="95" orientation="landscape" r:id="rId1"/>
  <headerFooter alignWithMargins="0">
    <oddHeader>&amp;C&amp;"Arial,Bold"&amp;14 2003 AHTF Program Applications&amp;R&amp;P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Municipal</vt:lpstr>
      <vt:lpstr>Non Profit</vt:lpstr>
      <vt:lpstr>County</vt:lpstr>
      <vt:lpstr>Rehab</vt:lpstr>
      <vt:lpstr>HOME</vt:lpstr>
      <vt:lpstr>AHTF</vt:lpstr>
      <vt:lpstr>'Non Profit'!Print_Area</vt:lpstr>
      <vt:lpstr>AHTF!Print_Titles</vt:lpstr>
      <vt:lpstr>HOME!Print_Titles</vt:lpstr>
      <vt:lpstr>Municipal!Print_Titles</vt:lpstr>
      <vt:lpstr>'Non Profit'!Print_Titles</vt:lpstr>
    </vt:vector>
  </TitlesOfParts>
  <Company>Montgomery County, 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Denise Coletta Neuschwander</dc:creator>
  <cp:lastModifiedBy>Aniket Gupta</cp:lastModifiedBy>
  <cp:lastPrinted>2003-06-17T14:36:35Z</cp:lastPrinted>
  <dcterms:created xsi:type="dcterms:W3CDTF">2002-03-14T14:35:44Z</dcterms:created>
  <dcterms:modified xsi:type="dcterms:W3CDTF">2024-02-03T22:20:25Z</dcterms:modified>
</cp:coreProperties>
</file>