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D5F22DAC-A67D-4041-900E-E127E42182E1}" xr6:coauthVersionLast="47" xr6:coauthVersionMax="47" xr10:uidLastSave="{00000000-0000-0000-0000-000000000000}"/>
  <bookViews>
    <workbookView xWindow="3348" yWindow="3348" windowWidth="17280" windowHeight="888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Sheet1!$A$1:$CG$22</definedName>
    <definedName name="_xlnm.Print_Area" localSheetId="1">Sheet2!$A$1:$CG$25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2" i="1" l="1"/>
  <c r="BT12" i="1" s="1"/>
  <c r="BF12" i="1"/>
  <c r="BM12" i="1"/>
  <c r="BS12" i="1"/>
  <c r="BS14" i="1"/>
  <c r="BS19" i="1"/>
  <c r="BA19" i="1"/>
  <c r="BT19" i="1" s="1"/>
  <c r="BF19" i="1"/>
  <c r="BM19" i="1"/>
  <c r="BS18" i="1"/>
  <c r="BA18" i="1"/>
  <c r="BF18" i="1"/>
  <c r="BM18" i="1"/>
  <c r="BT18" i="1"/>
  <c r="BU18" i="1" s="1"/>
  <c r="BS17" i="1"/>
  <c r="BA17" i="1"/>
  <c r="BT17" i="1" s="1"/>
  <c r="BF17" i="1"/>
  <c r="BM17" i="1"/>
  <c r="BS16" i="1"/>
  <c r="BA16" i="1"/>
  <c r="BT16" i="1" s="1"/>
  <c r="BF16" i="1"/>
  <c r="BM16" i="1"/>
  <c r="BS15" i="1"/>
  <c r="BA15" i="1"/>
  <c r="BT15" i="1" s="1"/>
  <c r="BF15" i="1"/>
  <c r="BM15" i="1"/>
  <c r="BA14" i="1"/>
  <c r="BF14" i="1"/>
  <c r="BT14" i="1" s="1"/>
  <c r="BM14" i="1"/>
  <c r="BS13" i="1"/>
  <c r="BA13" i="1"/>
  <c r="BF13" i="1"/>
  <c r="BM13" i="1"/>
  <c r="BT13" i="1"/>
  <c r="BU13" i="1" s="1"/>
  <c r="BS11" i="1"/>
  <c r="BS22" i="1" s="1"/>
  <c r="BA11" i="1"/>
  <c r="BT11" i="1" s="1"/>
  <c r="BF11" i="1"/>
  <c r="BM11" i="1"/>
  <c r="BS10" i="1"/>
  <c r="BA10" i="1"/>
  <c r="BT10" i="1" s="1"/>
  <c r="BF10" i="1"/>
  <c r="BF22" i="1" s="1"/>
  <c r="BM10" i="1"/>
  <c r="BS9" i="1"/>
  <c r="BA9" i="1"/>
  <c r="BF9" i="1"/>
  <c r="BM9" i="1"/>
  <c r="BT9" i="1"/>
  <c r="BU9" i="1" s="1"/>
  <c r="BA8" i="1"/>
  <c r="BT8" i="1"/>
  <c r="BU8" i="1" s="1"/>
  <c r="BS7" i="1"/>
  <c r="BA7" i="1"/>
  <c r="BF7" i="1"/>
  <c r="BT7" i="1" s="1"/>
  <c r="BM7" i="1"/>
  <c r="BM22" i="1" s="1"/>
  <c r="BS6" i="1"/>
  <c r="BA6" i="1"/>
  <c r="BF6" i="1"/>
  <c r="BT6" i="1" s="1"/>
  <c r="BM6" i="1"/>
  <c r="BS5" i="1"/>
  <c r="BA5" i="1"/>
  <c r="BF5" i="1"/>
  <c r="BM5" i="1"/>
  <c r="BT5" i="1"/>
  <c r="BU5" i="1" s="1"/>
  <c r="AQ19" i="1"/>
  <c r="BZ19" i="1" s="1"/>
  <c r="T19" i="1"/>
  <c r="CB19" i="1"/>
  <c r="AQ18" i="1"/>
  <c r="BZ18" i="1"/>
  <c r="T18" i="1"/>
  <c r="CB18" i="1" s="1"/>
  <c r="AQ17" i="1"/>
  <c r="BZ17" i="1"/>
  <c r="T17" i="1"/>
  <c r="CB17" i="1" s="1"/>
  <c r="AQ16" i="1"/>
  <c r="AR16" i="1" s="1"/>
  <c r="T16" i="1"/>
  <c r="U16" i="1" s="1"/>
  <c r="CB16" i="1"/>
  <c r="AQ15" i="1"/>
  <c r="BZ15" i="1"/>
  <c r="T15" i="1"/>
  <c r="CB15" i="1"/>
  <c r="AQ14" i="1"/>
  <c r="BZ14" i="1" s="1"/>
  <c r="T14" i="1"/>
  <c r="U14" i="1" s="1"/>
  <c r="CA13" i="1"/>
  <c r="AQ13" i="1"/>
  <c r="BZ13" i="1"/>
  <c r="CE13" i="1" s="1"/>
  <c r="CF13" i="1" s="1"/>
  <c r="T13" i="1"/>
  <c r="CB13" i="1"/>
  <c r="AQ12" i="1"/>
  <c r="BZ12" i="1" s="1"/>
  <c r="T12" i="1"/>
  <c r="CB12" i="1" s="1"/>
  <c r="AQ11" i="1"/>
  <c r="BZ11" i="1" s="1"/>
  <c r="T11" i="1"/>
  <c r="CB11" i="1"/>
  <c r="AQ10" i="1"/>
  <c r="BZ10" i="1"/>
  <c r="T10" i="1"/>
  <c r="CB10" i="1" s="1"/>
  <c r="AQ9" i="1"/>
  <c r="BZ9" i="1"/>
  <c r="T9" i="1"/>
  <c r="CB9" i="1" s="1"/>
  <c r="AQ8" i="1"/>
  <c r="BZ8" i="1"/>
  <c r="T8" i="1"/>
  <c r="U8" i="1" s="1"/>
  <c r="CB8" i="1"/>
  <c r="AQ7" i="1"/>
  <c r="BZ7" i="1"/>
  <c r="T7" i="1"/>
  <c r="CB7" i="1"/>
  <c r="AQ6" i="1"/>
  <c r="BZ6" i="1" s="1"/>
  <c r="T6" i="1"/>
  <c r="U6" i="1" s="1"/>
  <c r="CA5" i="1"/>
  <c r="AQ5" i="1"/>
  <c r="BZ5" i="1"/>
  <c r="CE5" i="1" s="1"/>
  <c r="CF5" i="1" s="1"/>
  <c r="T5" i="1"/>
  <c r="CB5" i="1"/>
  <c r="AR19" i="1"/>
  <c r="AR18" i="1"/>
  <c r="AR17" i="1"/>
  <c r="AR15" i="1"/>
  <c r="AR14" i="1"/>
  <c r="AR13" i="1"/>
  <c r="AR12" i="1"/>
  <c r="AR11" i="1"/>
  <c r="AR10" i="1"/>
  <c r="AR9" i="1"/>
  <c r="AR8" i="1"/>
  <c r="AR7" i="1"/>
  <c r="AR6" i="1"/>
  <c r="AR5" i="1"/>
  <c r="U19" i="1"/>
  <c r="U18" i="1"/>
  <c r="U15" i="1"/>
  <c r="U13" i="1"/>
  <c r="U11" i="1"/>
  <c r="U10" i="1"/>
  <c r="U7" i="1"/>
  <c r="U5" i="1"/>
  <c r="AF1" i="1"/>
  <c r="AO1" i="1"/>
  <c r="AQ2" i="1"/>
  <c r="BA3" i="1"/>
  <c r="BM3" i="1"/>
  <c r="BS3" i="1"/>
  <c r="CE4" i="1"/>
  <c r="AJ22" i="1"/>
  <c r="BA22" i="1"/>
  <c r="CE1" i="2"/>
  <c r="AF1" i="2"/>
  <c r="BF8" i="2"/>
  <c r="BF14" i="2"/>
  <c r="BF17" i="2"/>
  <c r="BF10" i="2"/>
  <c r="BF12" i="2"/>
  <c r="BF13" i="2"/>
  <c r="BF6" i="2"/>
  <c r="BF11" i="2"/>
  <c r="BF7" i="2"/>
  <c r="BT7" i="2" s="1"/>
  <c r="BF9" i="2"/>
  <c r="BF15" i="2"/>
  <c r="BF16" i="2"/>
  <c r="BF5" i="2"/>
  <c r="BS8" i="2"/>
  <c r="BM8" i="2"/>
  <c r="BS14" i="2"/>
  <c r="BM14" i="2"/>
  <c r="BS17" i="2"/>
  <c r="BM17" i="2"/>
  <c r="BS10" i="2"/>
  <c r="BM10" i="2"/>
  <c r="BS12" i="2"/>
  <c r="BM12" i="2"/>
  <c r="BS13" i="2"/>
  <c r="BM13" i="2"/>
  <c r="BS6" i="2"/>
  <c r="BM6" i="2"/>
  <c r="BS11" i="2"/>
  <c r="BM11" i="2"/>
  <c r="BS7" i="2"/>
  <c r="BM7" i="2"/>
  <c r="BS9" i="2"/>
  <c r="BM9" i="2"/>
  <c r="BM19" i="2" s="1"/>
  <c r="BS15" i="2"/>
  <c r="BT15" i="2" s="1"/>
  <c r="BM15" i="2"/>
  <c r="BS16" i="2"/>
  <c r="BM16" i="2"/>
  <c r="BA17" i="2"/>
  <c r="BT17" i="2" s="1"/>
  <c r="BA16" i="2"/>
  <c r="BA14" i="2"/>
  <c r="BA11" i="2"/>
  <c r="BT11" i="2" s="1"/>
  <c r="BA10" i="2"/>
  <c r="BT10" i="2" s="1"/>
  <c r="BA7" i="2"/>
  <c r="BA6" i="2"/>
  <c r="BT6" i="2" s="1"/>
  <c r="BA5" i="2"/>
  <c r="BA19" i="2" s="1"/>
  <c r="BA9" i="2"/>
  <c r="BA15" i="2"/>
  <c r="BA13" i="2"/>
  <c r="BA12" i="2"/>
  <c r="BT12" i="2" s="1"/>
  <c r="BA8" i="2"/>
  <c r="BT8" i="2" s="1"/>
  <c r="AQ5" i="2"/>
  <c r="AR5" i="2" s="1"/>
  <c r="AQ16" i="2"/>
  <c r="AR16" i="2" s="1"/>
  <c r="AQ15" i="2"/>
  <c r="AR15" i="2"/>
  <c r="AQ9" i="2"/>
  <c r="AR9" i="2" s="1"/>
  <c r="AQ7" i="2"/>
  <c r="AR7" i="2" s="1"/>
  <c r="AQ11" i="2"/>
  <c r="AR11" i="2" s="1"/>
  <c r="AQ6" i="2"/>
  <c r="AR6" i="2"/>
  <c r="AQ13" i="2"/>
  <c r="AR13" i="2" s="1"/>
  <c r="AQ12" i="2"/>
  <c r="AR12" i="2" s="1"/>
  <c r="AQ10" i="2"/>
  <c r="BZ10" i="2" s="1"/>
  <c r="AQ17" i="2"/>
  <c r="AR17" i="2"/>
  <c r="AQ14" i="2"/>
  <c r="AR14" i="2" s="1"/>
  <c r="AQ8" i="2"/>
  <c r="AR8" i="2" s="1"/>
  <c r="T5" i="2"/>
  <c r="U5" i="2"/>
  <c r="T16" i="2"/>
  <c r="U16" i="2" s="1"/>
  <c r="T15" i="2"/>
  <c r="U15" i="2"/>
  <c r="T9" i="2"/>
  <c r="U9" i="2"/>
  <c r="T7" i="2"/>
  <c r="U7" i="2"/>
  <c r="T11" i="2"/>
  <c r="U11" i="2" s="1"/>
  <c r="T6" i="2"/>
  <c r="U6" i="2"/>
  <c r="T13" i="2"/>
  <c r="U13" i="2"/>
  <c r="T12" i="2"/>
  <c r="U12" i="2"/>
  <c r="T10" i="2"/>
  <c r="U10" i="2" s="1"/>
  <c r="T17" i="2"/>
  <c r="U17" i="2"/>
  <c r="T14" i="2"/>
  <c r="CB14" i="2" s="1"/>
  <c r="U14" i="2"/>
  <c r="T8" i="2"/>
  <c r="U8" i="2"/>
  <c r="BZ8" i="2"/>
  <c r="CB8" i="2"/>
  <c r="BT14" i="2"/>
  <c r="CA14" i="2" s="1"/>
  <c r="BZ17" i="2"/>
  <c r="CB17" i="2"/>
  <c r="BZ12" i="2"/>
  <c r="CB12" i="2"/>
  <c r="BT13" i="2"/>
  <c r="CA13" i="2" s="1"/>
  <c r="CB13" i="2"/>
  <c r="BZ6" i="2"/>
  <c r="CB6" i="2"/>
  <c r="CB7" i="2"/>
  <c r="BT9" i="2"/>
  <c r="CA9" i="2" s="1"/>
  <c r="CB9" i="2"/>
  <c r="CB15" i="2"/>
  <c r="BZ15" i="2"/>
  <c r="BT16" i="2"/>
  <c r="CA16" i="2" s="1"/>
  <c r="BZ5" i="2"/>
  <c r="BM5" i="2"/>
  <c r="BS5" i="2"/>
  <c r="BT5" i="2" s="1"/>
  <c r="CB5" i="2"/>
  <c r="AQ2" i="2"/>
  <c r="BA3" i="2"/>
  <c r="BF3" i="2"/>
  <c r="BM3" i="2"/>
  <c r="BS3" i="2"/>
  <c r="CE4" i="2"/>
  <c r="CE8" i="2" l="1"/>
  <c r="CF8" i="2" s="1"/>
  <c r="BU8" i="2"/>
  <c r="CA8" i="2"/>
  <c r="CA10" i="2"/>
  <c r="BU10" i="2"/>
  <c r="BU11" i="2"/>
  <c r="CA11" i="2"/>
  <c r="BU7" i="2"/>
  <c r="CA7" i="2"/>
  <c r="CA12" i="1"/>
  <c r="CE12" i="1" s="1"/>
  <c r="CF12" i="1" s="1"/>
  <c r="BU12" i="1"/>
  <c r="CA6" i="1"/>
  <c r="CE6" i="1" s="1"/>
  <c r="CF6" i="1" s="1"/>
  <c r="BU6" i="1"/>
  <c r="BU22" i="1" s="1"/>
  <c r="BU10" i="1"/>
  <c r="CA10" i="1"/>
  <c r="BU15" i="1"/>
  <c r="CA15" i="1"/>
  <c r="CE15" i="1" s="1"/>
  <c r="CF15" i="1" s="1"/>
  <c r="CA17" i="1"/>
  <c r="BU17" i="1"/>
  <c r="CE12" i="2"/>
  <c r="CF12" i="2" s="1"/>
  <c r="CE9" i="1"/>
  <c r="CF9" i="1" s="1"/>
  <c r="BU19" i="1"/>
  <c r="CA19" i="1"/>
  <c r="CE19" i="1" s="1"/>
  <c r="CF19" i="1" s="1"/>
  <c r="CA12" i="2"/>
  <c r="BU12" i="2"/>
  <c r="BU15" i="2"/>
  <c r="CA15" i="2"/>
  <c r="CE15" i="2" s="1"/>
  <c r="CF15" i="2" s="1"/>
  <c r="BU17" i="2"/>
  <c r="CA17" i="2"/>
  <c r="CE17" i="2" s="1"/>
  <c r="CF17" i="2" s="1"/>
  <c r="CE17" i="1"/>
  <c r="CF17" i="1" s="1"/>
  <c r="CA5" i="2"/>
  <c r="CE5" i="2" s="1"/>
  <c r="CF5" i="2" s="1"/>
  <c r="BU5" i="2"/>
  <c r="CA6" i="2"/>
  <c r="CE6" i="2" s="1"/>
  <c r="CF6" i="2" s="1"/>
  <c r="BU6" i="2"/>
  <c r="AR22" i="1"/>
  <c r="CE10" i="1"/>
  <c r="CF10" i="1" s="1"/>
  <c r="BU7" i="1"/>
  <c r="CA7" i="1"/>
  <c r="CE7" i="1" s="1"/>
  <c r="CF7" i="1" s="1"/>
  <c r="BU11" i="1"/>
  <c r="CA11" i="1"/>
  <c r="CE11" i="1" s="1"/>
  <c r="CF11" i="1" s="1"/>
  <c r="CA14" i="1"/>
  <c r="CE14" i="1" s="1"/>
  <c r="CF14" i="1" s="1"/>
  <c r="BU14" i="1"/>
  <c r="CA16" i="1"/>
  <c r="BU16" i="1"/>
  <c r="U19" i="2"/>
  <c r="AR19" i="2"/>
  <c r="BZ9" i="2"/>
  <c r="CE9" i="2" s="1"/>
  <c r="CF9" i="2" s="1"/>
  <c r="BZ13" i="2"/>
  <c r="CE13" i="2" s="1"/>
  <c r="CF13" i="2" s="1"/>
  <c r="BZ14" i="2"/>
  <c r="CE14" i="2" s="1"/>
  <c r="CF14" i="2" s="1"/>
  <c r="BU13" i="2"/>
  <c r="BZ16" i="2"/>
  <c r="CE16" i="2" s="1"/>
  <c r="CF16" i="2" s="1"/>
  <c r="BZ11" i="2"/>
  <c r="CE11" i="2" s="1"/>
  <c r="CF11" i="2" s="1"/>
  <c r="CB10" i="2"/>
  <c r="CE10" i="2" s="1"/>
  <c r="CF10" i="2" s="1"/>
  <c r="AR10" i="2"/>
  <c r="U12" i="1"/>
  <c r="CB6" i="1"/>
  <c r="CA8" i="1"/>
  <c r="CE8" i="1" s="1"/>
  <c r="CF8" i="1" s="1"/>
  <c r="CB14" i="1"/>
  <c r="BZ16" i="1"/>
  <c r="CE16" i="1" s="1"/>
  <c r="CF16" i="1" s="1"/>
  <c r="CA18" i="1"/>
  <c r="CE18" i="1" s="1"/>
  <c r="CF18" i="1" s="1"/>
  <c r="CA9" i="1"/>
  <c r="BF19" i="2"/>
  <c r="BU16" i="2"/>
  <c r="BZ7" i="2"/>
  <c r="CE7" i="2" s="1"/>
  <c r="CF7" i="2" s="1"/>
  <c r="CB16" i="2"/>
  <c r="CB11" i="2"/>
  <c r="BU9" i="2"/>
  <c r="BU14" i="2"/>
  <c r="U9" i="1"/>
  <c r="U22" i="1" s="1"/>
  <c r="U17" i="1"/>
  <c r="CF19" i="2" l="1"/>
  <c r="CF22" i="1"/>
  <c r="BU19" i="2"/>
</calcChain>
</file>

<file path=xl/sharedStrings.xml><?xml version="1.0" encoding="utf-8"?>
<sst xmlns="http://schemas.openxmlformats.org/spreadsheetml/2006/main" count="466" uniqueCount="127">
  <si>
    <t>TOTAL</t>
  </si>
  <si>
    <t>LAB</t>
  </si>
  <si>
    <t>%</t>
  </si>
  <si>
    <t>Math</t>
  </si>
  <si>
    <t>Art</t>
  </si>
  <si>
    <t>Data</t>
  </si>
  <si>
    <t>Paper</t>
  </si>
  <si>
    <t>Final</t>
  </si>
  <si>
    <t>Student</t>
  </si>
  <si>
    <t>ID</t>
  </si>
  <si>
    <t>Sum</t>
  </si>
  <si>
    <t>Review</t>
  </si>
  <si>
    <t>Points</t>
  </si>
  <si>
    <t>Coll</t>
  </si>
  <si>
    <t>Anal</t>
  </si>
  <si>
    <t>Design</t>
  </si>
  <si>
    <t>Assign</t>
  </si>
  <si>
    <t>Lab</t>
  </si>
  <si>
    <t xml:space="preserve">First Research Project </t>
  </si>
  <si>
    <t xml:space="preserve">Second Research Project </t>
  </si>
  <si>
    <t>Eval</t>
  </si>
  <si>
    <t>Artic</t>
  </si>
  <si>
    <t>Proj</t>
  </si>
  <si>
    <t>Setup</t>
  </si>
  <si>
    <t>Search</t>
  </si>
  <si>
    <t>Draft</t>
  </si>
  <si>
    <t>SECTION 01 (MW 11-11:50)</t>
  </si>
  <si>
    <t>STAT</t>
  </si>
  <si>
    <t>Corr</t>
  </si>
  <si>
    <t>Homework Assignments  (10 points each)</t>
  </si>
  <si>
    <t>Lit</t>
  </si>
  <si>
    <t>Oral</t>
  </si>
  <si>
    <t>Pres</t>
  </si>
  <si>
    <t>SECTION 02 (MW 12-12:50)</t>
  </si>
  <si>
    <t>EXAMS</t>
  </si>
  <si>
    <t>OVERALL</t>
  </si>
  <si>
    <t>Exam 1</t>
  </si>
  <si>
    <t>Exam 2</t>
  </si>
  <si>
    <t>Exam 3</t>
  </si>
  <si>
    <t>Final Exam</t>
  </si>
  <si>
    <t>ASSIGN's</t>
  </si>
  <si>
    <t>POINTS</t>
  </si>
  <si>
    <t>Letter</t>
  </si>
  <si>
    <t>MC</t>
  </si>
  <si>
    <t>Ess</t>
  </si>
  <si>
    <t>Crv</t>
  </si>
  <si>
    <t>Total</t>
  </si>
  <si>
    <t>Stat</t>
  </si>
  <si>
    <t>Res</t>
  </si>
  <si>
    <t>Grade</t>
  </si>
  <si>
    <t>GRADE</t>
  </si>
  <si>
    <t>Meth</t>
  </si>
  <si>
    <t>Des</t>
  </si>
  <si>
    <t>Idea</t>
  </si>
  <si>
    <t>Outline</t>
  </si>
  <si>
    <t>Prop</t>
  </si>
  <si>
    <t>Forms</t>
  </si>
  <si>
    <t>Int</t>
  </si>
  <si>
    <t>SmN</t>
  </si>
  <si>
    <t>Threats</t>
  </si>
  <si>
    <t>crv</t>
  </si>
  <si>
    <t>Infer</t>
  </si>
  <si>
    <t>ResDes</t>
  </si>
  <si>
    <t>Norm</t>
  </si>
  <si>
    <t>t-test1</t>
  </si>
  <si>
    <t>ttest2</t>
  </si>
  <si>
    <t>Power</t>
  </si>
  <si>
    <t>Anov1</t>
  </si>
  <si>
    <t>2x2Des</t>
  </si>
  <si>
    <t>2x2Int</t>
  </si>
  <si>
    <t>Anov2</t>
  </si>
  <si>
    <t>CorDes</t>
  </si>
  <si>
    <t>Aguilar-Price</t>
  </si>
  <si>
    <t>Suzanne</t>
  </si>
  <si>
    <t>Bledsoe</t>
  </si>
  <si>
    <t>Holly</t>
  </si>
  <si>
    <t>Byer</t>
  </si>
  <si>
    <t>Bonnie</t>
  </si>
  <si>
    <t>Davis</t>
  </si>
  <si>
    <t>Kathy</t>
  </si>
  <si>
    <t>Gallimore</t>
  </si>
  <si>
    <t>Latisha</t>
  </si>
  <si>
    <t>Hagy</t>
  </si>
  <si>
    <t>John</t>
  </si>
  <si>
    <t>Hawkins</t>
  </si>
  <si>
    <t>Heidi</t>
  </si>
  <si>
    <t>Hurt</t>
  </si>
  <si>
    <t>Aimee</t>
  </si>
  <si>
    <t>Pacas</t>
  </si>
  <si>
    <t>Maria</t>
  </si>
  <si>
    <t>Price</t>
  </si>
  <si>
    <t>Scott</t>
  </si>
  <si>
    <t>Sicora</t>
  </si>
  <si>
    <t>Mary</t>
  </si>
  <si>
    <t>Weaver</t>
  </si>
  <si>
    <t>Shane</t>
  </si>
  <si>
    <t>Wiese</t>
  </si>
  <si>
    <t>Susan</t>
  </si>
  <si>
    <t>Williamson</t>
  </si>
  <si>
    <t>Kylie</t>
  </si>
  <si>
    <t>Powell</t>
  </si>
  <si>
    <t>Karrie</t>
  </si>
  <si>
    <t>S-MC</t>
  </si>
  <si>
    <t>x</t>
  </si>
  <si>
    <t>.</t>
  </si>
  <si>
    <t>Result</t>
  </si>
  <si>
    <t>+</t>
  </si>
  <si>
    <t>X</t>
  </si>
  <si>
    <t>+ X</t>
  </si>
  <si>
    <t>Extra</t>
  </si>
  <si>
    <t>Credit</t>
  </si>
  <si>
    <t>#</t>
  </si>
  <si>
    <t>x  #</t>
  </si>
  <si>
    <t>W</t>
  </si>
  <si>
    <t>A</t>
  </si>
  <si>
    <t>B</t>
  </si>
  <si>
    <t>C</t>
  </si>
  <si>
    <t>SECTION 01 (MW 10-11:50)</t>
  </si>
  <si>
    <t>InfStat</t>
  </si>
  <si>
    <t>ResD</t>
  </si>
  <si>
    <t>current =</t>
  </si>
  <si>
    <t>A =</t>
  </si>
  <si>
    <t xml:space="preserve">B = </t>
  </si>
  <si>
    <t xml:space="preserve">C = </t>
  </si>
  <si>
    <t xml:space="preserve">D = </t>
  </si>
  <si>
    <t xml:space="preserve">F = </t>
  </si>
  <si>
    <t>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</si>
</sst>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mediumDashDotDot">
        <color indexed="64"/>
      </right>
      <top/>
      <bottom/>
      <diagonal/>
    </border>
    <border>
      <left style="mediumDashDotDot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DashDotDot">
        <color indexed="64"/>
      </right>
      <top/>
      <bottom style="thick">
        <color indexed="64"/>
      </bottom>
      <diagonal/>
    </border>
    <border>
      <left style="mediumDashDotDot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DashDotDot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DotDot">
        <color indexed="64"/>
      </right>
      <top style="thin">
        <color indexed="64"/>
      </top>
      <bottom style="medium">
        <color indexed="64"/>
      </bottom>
      <diagonal/>
    </border>
    <border>
      <left style="mediumDashDotDot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DashDotDot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DashDotDot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DashDot">
        <color indexed="64"/>
      </left>
      <right style="thick">
        <color indexed="64"/>
      </right>
      <top style="thin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38" xfId="0" applyFont="1" applyBorder="1"/>
    <xf numFmtId="2" fontId="0" fillId="0" borderId="36" xfId="0" applyNumberFormat="1" applyBorder="1"/>
    <xf numFmtId="0" fontId="0" fillId="0" borderId="39" xfId="0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7" xfId="0" applyNumberFormat="1" applyBorder="1"/>
    <xf numFmtId="2" fontId="0" fillId="0" borderId="7" xfId="0" applyNumberFormat="1" applyBorder="1" applyAlignment="1">
      <alignment horizontal="center"/>
    </xf>
    <xf numFmtId="0" fontId="0" fillId="0" borderId="41" xfId="0" applyBorder="1"/>
    <xf numFmtId="0" fontId="0" fillId="0" borderId="42" xfId="0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0" fontId="0" fillId="0" borderId="39" xfId="0" applyBorder="1"/>
    <xf numFmtId="2" fontId="0" fillId="0" borderId="40" xfId="0" applyNumberFormat="1" applyBorder="1"/>
    <xf numFmtId="0" fontId="0" fillId="0" borderId="44" xfId="0" applyBorder="1"/>
    <xf numFmtId="2" fontId="0" fillId="0" borderId="45" xfId="0" applyNumberForma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46" xfId="0" applyBorder="1"/>
    <xf numFmtId="2" fontId="0" fillId="0" borderId="47" xfId="0" applyNumberFormat="1" applyBorder="1"/>
    <xf numFmtId="2" fontId="0" fillId="0" borderId="26" xfId="0" applyNumberFormat="1" applyBorder="1"/>
    <xf numFmtId="2" fontId="0" fillId="0" borderId="26" xfId="0" applyNumberFormat="1" applyBorder="1" applyAlignment="1">
      <alignment horizontal="center"/>
    </xf>
    <xf numFmtId="0" fontId="0" fillId="0" borderId="48" xfId="0" applyBorder="1"/>
    <xf numFmtId="2" fontId="0" fillId="0" borderId="49" xfId="0" applyNumberFormat="1" applyBorder="1"/>
    <xf numFmtId="2" fontId="0" fillId="0" borderId="8" xfId="0" applyNumberFormat="1" applyBorder="1"/>
    <xf numFmtId="2" fontId="0" fillId="0" borderId="8" xfId="0" applyNumberFormat="1" applyBorder="1" applyAlignment="1">
      <alignment horizontal="center"/>
    </xf>
    <xf numFmtId="2" fontId="0" fillId="0" borderId="0" xfId="0" applyNumberFormat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2" fontId="0" fillId="0" borderId="54" xfId="0" applyNumberFormat="1" applyBorder="1"/>
    <xf numFmtId="2" fontId="0" fillId="0" borderId="51" xfId="0" applyNumberFormat="1" applyBorder="1"/>
    <xf numFmtId="2" fontId="0" fillId="0" borderId="51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2" fontId="0" fillId="0" borderId="58" xfId="0" applyNumberFormat="1" applyBorder="1"/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 applyAlignment="1">
      <alignment horizontal="center"/>
    </xf>
    <xf numFmtId="2" fontId="0" fillId="0" borderId="9" xfId="0" applyNumberFormat="1" applyBorder="1"/>
    <xf numFmtId="2" fontId="0" fillId="0" borderId="18" xfId="0" applyNumberFormat="1" applyBorder="1"/>
    <xf numFmtId="2" fontId="0" fillId="0" borderId="29" xfId="0" applyNumberFormat="1" applyBorder="1"/>
    <xf numFmtId="2" fontId="0" fillId="0" borderId="11" xfId="0" applyNumberFormat="1" applyBorder="1"/>
    <xf numFmtId="0" fontId="0" fillId="0" borderId="17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4" xfId="0" applyBorder="1"/>
    <xf numFmtId="0" fontId="0" fillId="0" borderId="65" xfId="0" applyBorder="1"/>
    <xf numFmtId="164" fontId="0" fillId="0" borderId="0" xfId="0" applyNumberFormat="1"/>
    <xf numFmtId="164" fontId="0" fillId="0" borderId="19" xfId="0" applyNumberFormat="1" applyBorder="1"/>
    <xf numFmtId="164" fontId="0" fillId="0" borderId="25" xfId="0" applyNumberFormat="1" applyBorder="1"/>
    <xf numFmtId="164" fontId="0" fillId="0" borderId="32" xfId="0" applyNumberFormat="1" applyBorder="1"/>
    <xf numFmtId="164" fontId="0" fillId="0" borderId="50" xfId="0" applyNumberFormat="1" applyBorder="1"/>
    <xf numFmtId="164" fontId="0" fillId="0" borderId="55" xfId="0" applyNumberFormat="1" applyBorder="1"/>
    <xf numFmtId="2" fontId="0" fillId="2" borderId="0" xfId="0" applyNumberFormat="1" applyFill="1" applyBorder="1"/>
    <xf numFmtId="2" fontId="0" fillId="2" borderId="0" xfId="0" applyNumberFormat="1" applyFill="1" applyBorder="1" applyAlignment="1">
      <alignment horizontal="center"/>
    </xf>
    <xf numFmtId="2" fontId="0" fillId="2" borderId="66" xfId="0" applyNumberFormat="1" applyFill="1" applyBorder="1" applyAlignment="1">
      <alignment horizontal="center"/>
    </xf>
    <xf numFmtId="2" fontId="0" fillId="2" borderId="22" xfId="0" applyNumberFormat="1" applyFill="1" applyBorder="1"/>
    <xf numFmtId="2" fontId="0" fillId="2" borderId="28" xfId="0" applyNumberFormat="1" applyFill="1" applyBorder="1"/>
    <xf numFmtId="2" fontId="0" fillId="2" borderId="67" xfId="0" applyNumberFormat="1" applyFill="1" applyBorder="1"/>
    <xf numFmtId="2" fontId="0" fillId="2" borderId="68" xfId="0" applyNumberFormat="1" applyFill="1" applyBorder="1"/>
    <xf numFmtId="2" fontId="0" fillId="2" borderId="5" xfId="0" applyNumberFormat="1" applyFill="1" applyBorder="1"/>
    <xf numFmtId="2" fontId="0" fillId="2" borderId="0" xfId="0" applyNumberFormat="1" applyFill="1"/>
    <xf numFmtId="16" fontId="0" fillId="0" borderId="69" xfId="0" applyNumberFormat="1" applyBorder="1"/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0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41" xfId="0" applyNumberFormat="1" applyBorder="1"/>
    <xf numFmtId="164" fontId="0" fillId="0" borderId="20" xfId="0" applyNumberFormat="1" applyBorder="1"/>
    <xf numFmtId="164" fontId="0" fillId="0" borderId="69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23" xfId="0" applyNumberFormat="1" applyBorder="1"/>
    <xf numFmtId="164" fontId="0" fillId="0" borderId="1" xfId="0" applyNumberFormat="1" applyBorder="1"/>
    <xf numFmtId="164" fontId="0" fillId="0" borderId="30" xfId="0" applyNumberFormat="1" applyBorder="1"/>
    <xf numFmtId="164" fontId="0" fillId="0" borderId="26" xfId="0" applyNumberFormat="1" applyBorder="1"/>
    <xf numFmtId="164" fontId="0" fillId="0" borderId="52" xfId="0" applyNumberFormat="1" applyBorder="1"/>
    <xf numFmtId="164" fontId="0" fillId="0" borderId="51" xfId="0" applyNumberFormat="1" applyBorder="1"/>
    <xf numFmtId="164" fontId="0" fillId="0" borderId="56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0" xfId="0" applyNumberFormat="1"/>
    <xf numFmtId="0" fontId="0" fillId="0" borderId="66" xfId="0" applyNumberFormat="1" applyBorder="1"/>
    <xf numFmtId="0" fontId="0" fillId="0" borderId="0" xfId="0" applyNumberFormat="1" applyBorder="1"/>
    <xf numFmtId="0" fontId="0" fillId="0" borderId="22" xfId="0" applyNumberFormat="1" applyBorder="1"/>
    <xf numFmtId="0" fontId="0" fillId="0" borderId="28" xfId="0" applyNumberFormat="1" applyBorder="1"/>
    <xf numFmtId="0" fontId="0" fillId="0" borderId="67" xfId="0" applyNumberFormat="1" applyBorder="1"/>
    <xf numFmtId="0" fontId="0" fillId="0" borderId="68" xfId="0" applyNumberFormat="1" applyBorder="1"/>
    <xf numFmtId="0" fontId="0" fillId="0" borderId="5" xfId="0" applyNumberFormat="1" applyBorder="1"/>
    <xf numFmtId="0" fontId="0" fillId="0" borderId="77" xfId="0" applyBorder="1"/>
    <xf numFmtId="0" fontId="0" fillId="0" borderId="78" xfId="0" applyBorder="1"/>
    <xf numFmtId="0" fontId="3" fillId="0" borderId="1" xfId="0" applyFont="1" applyBorder="1"/>
    <xf numFmtId="0" fontId="3" fillId="0" borderId="26" xfId="0" applyFont="1" applyBorder="1"/>
    <xf numFmtId="0" fontId="0" fillId="3" borderId="9" xfId="0" applyFill="1" applyBorder="1"/>
    <xf numFmtId="0" fontId="0" fillId="3" borderId="1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79" xfId="0" applyFill="1" applyBorder="1"/>
    <xf numFmtId="0" fontId="0" fillId="3" borderId="11" xfId="0" applyFill="1" applyBorder="1"/>
    <xf numFmtId="0" fontId="0" fillId="3" borderId="80" xfId="0" applyFill="1" applyBorder="1"/>
    <xf numFmtId="0" fontId="0" fillId="0" borderId="81" xfId="0" applyBorder="1"/>
    <xf numFmtId="0" fontId="1" fillId="0" borderId="13" xfId="0" applyFont="1" applyBorder="1" applyAlignment="1">
      <alignment horizontal="left"/>
    </xf>
    <xf numFmtId="0" fontId="0" fillId="0" borderId="82" xfId="0" applyBorder="1"/>
    <xf numFmtId="0" fontId="0" fillId="0" borderId="83" xfId="0" applyBorder="1"/>
    <xf numFmtId="2" fontId="0" fillId="2" borderId="84" xfId="0" applyNumberFormat="1" applyFill="1" applyBorder="1" applyAlignment="1">
      <alignment horizontal="center"/>
    </xf>
    <xf numFmtId="2" fontId="0" fillId="2" borderId="85" xfId="0" applyNumberFormat="1" applyFill="1" applyBorder="1"/>
    <xf numFmtId="2" fontId="0" fillId="2" borderId="86" xfId="0" applyNumberFormat="1" applyFill="1" applyBorder="1"/>
    <xf numFmtId="2" fontId="0" fillId="2" borderId="87" xfId="0" applyNumberFormat="1" applyFill="1" applyBorder="1"/>
    <xf numFmtId="2" fontId="0" fillId="2" borderId="88" xfId="0" applyNumberFormat="1" applyFill="1" applyBorder="1"/>
    <xf numFmtId="2" fontId="0" fillId="2" borderId="89" xfId="0" applyNumberFormat="1" applyFill="1" applyBorder="1"/>
    <xf numFmtId="2" fontId="0" fillId="2" borderId="90" xfId="0" applyNumberFormat="1" applyFill="1" applyBorder="1"/>
    <xf numFmtId="164" fontId="0" fillId="0" borderId="0" xfId="0" applyNumberFormat="1" applyBorder="1" applyAlignment="1">
      <alignment horizontal="center"/>
    </xf>
    <xf numFmtId="164" fontId="0" fillId="0" borderId="66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91" xfId="0" applyNumberFormat="1" applyBorder="1"/>
    <xf numFmtId="164" fontId="0" fillId="0" borderId="22" xfId="0" applyNumberFormat="1" applyBorder="1"/>
    <xf numFmtId="164" fontId="0" fillId="0" borderId="67" xfId="0" applyNumberFormat="1" applyBorder="1"/>
    <xf numFmtId="164" fontId="0" fillId="0" borderId="28" xfId="0" applyNumberFormat="1" applyBorder="1"/>
    <xf numFmtId="164" fontId="0" fillId="0" borderId="0" xfId="0" applyNumberFormat="1" applyFill="1" applyBorder="1"/>
    <xf numFmtId="164" fontId="0" fillId="0" borderId="5" xfId="0" applyNumberFormat="1" applyBorder="1"/>
    <xf numFmtId="164" fontId="0" fillId="0" borderId="68" xfId="0" applyNumberFormat="1" applyBorder="1"/>
    <xf numFmtId="164" fontId="0" fillId="0" borderId="5" xfId="0" applyNumberFormat="1" applyFill="1" applyBorder="1"/>
    <xf numFmtId="2" fontId="0" fillId="0" borderId="41" xfId="0" applyNumberFormat="1" applyBorder="1"/>
    <xf numFmtId="2" fontId="0" fillId="0" borderId="19" xfId="0" applyNumberFormat="1" applyBorder="1"/>
    <xf numFmtId="2" fontId="0" fillId="0" borderId="25" xfId="0" applyNumberFormat="1" applyBorder="1"/>
    <xf numFmtId="2" fontId="0" fillId="0" borderId="32" xfId="0" applyNumberFormat="1" applyBorder="1"/>
    <xf numFmtId="2" fontId="0" fillId="0" borderId="50" xfId="0" applyNumberFormat="1" applyBorder="1"/>
    <xf numFmtId="2" fontId="0" fillId="0" borderId="20" xfId="0" applyNumberFormat="1" applyBorder="1"/>
    <xf numFmtId="2" fontId="0" fillId="0" borderId="55" xfId="0" applyNumberFormat="1" applyBorder="1"/>
    <xf numFmtId="0" fontId="1" fillId="0" borderId="9" xfId="0" applyFont="1" applyBorder="1" applyAlignment="1">
      <alignment horizontal="center"/>
    </xf>
    <xf numFmtId="0" fontId="1" fillId="0" borderId="3" xfId="0" applyFont="1" applyBorder="1"/>
    <xf numFmtId="0" fontId="1" fillId="0" borderId="39" xfId="0" applyFont="1" applyBorder="1" applyAlignment="1">
      <alignment horizontal="center"/>
    </xf>
    <xf numFmtId="0" fontId="2" fillId="0" borderId="13" xfId="0" applyFont="1" applyBorder="1"/>
    <xf numFmtId="0" fontId="2" fillId="0" borderId="36" xfId="0" applyFont="1" applyBorder="1" applyAlignment="1">
      <alignment horizontal="center"/>
    </xf>
    <xf numFmtId="0" fontId="0" fillId="0" borderId="25" xfId="0" quotePrefix="1" applyBorder="1"/>
    <xf numFmtId="164" fontId="0" fillId="0" borderId="74" xfId="0" applyNumberFormat="1" applyBorder="1"/>
    <xf numFmtId="0" fontId="2" fillId="0" borderId="19" xfId="0" applyFont="1" applyBorder="1"/>
    <xf numFmtId="0" fontId="0" fillId="0" borderId="92" xfId="0" applyBorder="1"/>
    <xf numFmtId="164" fontId="0" fillId="0" borderId="22" xfId="0" applyNumberFormat="1" applyFill="1" applyBorder="1"/>
    <xf numFmtId="164" fontId="0" fillId="0" borderId="28" xfId="0" applyNumberFormat="1" applyFill="1" applyBorder="1"/>
    <xf numFmtId="0" fontId="0" fillId="0" borderId="32" xfId="0" quotePrefix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55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1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50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55" xfId="0" applyNumberFormat="1" applyBorder="1" applyAlignment="1">
      <alignment horizontal="center"/>
    </xf>
    <xf numFmtId="0" fontId="2" fillId="0" borderId="26" xfId="0" applyFont="1" applyBorder="1"/>
    <xf numFmtId="0" fontId="4" fillId="0" borderId="20" xfId="0" applyFont="1" applyBorder="1"/>
    <xf numFmtId="0" fontId="0" fillId="0" borderId="20" xfId="0" quotePrefix="1" applyBorder="1"/>
    <xf numFmtId="0" fontId="0" fillId="0" borderId="19" xfId="0" quotePrefix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45"/>
  <sheetViews>
    <sheetView topLeftCell="A2" zoomScale="125" workbookViewId="0">
      <pane xSplit="15060" topLeftCell="BT1"/>
      <selection activeCell="B4" sqref="B4"/>
      <selection pane="topRight" activeCell="BT1" sqref="BT1"/>
    </sheetView>
  </sheetViews>
  <sheetFormatPr defaultRowHeight="13.2" x14ac:dyDescent="0.25"/>
  <cols>
    <col min="1" max="1" width="10.6640625" customWidth="1"/>
    <col min="2" max="2" width="8.6640625" style="2" customWidth="1"/>
    <col min="3" max="3" width="7.6640625" customWidth="1"/>
    <col min="4" max="18" width="5.6640625" customWidth="1"/>
    <col min="19" max="19" width="1.6640625" customWidth="1"/>
    <col min="20" max="21" width="6.6640625" customWidth="1"/>
    <col min="22" max="22" width="9.6640625" customWidth="1"/>
    <col min="23" max="23" width="9.44140625" customWidth="1"/>
    <col min="24" max="24" width="7.109375" customWidth="1"/>
    <col min="25" max="25" width="5.33203125" customWidth="1"/>
    <col min="26" max="28" width="4.6640625" customWidth="1"/>
    <col min="29" max="30" width="5.33203125" customWidth="1"/>
    <col min="31" max="32" width="5.6640625" customWidth="1"/>
    <col min="33" max="33" width="4.6640625" customWidth="1"/>
    <col min="34" max="37" width="5.33203125" customWidth="1"/>
    <col min="38" max="38" width="4.6640625" customWidth="1"/>
    <col min="39" max="41" width="5.6640625" customWidth="1"/>
    <col min="42" max="42" width="1.109375" customWidth="1"/>
    <col min="43" max="44" width="5.6640625" customWidth="1"/>
    <col min="45" max="45" width="8.6640625" customWidth="1"/>
    <col min="46" max="46" width="6.88671875" customWidth="1"/>
    <col min="47" max="47" width="7.33203125" customWidth="1"/>
    <col min="48" max="51" width="4.6640625" customWidth="1"/>
    <col min="52" max="52" width="4.88671875" style="70" customWidth="1"/>
    <col min="53" max="53" width="5.6640625" customWidth="1"/>
    <col min="54" max="55" width="5.33203125" customWidth="1"/>
    <col min="56" max="56" width="4.33203125" customWidth="1"/>
    <col min="57" max="57" width="3.33203125" style="98" customWidth="1"/>
    <col min="58" max="58" width="6.33203125" customWidth="1"/>
    <col min="59" max="63" width="4.6640625" style="98" customWidth="1"/>
    <col min="64" max="64" width="4.33203125" customWidth="1"/>
    <col min="65" max="65" width="5.33203125" customWidth="1"/>
    <col min="66" max="69" width="4.6640625" style="98" customWidth="1"/>
    <col min="70" max="70" width="4.33203125" style="141" customWidth="1"/>
    <col min="71" max="71" width="5.6640625" customWidth="1"/>
    <col min="72" max="72" width="6.6640625" customWidth="1"/>
    <col min="73" max="73" width="6.6640625" style="70" customWidth="1"/>
    <col min="74" max="74" width="2.6640625" style="112" customWidth="1"/>
    <col min="75" max="75" width="10.6640625" customWidth="1"/>
    <col min="76" max="76" width="9.6640625" customWidth="1"/>
    <col min="77" max="77" width="7.44140625" customWidth="1"/>
    <col min="78" max="80" width="8.6640625" customWidth="1"/>
    <col min="81" max="81" width="6.6640625" customWidth="1"/>
    <col min="82" max="82" width="3.6640625" customWidth="1"/>
    <col min="83" max="84" width="8.88671875" customWidth="1"/>
    <col min="85" max="85" width="9.109375" style="2" customWidth="1"/>
  </cols>
  <sheetData>
    <row r="1" spans="1:97" x14ac:dyDescent="0.25">
      <c r="D1" t="s">
        <v>29</v>
      </c>
      <c r="U1" s="41" t="s">
        <v>2</v>
      </c>
      <c r="V1" s="15"/>
      <c r="W1" t="s">
        <v>1</v>
      </c>
      <c r="Y1" s="15" t="s">
        <v>18</v>
      </c>
      <c r="AF1">
        <f>SUM(Y2:AF2)</f>
        <v>150</v>
      </c>
      <c r="AG1" s="15"/>
      <c r="AH1" t="s">
        <v>19</v>
      </c>
      <c r="AO1">
        <f>SUM(AG2:AO2)</f>
        <v>200</v>
      </c>
      <c r="AQ1" s="2"/>
      <c r="AR1" s="41" t="s">
        <v>0</v>
      </c>
      <c r="AS1" s="161" t="s">
        <v>26</v>
      </c>
      <c r="BB1" s="44" t="s">
        <v>34</v>
      </c>
      <c r="BC1" s="44"/>
      <c r="BT1" s="45" t="s">
        <v>35</v>
      </c>
      <c r="BU1" s="46"/>
      <c r="BV1" s="104"/>
      <c r="BZ1" s="44" t="s">
        <v>35</v>
      </c>
    </row>
    <row r="2" spans="1:97" x14ac:dyDescent="0.25">
      <c r="A2" s="43" t="s">
        <v>26</v>
      </c>
      <c r="C2" s="2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/>
      <c r="T2" s="19"/>
      <c r="U2" s="19" t="s">
        <v>0</v>
      </c>
      <c r="V2" s="161" t="s">
        <v>26</v>
      </c>
      <c r="W2" s="2"/>
      <c r="X2" s="2"/>
      <c r="Y2" s="15">
        <v>10</v>
      </c>
      <c r="Z2">
        <v>15</v>
      </c>
      <c r="AA2">
        <v>6</v>
      </c>
      <c r="AB2">
        <v>10</v>
      </c>
      <c r="AC2">
        <v>15</v>
      </c>
      <c r="AD2">
        <v>9</v>
      </c>
      <c r="AE2">
        <v>25</v>
      </c>
      <c r="AF2">
        <v>60</v>
      </c>
      <c r="AG2" s="122">
        <v>10</v>
      </c>
      <c r="AH2" s="123">
        <v>15</v>
      </c>
      <c r="AI2" s="123">
        <v>15</v>
      </c>
      <c r="AJ2" s="123">
        <v>30</v>
      </c>
      <c r="AK2" s="123">
        <v>15</v>
      </c>
      <c r="AL2" s="2">
        <v>10</v>
      </c>
      <c r="AM2" s="2">
        <v>10</v>
      </c>
      <c r="AN2" s="2">
        <v>75</v>
      </c>
      <c r="AO2" s="2">
        <v>20</v>
      </c>
      <c r="AQ2" s="189">
        <f>SUM(Y2:AO2)</f>
        <v>350</v>
      </c>
      <c r="AR2" s="19" t="s">
        <v>2</v>
      </c>
      <c r="AS2" s="15"/>
      <c r="AW2" t="s">
        <v>36</v>
      </c>
      <c r="BD2" t="s">
        <v>37</v>
      </c>
      <c r="BK2" s="98" t="s">
        <v>38</v>
      </c>
      <c r="BO2" s="98" t="s">
        <v>39</v>
      </c>
      <c r="BT2" s="45" t="s">
        <v>34</v>
      </c>
      <c r="BU2" s="46"/>
      <c r="BV2" s="104"/>
      <c r="BW2" s="43" t="s">
        <v>26</v>
      </c>
      <c r="BX2" s="8"/>
      <c r="BY2" s="8"/>
      <c r="CE2" t="s">
        <v>0</v>
      </c>
      <c r="CG2" s="2" t="s">
        <v>7</v>
      </c>
    </row>
    <row r="3" spans="1:97" x14ac:dyDescent="0.25">
      <c r="C3" s="5"/>
      <c r="D3" t="s">
        <v>3</v>
      </c>
      <c r="E3" t="s">
        <v>27</v>
      </c>
      <c r="F3" t="s">
        <v>27</v>
      </c>
      <c r="G3" t="s">
        <v>51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51</v>
      </c>
      <c r="N3" t="s">
        <v>51</v>
      </c>
      <c r="O3" t="s">
        <v>27</v>
      </c>
      <c r="P3" t="s">
        <v>51</v>
      </c>
      <c r="Q3" t="s">
        <v>51</v>
      </c>
      <c r="R3" s="2" t="s">
        <v>51</v>
      </c>
      <c r="S3" s="2"/>
      <c r="T3" s="19">
        <v>80</v>
      </c>
      <c r="U3" s="19" t="s">
        <v>16</v>
      </c>
      <c r="V3" s="15"/>
      <c r="W3" s="2"/>
      <c r="X3" s="5"/>
      <c r="Y3" s="15" t="s">
        <v>30</v>
      </c>
      <c r="Z3" t="s">
        <v>21</v>
      </c>
      <c r="AA3" t="s">
        <v>22</v>
      </c>
      <c r="AB3" t="s">
        <v>22</v>
      </c>
      <c r="AC3" t="s">
        <v>5</v>
      </c>
      <c r="AD3" t="s">
        <v>5</v>
      </c>
      <c r="AE3" t="s">
        <v>6</v>
      </c>
      <c r="AF3" t="s">
        <v>6</v>
      </c>
      <c r="AG3" s="122" t="s">
        <v>52</v>
      </c>
      <c r="AH3" s="2" t="s">
        <v>4</v>
      </c>
      <c r="AI3" s="2" t="s">
        <v>51</v>
      </c>
      <c r="AJ3" s="2" t="s">
        <v>55</v>
      </c>
      <c r="AK3" s="2" t="s">
        <v>48</v>
      </c>
      <c r="AL3" s="2" t="s">
        <v>5</v>
      </c>
      <c r="AM3" s="2" t="s">
        <v>5</v>
      </c>
      <c r="AN3" s="2" t="s">
        <v>7</v>
      </c>
      <c r="AO3" s="2" t="s">
        <v>31</v>
      </c>
      <c r="AQ3" s="19"/>
      <c r="AR3" s="19" t="s">
        <v>17</v>
      </c>
      <c r="AS3" s="15"/>
      <c r="AV3">
        <v>26</v>
      </c>
      <c r="AW3">
        <v>28</v>
      </c>
      <c r="AX3">
        <v>36</v>
      </c>
      <c r="AY3">
        <v>14</v>
      </c>
      <c r="BA3" s="94">
        <f>SUM(AV3:AZ3)</f>
        <v>104</v>
      </c>
      <c r="BB3">
        <v>49</v>
      </c>
      <c r="BC3">
        <v>28</v>
      </c>
      <c r="BD3">
        <v>25</v>
      </c>
      <c r="BF3" s="114">
        <v>102</v>
      </c>
      <c r="BG3" s="171">
        <v>19</v>
      </c>
      <c r="BH3" s="98">
        <v>12</v>
      </c>
      <c r="BI3" s="98">
        <v>18</v>
      </c>
      <c r="BJ3" s="98">
        <v>21</v>
      </c>
      <c r="BK3" s="98">
        <v>30</v>
      </c>
      <c r="BM3" s="114">
        <f>SUM(BG3:BL3)</f>
        <v>100</v>
      </c>
      <c r="BN3" s="98">
        <v>14.5</v>
      </c>
      <c r="BO3" s="98">
        <v>25</v>
      </c>
      <c r="BP3" s="98">
        <v>31</v>
      </c>
      <c r="BQ3" s="98">
        <v>30</v>
      </c>
      <c r="BS3" s="114">
        <f>SUM(BN3:BQ3)</f>
        <v>100.5</v>
      </c>
      <c r="BT3" s="47"/>
      <c r="BU3" s="48" t="s">
        <v>2</v>
      </c>
      <c r="BV3" s="105"/>
      <c r="BW3" s="8"/>
      <c r="BX3" s="8"/>
      <c r="BY3" s="8"/>
      <c r="BZ3" s="9" t="s">
        <v>1</v>
      </c>
      <c r="CA3" s="9" t="s">
        <v>34</v>
      </c>
      <c r="CB3" s="9" t="s">
        <v>40</v>
      </c>
      <c r="CC3" s="9" t="s">
        <v>109</v>
      </c>
      <c r="CD3" s="153"/>
      <c r="CE3" s="9" t="s">
        <v>41</v>
      </c>
      <c r="CF3" s="49" t="s">
        <v>2</v>
      </c>
      <c r="CG3" s="50" t="s">
        <v>42</v>
      </c>
    </row>
    <row r="4" spans="1:97" ht="18.75" customHeight="1" thickBot="1" x14ac:dyDescent="0.3">
      <c r="A4" s="162" t="s">
        <v>8</v>
      </c>
      <c r="B4" s="89"/>
      <c r="C4" s="87" t="s">
        <v>9</v>
      </c>
      <c r="D4" s="4" t="s">
        <v>11</v>
      </c>
      <c r="E4" s="4" t="s">
        <v>61</v>
      </c>
      <c r="F4" s="4" t="s">
        <v>28</v>
      </c>
      <c r="G4" s="4" t="s">
        <v>62</v>
      </c>
      <c r="H4" s="4" t="s">
        <v>63</v>
      </c>
      <c r="I4" s="4" t="s">
        <v>64</v>
      </c>
      <c r="J4" s="4" t="s">
        <v>65</v>
      </c>
      <c r="K4" s="4" t="s">
        <v>66</v>
      </c>
      <c r="L4" s="4" t="s">
        <v>67</v>
      </c>
      <c r="M4" s="4" t="s">
        <v>68</v>
      </c>
      <c r="N4" s="4" t="s">
        <v>69</v>
      </c>
      <c r="O4" s="4" t="s">
        <v>70</v>
      </c>
      <c r="P4" s="4" t="s">
        <v>58</v>
      </c>
      <c r="Q4" s="4" t="s">
        <v>71</v>
      </c>
      <c r="R4" s="37" t="s">
        <v>59</v>
      </c>
      <c r="S4" s="37"/>
      <c r="T4" s="12" t="s">
        <v>10</v>
      </c>
      <c r="U4" s="12" t="s">
        <v>12</v>
      </c>
      <c r="V4" s="162" t="s">
        <v>8</v>
      </c>
      <c r="W4" s="89"/>
      <c r="X4" s="87" t="s">
        <v>9</v>
      </c>
      <c r="Y4" s="16" t="s">
        <v>24</v>
      </c>
      <c r="Z4" s="4" t="s">
        <v>20</v>
      </c>
      <c r="AA4" s="4" t="s">
        <v>15</v>
      </c>
      <c r="AB4" s="4" t="s">
        <v>23</v>
      </c>
      <c r="AC4" s="4" t="s">
        <v>13</v>
      </c>
      <c r="AD4" s="4" t="s">
        <v>14</v>
      </c>
      <c r="AE4" s="4" t="s">
        <v>25</v>
      </c>
      <c r="AF4" s="4" t="s">
        <v>7</v>
      </c>
      <c r="AG4" s="124" t="s">
        <v>53</v>
      </c>
      <c r="AH4" s="37" t="s">
        <v>20</v>
      </c>
      <c r="AI4" s="37" t="s">
        <v>54</v>
      </c>
      <c r="AJ4" s="37" t="s">
        <v>6</v>
      </c>
      <c r="AK4" s="37" t="s">
        <v>56</v>
      </c>
      <c r="AL4" s="37" t="s">
        <v>13</v>
      </c>
      <c r="AM4" s="37" t="s">
        <v>14</v>
      </c>
      <c r="AN4" s="37" t="s">
        <v>6</v>
      </c>
      <c r="AO4" s="37" t="s">
        <v>32</v>
      </c>
      <c r="AP4" s="3"/>
      <c r="AQ4" s="20" t="s">
        <v>10</v>
      </c>
      <c r="AR4" s="20" t="s">
        <v>12</v>
      </c>
      <c r="AS4" s="162" t="s">
        <v>8</v>
      </c>
      <c r="AT4" s="89"/>
      <c r="AU4" s="87" t="s">
        <v>9</v>
      </c>
      <c r="AV4" s="4" t="s">
        <v>43</v>
      </c>
      <c r="AW4" s="4" t="s">
        <v>44</v>
      </c>
      <c r="AX4" s="51" t="s">
        <v>47</v>
      </c>
      <c r="AY4" s="51" t="s">
        <v>102</v>
      </c>
      <c r="AZ4" s="182" t="s">
        <v>45</v>
      </c>
      <c r="BA4" s="95" t="s">
        <v>46</v>
      </c>
      <c r="BB4" s="113" t="s">
        <v>47</v>
      </c>
      <c r="BC4" s="113" t="s">
        <v>105</v>
      </c>
      <c r="BD4" s="4" t="s">
        <v>43</v>
      </c>
      <c r="BE4" s="125" t="s">
        <v>45</v>
      </c>
      <c r="BF4" s="115" t="s">
        <v>46</v>
      </c>
      <c r="BG4" s="172" t="s">
        <v>43</v>
      </c>
      <c r="BH4" s="127" t="s">
        <v>57</v>
      </c>
      <c r="BI4" s="127" t="s">
        <v>44</v>
      </c>
      <c r="BJ4" s="127" t="s">
        <v>48</v>
      </c>
      <c r="BK4" s="128" t="s">
        <v>47</v>
      </c>
      <c r="BL4" s="51" t="s">
        <v>45</v>
      </c>
      <c r="BM4" s="115" t="s">
        <v>10</v>
      </c>
      <c r="BN4" s="127" t="s">
        <v>43</v>
      </c>
      <c r="BO4" s="128" t="s">
        <v>44</v>
      </c>
      <c r="BP4" s="125" t="s">
        <v>48</v>
      </c>
      <c r="BQ4" s="125" t="s">
        <v>47</v>
      </c>
      <c r="BR4" s="142" t="s">
        <v>60</v>
      </c>
      <c r="BS4" s="115" t="s">
        <v>46</v>
      </c>
      <c r="BT4" s="52" t="s">
        <v>10</v>
      </c>
      <c r="BU4" s="53" t="s">
        <v>46</v>
      </c>
      <c r="BV4" s="106"/>
      <c r="BW4" s="88" t="s">
        <v>8</v>
      </c>
      <c r="BX4" s="89"/>
      <c r="BY4" s="87" t="s">
        <v>9</v>
      </c>
      <c r="BZ4" s="4">
        <v>350</v>
      </c>
      <c r="CA4" s="4">
        <v>400</v>
      </c>
      <c r="CB4" s="4">
        <v>80</v>
      </c>
      <c r="CC4" s="4" t="s">
        <v>110</v>
      </c>
      <c r="CD4" s="154"/>
      <c r="CE4" s="190">
        <f>SUM(BZ4:CC4)</f>
        <v>830</v>
      </c>
      <c r="CF4" s="54" t="s">
        <v>49</v>
      </c>
      <c r="CG4" s="55" t="s">
        <v>50</v>
      </c>
    </row>
    <row r="5" spans="1:97" s="8" customFormat="1" ht="18.75" customHeight="1" thickTop="1" x14ac:dyDescent="0.25">
      <c r="A5" s="163" t="s">
        <v>72</v>
      </c>
      <c r="B5" s="38" t="s">
        <v>73</v>
      </c>
      <c r="C5" s="21">
        <v>678508</v>
      </c>
      <c r="D5" s="9">
        <v>10</v>
      </c>
      <c r="E5" s="9">
        <v>8</v>
      </c>
      <c r="F5" s="9">
        <v>10</v>
      </c>
      <c r="G5" s="9">
        <v>9.75</v>
      </c>
      <c r="H5" s="9">
        <v>8</v>
      </c>
      <c r="I5" s="9">
        <v>10</v>
      </c>
      <c r="J5" s="9">
        <v>10</v>
      </c>
      <c r="K5" s="9">
        <v>10</v>
      </c>
      <c r="L5" s="9">
        <v>9.5</v>
      </c>
      <c r="M5" s="9">
        <v>9.5</v>
      </c>
      <c r="N5" s="9">
        <v>8.5</v>
      </c>
      <c r="O5" s="9">
        <v>10</v>
      </c>
      <c r="P5" s="9">
        <v>8</v>
      </c>
      <c r="Q5" s="9">
        <v>7.5</v>
      </c>
      <c r="R5" s="9">
        <v>9.5</v>
      </c>
      <c r="S5" s="9"/>
      <c r="T5" s="11">
        <f t="shared" ref="T5:T19" si="0">SUM(D5:S5)</f>
        <v>138.25</v>
      </c>
      <c r="U5" s="90">
        <f t="shared" ref="U5:U19" si="1">T5/150*100</f>
        <v>92.166666666666657</v>
      </c>
      <c r="V5" s="163" t="s">
        <v>72</v>
      </c>
      <c r="W5" s="38" t="s">
        <v>73</v>
      </c>
      <c r="X5" s="21">
        <v>678508</v>
      </c>
      <c r="Y5" s="9">
        <v>10</v>
      </c>
      <c r="Z5" s="9">
        <v>3</v>
      </c>
      <c r="AA5" s="9">
        <v>6</v>
      </c>
      <c r="AB5" s="9">
        <v>10</v>
      </c>
      <c r="AC5" s="9">
        <v>15</v>
      </c>
      <c r="AD5" s="9">
        <v>9</v>
      </c>
      <c r="AE5" s="9">
        <v>20.5</v>
      </c>
      <c r="AF5" s="5">
        <v>58</v>
      </c>
      <c r="AG5" s="17">
        <v>10</v>
      </c>
      <c r="AH5" s="9">
        <v>15</v>
      </c>
      <c r="AI5" s="9">
        <v>15</v>
      </c>
      <c r="AJ5" s="9">
        <v>24</v>
      </c>
      <c r="AK5" s="9">
        <v>15</v>
      </c>
      <c r="AL5" s="9">
        <v>10</v>
      </c>
      <c r="AM5" s="9">
        <v>10</v>
      </c>
      <c r="AN5" s="9">
        <v>68</v>
      </c>
      <c r="AO5" s="9">
        <v>17</v>
      </c>
      <c r="AP5" s="9"/>
      <c r="AQ5" s="11">
        <f t="shared" ref="AQ5:AQ19" si="2">SUM(Y5:AP5)</f>
        <v>315.5</v>
      </c>
      <c r="AR5" s="11">
        <f t="shared" ref="AR5:AR19" si="3">AQ5/350*100</f>
        <v>90.142857142857153</v>
      </c>
      <c r="AS5" s="163" t="s">
        <v>72</v>
      </c>
      <c r="AT5" s="38" t="s">
        <v>73</v>
      </c>
      <c r="AU5" s="21">
        <v>678508</v>
      </c>
      <c r="AV5" s="9">
        <v>25</v>
      </c>
      <c r="AW5" s="9">
        <v>28</v>
      </c>
      <c r="AX5" s="23">
        <v>33</v>
      </c>
      <c r="AY5" s="23">
        <v>13</v>
      </c>
      <c r="AZ5" s="183">
        <v>0.5</v>
      </c>
      <c r="BA5" s="21">
        <f t="shared" ref="BA5:BA19" si="4">SUM(AV5:AZ5)</f>
        <v>99.5</v>
      </c>
      <c r="BB5" s="5">
        <v>45</v>
      </c>
      <c r="BC5" s="5">
        <v>26.5</v>
      </c>
      <c r="BD5" s="9">
        <v>30</v>
      </c>
      <c r="BE5" s="99"/>
      <c r="BF5" s="116">
        <f>SUM(BB5:BE5)</f>
        <v>101.5</v>
      </c>
      <c r="BG5" s="178">
        <v>15</v>
      </c>
      <c r="BH5" s="174">
        <v>12</v>
      </c>
      <c r="BI5" s="174">
        <v>13</v>
      </c>
      <c r="BJ5" s="174">
        <v>18</v>
      </c>
      <c r="BK5" s="174">
        <v>29.5</v>
      </c>
      <c r="BL5" s="23">
        <v>1.25</v>
      </c>
      <c r="BM5" s="116">
        <f>SUM(BG5:BL5)</f>
        <v>88.75</v>
      </c>
      <c r="BN5" s="129">
        <v>12</v>
      </c>
      <c r="BO5" s="130">
        <v>19.5</v>
      </c>
      <c r="BP5" s="99">
        <v>25.5</v>
      </c>
      <c r="BQ5" s="99">
        <v>29</v>
      </c>
      <c r="BR5" s="143"/>
      <c r="BS5" s="116">
        <f>SUM(BN5:BR5)</f>
        <v>86</v>
      </c>
      <c r="BT5" s="56">
        <f t="shared" ref="BT5:BT19" si="5">BA5+BF5+BM5+BS5</f>
        <v>375.75</v>
      </c>
      <c r="BU5" s="57">
        <f t="shared" ref="BU5:BU19" si="6">BT5/400*100</f>
        <v>93.9375</v>
      </c>
      <c r="BV5" s="104"/>
      <c r="BW5" s="197" t="s">
        <v>72</v>
      </c>
      <c r="BX5" s="38" t="s">
        <v>73</v>
      </c>
      <c r="BY5" s="21">
        <v>678508</v>
      </c>
      <c r="BZ5" s="9">
        <f t="shared" ref="BZ5:BZ19" si="7">AQ5</f>
        <v>315.5</v>
      </c>
      <c r="CA5" s="9">
        <f t="shared" ref="CA5:CA19" si="8">BT5</f>
        <v>375.75</v>
      </c>
      <c r="CB5" s="9">
        <f t="shared" ref="CB5:CB19" si="9">T5</f>
        <v>138.25</v>
      </c>
      <c r="CC5" s="9"/>
      <c r="CD5" s="153"/>
      <c r="CE5" s="9">
        <f t="shared" ref="CE5:CE19" si="10">SUM(BZ5:CD5)</f>
        <v>829.5</v>
      </c>
      <c r="CF5" s="49">
        <f t="shared" ref="CF5:CF19" si="11">CE5/830*100</f>
        <v>99.939759036144579</v>
      </c>
      <c r="CG5" s="50" t="s">
        <v>114</v>
      </c>
      <c r="CH5"/>
      <c r="CI5"/>
      <c r="CJ5"/>
      <c r="CK5"/>
      <c r="CL5"/>
      <c r="CM5"/>
      <c r="CN5"/>
      <c r="CO5"/>
      <c r="CP5"/>
      <c r="CQ5"/>
      <c r="CR5"/>
      <c r="CS5"/>
    </row>
    <row r="6" spans="1:97" s="26" customFormat="1" ht="18.75" customHeight="1" x14ac:dyDescent="0.25">
      <c r="A6" s="85" t="s">
        <v>74</v>
      </c>
      <c r="B6" s="39" t="s">
        <v>75</v>
      </c>
      <c r="C6" s="25">
        <v>598657</v>
      </c>
      <c r="D6" s="1">
        <v>8</v>
      </c>
      <c r="E6" s="1">
        <v>8</v>
      </c>
      <c r="F6" s="1">
        <v>6.5</v>
      </c>
      <c r="G6" s="1">
        <v>9.25</v>
      </c>
      <c r="H6" s="1">
        <v>7</v>
      </c>
      <c r="I6" s="1">
        <v>9</v>
      </c>
      <c r="J6" s="1">
        <v>9</v>
      </c>
      <c r="K6" s="1"/>
      <c r="L6" s="1">
        <v>7</v>
      </c>
      <c r="M6" s="1">
        <v>7</v>
      </c>
      <c r="N6" s="1">
        <v>10</v>
      </c>
      <c r="O6" s="1">
        <v>9.5</v>
      </c>
      <c r="P6" s="1"/>
      <c r="Q6" s="1">
        <v>6.5</v>
      </c>
      <c r="R6" s="1"/>
      <c r="S6" s="1"/>
      <c r="T6" s="22">
        <f t="shared" si="0"/>
        <v>96.75</v>
      </c>
      <c r="U6" s="91">
        <f t="shared" si="1"/>
        <v>64.5</v>
      </c>
      <c r="V6" s="85" t="s">
        <v>74</v>
      </c>
      <c r="W6" s="39" t="s">
        <v>75</v>
      </c>
      <c r="X6" s="25">
        <v>598657</v>
      </c>
      <c r="Y6" s="1">
        <v>10</v>
      </c>
      <c r="Z6" s="1">
        <v>0</v>
      </c>
      <c r="AA6" s="1">
        <v>6</v>
      </c>
      <c r="AB6" s="1">
        <v>10</v>
      </c>
      <c r="AC6" s="1">
        <v>15</v>
      </c>
      <c r="AD6" s="1">
        <v>9</v>
      </c>
      <c r="AE6" s="151">
        <v>16.5</v>
      </c>
      <c r="AF6" s="27">
        <v>45.5</v>
      </c>
      <c r="AG6" s="28">
        <v>10</v>
      </c>
      <c r="AH6" s="1">
        <v>0</v>
      </c>
      <c r="AI6" s="1">
        <v>15</v>
      </c>
      <c r="AJ6" s="1">
        <v>26</v>
      </c>
      <c r="AK6" s="1">
        <v>15</v>
      </c>
      <c r="AL6" s="1">
        <v>10</v>
      </c>
      <c r="AM6" s="1">
        <v>10</v>
      </c>
      <c r="AN6" s="1">
        <v>64</v>
      </c>
      <c r="AO6" s="1">
        <v>18</v>
      </c>
      <c r="AP6" s="1"/>
      <c r="AQ6" s="22">
        <f t="shared" si="2"/>
        <v>280</v>
      </c>
      <c r="AR6" s="22">
        <f t="shared" si="3"/>
        <v>80</v>
      </c>
      <c r="AS6" s="85" t="s">
        <v>74</v>
      </c>
      <c r="AT6" s="39" t="s">
        <v>75</v>
      </c>
      <c r="AU6" s="25">
        <v>598657</v>
      </c>
      <c r="AV6" s="1">
        <v>20.5</v>
      </c>
      <c r="AW6" s="1">
        <v>24</v>
      </c>
      <c r="AX6" s="29">
        <v>27</v>
      </c>
      <c r="AY6" s="29">
        <v>9</v>
      </c>
      <c r="AZ6" s="184">
        <v>2</v>
      </c>
      <c r="BA6" s="25">
        <f t="shared" si="4"/>
        <v>82.5</v>
      </c>
      <c r="BB6" s="27">
        <v>37.5</v>
      </c>
      <c r="BC6" s="27">
        <v>18.5</v>
      </c>
      <c r="BD6" s="1">
        <v>24</v>
      </c>
      <c r="BE6" s="100"/>
      <c r="BF6" s="117">
        <f>SUM(BB6:BE6)</f>
        <v>80</v>
      </c>
      <c r="BG6" s="175">
        <v>13.5</v>
      </c>
      <c r="BH6" s="132">
        <v>12</v>
      </c>
      <c r="BI6" s="132">
        <v>15.5</v>
      </c>
      <c r="BJ6" s="132">
        <v>16.5</v>
      </c>
      <c r="BK6" s="132">
        <v>25.5</v>
      </c>
      <c r="BL6" s="29"/>
      <c r="BM6" s="117">
        <f>SUM(BG6:BL6)</f>
        <v>83</v>
      </c>
      <c r="BN6" s="131">
        <v>10.5</v>
      </c>
      <c r="BO6" s="132">
        <v>20.5</v>
      </c>
      <c r="BP6" s="100">
        <v>21.5</v>
      </c>
      <c r="BQ6" s="100">
        <v>26</v>
      </c>
      <c r="BR6" s="144" t="s">
        <v>111</v>
      </c>
      <c r="BS6" s="117">
        <f>SUM(BN6:BR6)</f>
        <v>78.5</v>
      </c>
      <c r="BT6" s="58">
        <f t="shared" si="5"/>
        <v>324</v>
      </c>
      <c r="BU6" s="59">
        <f t="shared" si="6"/>
        <v>81</v>
      </c>
      <c r="BV6" s="107"/>
      <c r="BW6" s="29" t="s">
        <v>74</v>
      </c>
      <c r="BX6" s="39" t="s">
        <v>75</v>
      </c>
      <c r="BY6" s="25">
        <v>598657</v>
      </c>
      <c r="BZ6" s="1">
        <f t="shared" si="7"/>
        <v>280</v>
      </c>
      <c r="CA6" s="1">
        <f t="shared" si="8"/>
        <v>324</v>
      </c>
      <c r="CB6" s="1">
        <f t="shared" si="9"/>
        <v>96.75</v>
      </c>
      <c r="CC6" s="1"/>
      <c r="CD6" s="155"/>
      <c r="CE6" s="1">
        <f t="shared" si="10"/>
        <v>700.75</v>
      </c>
      <c r="CF6" s="60">
        <f t="shared" si="11"/>
        <v>84.42771084337349</v>
      </c>
      <c r="CG6" s="61" t="s">
        <v>115</v>
      </c>
      <c r="CH6"/>
      <c r="CI6"/>
      <c r="CJ6"/>
      <c r="CK6"/>
      <c r="CL6"/>
      <c r="CM6"/>
      <c r="CN6"/>
      <c r="CO6"/>
      <c r="CP6"/>
      <c r="CQ6"/>
      <c r="CR6"/>
      <c r="CS6"/>
    </row>
    <row r="7" spans="1:97" s="32" customFormat="1" ht="18.75" customHeight="1" thickBot="1" x14ac:dyDescent="0.3">
      <c r="A7" s="160" t="s">
        <v>76</v>
      </c>
      <c r="B7" s="40" t="s">
        <v>77</v>
      </c>
      <c r="C7" s="31">
        <v>598776</v>
      </c>
      <c r="D7" s="30">
        <v>10</v>
      </c>
      <c r="E7" s="30">
        <v>0</v>
      </c>
      <c r="F7" s="30">
        <v>7.8</v>
      </c>
      <c r="G7" s="30">
        <v>9.25</v>
      </c>
      <c r="H7" s="30">
        <v>8</v>
      </c>
      <c r="I7" s="30">
        <v>9</v>
      </c>
      <c r="J7" s="30">
        <v>8.75</v>
      </c>
      <c r="K7" s="30">
        <v>4.5</v>
      </c>
      <c r="L7" s="30">
        <v>5</v>
      </c>
      <c r="M7" s="30">
        <v>6.5</v>
      </c>
      <c r="N7" s="30">
        <v>10</v>
      </c>
      <c r="O7" s="30">
        <v>7.5</v>
      </c>
      <c r="P7" s="30">
        <v>5.5</v>
      </c>
      <c r="Q7" s="30">
        <v>6</v>
      </c>
      <c r="R7" s="30"/>
      <c r="S7" s="30"/>
      <c r="T7" s="33">
        <f t="shared" si="0"/>
        <v>97.8</v>
      </c>
      <c r="U7" s="92">
        <f t="shared" si="1"/>
        <v>65.2</v>
      </c>
      <c r="V7" s="160" t="s">
        <v>76</v>
      </c>
      <c r="W7" s="40" t="s">
        <v>77</v>
      </c>
      <c r="X7" s="31">
        <v>598776</v>
      </c>
      <c r="Y7" s="30">
        <v>10</v>
      </c>
      <c r="Z7" s="30">
        <v>15</v>
      </c>
      <c r="AA7" s="30">
        <v>6</v>
      </c>
      <c r="AB7" s="30">
        <v>10</v>
      </c>
      <c r="AC7" s="30">
        <v>15</v>
      </c>
      <c r="AD7" s="30">
        <v>9</v>
      </c>
      <c r="AE7" s="30">
        <v>17.5</v>
      </c>
      <c r="AF7" s="34">
        <v>44</v>
      </c>
      <c r="AG7" s="35">
        <v>10</v>
      </c>
      <c r="AH7" s="30">
        <v>15</v>
      </c>
      <c r="AI7" s="30">
        <v>15</v>
      </c>
      <c r="AJ7" s="30">
        <v>24</v>
      </c>
      <c r="AK7" s="30">
        <v>6</v>
      </c>
      <c r="AL7" s="30">
        <v>0</v>
      </c>
      <c r="AM7" s="30">
        <v>7.5</v>
      </c>
      <c r="AN7" s="30">
        <v>60.5</v>
      </c>
      <c r="AO7" s="30">
        <v>19</v>
      </c>
      <c r="AP7" s="30"/>
      <c r="AQ7" s="33">
        <f t="shared" si="2"/>
        <v>283.5</v>
      </c>
      <c r="AR7" s="33">
        <f t="shared" si="3"/>
        <v>81</v>
      </c>
      <c r="AS7" s="160" t="s">
        <v>76</v>
      </c>
      <c r="AT7" s="40" t="s">
        <v>77</v>
      </c>
      <c r="AU7" s="31">
        <v>598776</v>
      </c>
      <c r="AV7" s="30">
        <v>19.5</v>
      </c>
      <c r="AW7" s="30">
        <v>20.5</v>
      </c>
      <c r="AX7" s="36">
        <v>28</v>
      </c>
      <c r="AY7" s="36">
        <v>10</v>
      </c>
      <c r="AZ7" s="185">
        <v>3.25</v>
      </c>
      <c r="BA7" s="31">
        <f t="shared" si="4"/>
        <v>81.25</v>
      </c>
      <c r="BB7" s="34">
        <v>33.5</v>
      </c>
      <c r="BC7" s="34">
        <v>20.5</v>
      </c>
      <c r="BD7" s="30">
        <v>22</v>
      </c>
      <c r="BE7" s="101"/>
      <c r="BF7" s="118">
        <f>SUM(BB7:BE7)</f>
        <v>76</v>
      </c>
      <c r="BG7" s="177">
        <v>14</v>
      </c>
      <c r="BH7" s="134">
        <v>8</v>
      </c>
      <c r="BI7" s="134">
        <v>16.5</v>
      </c>
      <c r="BJ7" s="134">
        <v>14</v>
      </c>
      <c r="BK7" s="134">
        <v>18.5</v>
      </c>
      <c r="BL7" s="36" t="s">
        <v>107</v>
      </c>
      <c r="BM7" s="118">
        <f>SUM(BG7:BL7)</f>
        <v>71</v>
      </c>
      <c r="BN7" s="133">
        <v>9</v>
      </c>
      <c r="BO7" s="134">
        <v>19</v>
      </c>
      <c r="BP7" s="101">
        <v>22</v>
      </c>
      <c r="BQ7" s="101">
        <v>18.5</v>
      </c>
      <c r="BR7" s="145" t="s">
        <v>112</v>
      </c>
      <c r="BS7" s="118">
        <f>SUM(BN7:BR7)</f>
        <v>68.5</v>
      </c>
      <c r="BT7" s="62">
        <f t="shared" si="5"/>
        <v>296.75</v>
      </c>
      <c r="BU7" s="63">
        <f t="shared" si="6"/>
        <v>74.1875</v>
      </c>
      <c r="BV7" s="108"/>
      <c r="BW7" s="36" t="s">
        <v>76</v>
      </c>
      <c r="BX7" s="40" t="s">
        <v>77</v>
      </c>
      <c r="BY7" s="31">
        <v>598776</v>
      </c>
      <c r="BZ7" s="30">
        <f t="shared" si="7"/>
        <v>283.5</v>
      </c>
      <c r="CA7" s="30">
        <f t="shared" si="8"/>
        <v>296.75</v>
      </c>
      <c r="CB7" s="30">
        <f t="shared" si="9"/>
        <v>97.8</v>
      </c>
      <c r="CC7" s="30">
        <v>5</v>
      </c>
      <c r="CD7" s="156"/>
      <c r="CE7" s="30">
        <f t="shared" si="10"/>
        <v>683.05</v>
      </c>
      <c r="CF7" s="64">
        <f t="shared" si="11"/>
        <v>82.295180722891558</v>
      </c>
      <c r="CG7" s="65" t="s">
        <v>115</v>
      </c>
      <c r="CH7"/>
      <c r="CI7"/>
      <c r="CJ7"/>
      <c r="CK7"/>
      <c r="CL7"/>
      <c r="CM7"/>
      <c r="CN7"/>
      <c r="CO7"/>
      <c r="CP7"/>
      <c r="CQ7"/>
      <c r="CR7"/>
      <c r="CS7"/>
    </row>
    <row r="8" spans="1:97" s="8" customFormat="1" ht="18.75" customHeight="1" x14ac:dyDescent="0.25">
      <c r="A8" s="192" t="s">
        <v>78</v>
      </c>
      <c r="B8" s="193" t="s">
        <v>79</v>
      </c>
      <c r="C8" s="21">
        <v>351929</v>
      </c>
      <c r="D8" s="9">
        <v>10</v>
      </c>
      <c r="E8" s="9">
        <v>5.5</v>
      </c>
      <c r="F8" s="9">
        <v>0</v>
      </c>
      <c r="G8" s="9">
        <v>9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/>
      <c r="Q8" s="9"/>
      <c r="R8" s="9"/>
      <c r="S8" s="9"/>
      <c r="T8" s="11">
        <f t="shared" si="0"/>
        <v>24.5</v>
      </c>
      <c r="U8" s="90">
        <f t="shared" si="1"/>
        <v>16.333333333333332</v>
      </c>
      <c r="V8" s="192" t="s">
        <v>78</v>
      </c>
      <c r="W8" s="193" t="s">
        <v>79</v>
      </c>
      <c r="X8" s="21">
        <v>351929</v>
      </c>
      <c r="Y8" s="9">
        <v>9</v>
      </c>
      <c r="Z8" s="9">
        <v>15</v>
      </c>
      <c r="AA8" s="9">
        <v>6</v>
      </c>
      <c r="AB8" s="9">
        <v>10</v>
      </c>
      <c r="AC8" s="9">
        <v>15</v>
      </c>
      <c r="AD8" s="9">
        <v>9</v>
      </c>
      <c r="AE8" s="9">
        <v>16</v>
      </c>
      <c r="AF8" s="5"/>
      <c r="AG8" s="17">
        <v>10</v>
      </c>
      <c r="AH8" s="9">
        <v>0</v>
      </c>
      <c r="AI8" s="9">
        <v>15</v>
      </c>
      <c r="AJ8" s="9">
        <v>0</v>
      </c>
      <c r="AK8" s="9"/>
      <c r="AL8" s="9">
        <v>0</v>
      </c>
      <c r="AM8" s="9"/>
      <c r="AN8" s="9"/>
      <c r="AO8" s="9"/>
      <c r="AP8" s="9"/>
      <c r="AQ8" s="11">
        <f t="shared" si="2"/>
        <v>105</v>
      </c>
      <c r="AR8" s="11">
        <f t="shared" si="3"/>
        <v>30</v>
      </c>
      <c r="AS8" s="192" t="s">
        <v>78</v>
      </c>
      <c r="AT8" s="193" t="s">
        <v>79</v>
      </c>
      <c r="AU8" s="21">
        <v>351929</v>
      </c>
      <c r="AV8" s="9">
        <v>24</v>
      </c>
      <c r="AW8" s="9">
        <v>27.5</v>
      </c>
      <c r="AX8" s="23">
        <v>24</v>
      </c>
      <c r="AY8" s="23">
        <v>10</v>
      </c>
      <c r="AZ8" s="183"/>
      <c r="BA8" s="21">
        <f t="shared" si="4"/>
        <v>85.5</v>
      </c>
      <c r="BB8" s="5"/>
      <c r="BC8" s="5"/>
      <c r="BD8" s="9"/>
      <c r="BE8" s="99" t="s">
        <v>103</v>
      </c>
      <c r="BF8" s="116"/>
      <c r="BG8" s="173"/>
      <c r="BH8" s="130"/>
      <c r="BI8" s="130"/>
      <c r="BJ8" s="130"/>
      <c r="BK8" s="130"/>
      <c r="BL8" s="23" t="s">
        <v>107</v>
      </c>
      <c r="BM8" s="116"/>
      <c r="BN8" s="129"/>
      <c r="BO8" s="130"/>
      <c r="BP8" s="99"/>
      <c r="BQ8" s="99"/>
      <c r="BR8" s="143" t="s">
        <v>103</v>
      </c>
      <c r="BS8" s="116"/>
      <c r="BT8" s="56">
        <f t="shared" si="5"/>
        <v>85.5</v>
      </c>
      <c r="BU8" s="57">
        <f t="shared" si="6"/>
        <v>21.375</v>
      </c>
      <c r="BV8" s="104"/>
      <c r="BW8" s="196" t="s">
        <v>78</v>
      </c>
      <c r="BX8" s="193" t="s">
        <v>79</v>
      </c>
      <c r="BY8" s="21">
        <v>351929</v>
      </c>
      <c r="BZ8" s="9">
        <f t="shared" si="7"/>
        <v>105</v>
      </c>
      <c r="CA8" s="9">
        <f t="shared" si="8"/>
        <v>85.5</v>
      </c>
      <c r="CB8" s="9">
        <f t="shared" si="9"/>
        <v>24.5</v>
      </c>
      <c r="CC8" s="9"/>
      <c r="CD8" s="153"/>
      <c r="CE8" s="9">
        <f t="shared" si="10"/>
        <v>215</v>
      </c>
      <c r="CF8" s="49">
        <f t="shared" si="11"/>
        <v>25.903614457831324</v>
      </c>
      <c r="CG8" s="50" t="s">
        <v>113</v>
      </c>
      <c r="CH8"/>
      <c r="CI8"/>
      <c r="CJ8"/>
      <c r="CK8"/>
      <c r="CL8"/>
      <c r="CM8"/>
      <c r="CN8"/>
      <c r="CO8"/>
      <c r="CP8"/>
      <c r="CQ8"/>
      <c r="CR8"/>
      <c r="CS8"/>
    </row>
    <row r="9" spans="1:97" s="26" customFormat="1" ht="18.75" customHeight="1" x14ac:dyDescent="0.25">
      <c r="A9" s="85" t="s">
        <v>80</v>
      </c>
      <c r="B9" s="39" t="s">
        <v>81</v>
      </c>
      <c r="C9" s="25">
        <v>529947</v>
      </c>
      <c r="D9" s="1">
        <v>10</v>
      </c>
      <c r="E9" s="1">
        <v>6.5</v>
      </c>
      <c r="F9" s="1">
        <v>9.5</v>
      </c>
      <c r="G9" s="1">
        <v>9</v>
      </c>
      <c r="H9" s="1">
        <v>7.5</v>
      </c>
      <c r="I9" s="1">
        <v>8.5</v>
      </c>
      <c r="J9" s="1">
        <v>8.5</v>
      </c>
      <c r="K9" s="1">
        <v>8</v>
      </c>
      <c r="L9" s="1">
        <v>7</v>
      </c>
      <c r="M9" s="1">
        <v>7.5</v>
      </c>
      <c r="N9" s="1">
        <v>10</v>
      </c>
      <c r="O9" s="1">
        <v>10</v>
      </c>
      <c r="P9" s="1">
        <v>9</v>
      </c>
      <c r="Q9" s="1">
        <v>6.5</v>
      </c>
      <c r="R9" s="1">
        <v>10</v>
      </c>
      <c r="S9" s="1"/>
      <c r="T9" s="22">
        <f t="shared" si="0"/>
        <v>127.5</v>
      </c>
      <c r="U9" s="91">
        <f t="shared" si="1"/>
        <v>85</v>
      </c>
      <c r="V9" s="85" t="s">
        <v>80</v>
      </c>
      <c r="W9" s="39" t="s">
        <v>81</v>
      </c>
      <c r="X9" s="25">
        <v>529947</v>
      </c>
      <c r="Y9" s="1">
        <v>10</v>
      </c>
      <c r="Z9" s="1">
        <v>14</v>
      </c>
      <c r="AA9" s="1">
        <v>6</v>
      </c>
      <c r="AB9" s="1">
        <v>10</v>
      </c>
      <c r="AC9" s="1">
        <v>15</v>
      </c>
      <c r="AD9" s="1">
        <v>9</v>
      </c>
      <c r="AE9" s="1">
        <v>20</v>
      </c>
      <c r="AF9" s="27">
        <v>49</v>
      </c>
      <c r="AG9" s="28">
        <v>10</v>
      </c>
      <c r="AH9" s="1">
        <v>15</v>
      </c>
      <c r="AI9" s="1">
        <v>15</v>
      </c>
      <c r="AJ9" s="1">
        <v>25.5</v>
      </c>
      <c r="AK9" s="1">
        <v>15</v>
      </c>
      <c r="AL9" s="1">
        <v>10</v>
      </c>
      <c r="AM9" s="1">
        <v>10</v>
      </c>
      <c r="AN9" s="1">
        <v>67.5</v>
      </c>
      <c r="AO9" s="1">
        <v>18</v>
      </c>
      <c r="AP9" s="1"/>
      <c r="AQ9" s="22">
        <f t="shared" si="2"/>
        <v>319</v>
      </c>
      <c r="AR9" s="22">
        <f t="shared" si="3"/>
        <v>91.142857142857153</v>
      </c>
      <c r="AS9" s="85" t="s">
        <v>80</v>
      </c>
      <c r="AT9" s="39" t="s">
        <v>81</v>
      </c>
      <c r="AU9" s="25">
        <v>529947</v>
      </c>
      <c r="AV9" s="72">
        <v>23</v>
      </c>
      <c r="AW9" s="72">
        <v>25.5</v>
      </c>
      <c r="AX9" s="71">
        <v>31.5</v>
      </c>
      <c r="AY9" s="71">
        <v>9</v>
      </c>
      <c r="AZ9" s="186">
        <v>1.25</v>
      </c>
      <c r="BA9" s="96">
        <f t="shared" si="4"/>
        <v>90.25</v>
      </c>
      <c r="BB9" s="73">
        <v>40</v>
      </c>
      <c r="BC9" s="73">
        <v>24</v>
      </c>
      <c r="BD9" s="72">
        <v>24</v>
      </c>
      <c r="BE9" s="102"/>
      <c r="BF9" s="119">
        <f t="shared" ref="BF9:BF19" si="12">SUM(BB9:BE9)</f>
        <v>88</v>
      </c>
      <c r="BG9" s="176">
        <v>12.5</v>
      </c>
      <c r="BH9" s="136">
        <v>12</v>
      </c>
      <c r="BI9" s="136">
        <v>18</v>
      </c>
      <c r="BJ9" s="136">
        <v>17.5</v>
      </c>
      <c r="BK9" s="136">
        <v>28</v>
      </c>
      <c r="BL9" s="102">
        <v>2.5</v>
      </c>
      <c r="BM9" s="195">
        <f t="shared" ref="BM9:BM19" si="13">SUM(BG9:BL9)</f>
        <v>90.5</v>
      </c>
      <c r="BN9" s="135">
        <v>11.5</v>
      </c>
      <c r="BO9" s="136">
        <v>22</v>
      </c>
      <c r="BP9" s="102">
        <v>22.5</v>
      </c>
      <c r="BQ9" s="102">
        <v>25.5</v>
      </c>
      <c r="BR9" s="146" t="s">
        <v>111</v>
      </c>
      <c r="BS9" s="119">
        <f t="shared" ref="BS9:BS18" si="14">SUM(BN9:BR9)</f>
        <v>81.5</v>
      </c>
      <c r="BT9" s="74">
        <f t="shared" si="5"/>
        <v>350.25</v>
      </c>
      <c r="BU9" s="75">
        <f t="shared" si="6"/>
        <v>87.5625</v>
      </c>
      <c r="BV9" s="109"/>
      <c r="BW9" s="29" t="s">
        <v>80</v>
      </c>
      <c r="BX9" s="39" t="s">
        <v>81</v>
      </c>
      <c r="BY9" s="25">
        <v>529947</v>
      </c>
      <c r="BZ9" s="72">
        <f t="shared" si="7"/>
        <v>319</v>
      </c>
      <c r="CA9" s="72">
        <f t="shared" si="8"/>
        <v>350.25</v>
      </c>
      <c r="CB9" s="72">
        <f t="shared" si="9"/>
        <v>127.5</v>
      </c>
      <c r="CC9" s="72">
        <v>5</v>
      </c>
      <c r="CD9" s="157"/>
      <c r="CE9" s="72">
        <f t="shared" si="10"/>
        <v>801.75</v>
      </c>
      <c r="CF9" s="76">
        <f t="shared" si="11"/>
        <v>96.596385542168676</v>
      </c>
      <c r="CG9" s="77" t="s">
        <v>114</v>
      </c>
      <c r="CH9"/>
      <c r="CI9"/>
      <c r="CJ9"/>
      <c r="CK9"/>
      <c r="CL9"/>
      <c r="CM9"/>
      <c r="CN9"/>
      <c r="CO9"/>
      <c r="CP9"/>
      <c r="CQ9"/>
      <c r="CR9"/>
      <c r="CS9"/>
    </row>
    <row r="10" spans="1:97" s="32" customFormat="1" ht="18.75" customHeight="1" thickBot="1" x14ac:dyDescent="0.3">
      <c r="A10" s="160" t="s">
        <v>82</v>
      </c>
      <c r="B10" s="40" t="s">
        <v>83</v>
      </c>
      <c r="C10" s="31">
        <v>594685</v>
      </c>
      <c r="D10" s="30">
        <v>9.9</v>
      </c>
      <c r="E10" s="30">
        <v>9</v>
      </c>
      <c r="F10" s="30">
        <v>10</v>
      </c>
      <c r="G10" s="30">
        <v>9</v>
      </c>
      <c r="H10" s="30">
        <v>7.5</v>
      </c>
      <c r="I10" s="30">
        <v>10</v>
      </c>
      <c r="J10" s="30">
        <v>7.75</v>
      </c>
      <c r="K10" s="30">
        <v>0</v>
      </c>
      <c r="L10" s="30">
        <v>0</v>
      </c>
      <c r="M10" s="30">
        <v>9</v>
      </c>
      <c r="N10" s="30">
        <v>7.5</v>
      </c>
      <c r="O10" s="30"/>
      <c r="P10" s="30">
        <v>7.5</v>
      </c>
      <c r="Q10" s="30">
        <v>5</v>
      </c>
      <c r="R10" s="30">
        <v>10</v>
      </c>
      <c r="S10" s="30"/>
      <c r="T10" s="33">
        <f t="shared" si="0"/>
        <v>102.15</v>
      </c>
      <c r="U10" s="92">
        <f t="shared" si="1"/>
        <v>68.100000000000009</v>
      </c>
      <c r="V10" s="160" t="s">
        <v>82</v>
      </c>
      <c r="W10" s="40" t="s">
        <v>83</v>
      </c>
      <c r="X10" s="31">
        <v>594685</v>
      </c>
      <c r="Y10" s="30">
        <v>10</v>
      </c>
      <c r="Z10" s="30">
        <v>15</v>
      </c>
      <c r="AA10" s="30">
        <v>6</v>
      </c>
      <c r="AB10" s="30">
        <v>10</v>
      </c>
      <c r="AC10" s="30">
        <v>15</v>
      </c>
      <c r="AD10" s="30">
        <v>9</v>
      </c>
      <c r="AE10" s="30">
        <v>20</v>
      </c>
      <c r="AF10" s="34">
        <v>46</v>
      </c>
      <c r="AG10" s="35">
        <v>10</v>
      </c>
      <c r="AH10" s="30">
        <v>15</v>
      </c>
      <c r="AI10" s="30">
        <v>14</v>
      </c>
      <c r="AJ10" s="30">
        <v>22</v>
      </c>
      <c r="AK10" s="30">
        <v>15</v>
      </c>
      <c r="AL10" s="30">
        <v>10</v>
      </c>
      <c r="AM10" s="30">
        <v>10</v>
      </c>
      <c r="AN10" s="30">
        <v>62</v>
      </c>
      <c r="AO10" s="30">
        <v>19</v>
      </c>
      <c r="AP10" s="30"/>
      <c r="AQ10" s="33">
        <f t="shared" si="2"/>
        <v>308</v>
      </c>
      <c r="AR10" s="33">
        <f t="shared" si="3"/>
        <v>88</v>
      </c>
      <c r="AS10" s="160" t="s">
        <v>82</v>
      </c>
      <c r="AT10" s="40" t="s">
        <v>83</v>
      </c>
      <c r="AU10" s="31">
        <v>594685</v>
      </c>
      <c r="AV10" s="30">
        <v>22.5</v>
      </c>
      <c r="AW10" s="30">
        <v>26</v>
      </c>
      <c r="AX10" s="36">
        <v>28.5</v>
      </c>
      <c r="AY10" s="36">
        <v>8</v>
      </c>
      <c r="AZ10" s="185"/>
      <c r="BA10" s="31">
        <f t="shared" si="4"/>
        <v>85</v>
      </c>
      <c r="BB10" s="34">
        <v>26.5</v>
      </c>
      <c r="BC10" s="34">
        <v>24</v>
      </c>
      <c r="BD10" s="30">
        <v>17</v>
      </c>
      <c r="BE10" s="101"/>
      <c r="BF10" s="118">
        <f t="shared" si="12"/>
        <v>67.5</v>
      </c>
      <c r="BG10" s="177">
        <v>15</v>
      </c>
      <c r="BH10" s="134">
        <v>12</v>
      </c>
      <c r="BI10" s="134">
        <v>13</v>
      </c>
      <c r="BJ10" s="134">
        <v>17.5</v>
      </c>
      <c r="BK10" s="134">
        <v>10</v>
      </c>
      <c r="BL10" s="36"/>
      <c r="BM10" s="118">
        <f t="shared" si="13"/>
        <v>67.5</v>
      </c>
      <c r="BN10" s="133">
        <v>13.5</v>
      </c>
      <c r="BO10" s="134">
        <v>23</v>
      </c>
      <c r="BP10" s="101">
        <v>25</v>
      </c>
      <c r="BQ10" s="101">
        <v>21</v>
      </c>
      <c r="BR10" s="145"/>
      <c r="BS10" s="118">
        <f t="shared" si="14"/>
        <v>82.5</v>
      </c>
      <c r="BT10" s="62">
        <f t="shared" si="5"/>
        <v>302.5</v>
      </c>
      <c r="BU10" s="63">
        <f t="shared" si="6"/>
        <v>75.625</v>
      </c>
      <c r="BV10" s="108"/>
      <c r="BW10" s="36" t="s">
        <v>82</v>
      </c>
      <c r="BX10" s="40" t="s">
        <v>83</v>
      </c>
      <c r="BY10" s="31">
        <v>594685</v>
      </c>
      <c r="BZ10" s="30">
        <f t="shared" si="7"/>
        <v>308</v>
      </c>
      <c r="CA10" s="30">
        <f t="shared" si="8"/>
        <v>302.5</v>
      </c>
      <c r="CB10" s="30">
        <f t="shared" si="9"/>
        <v>102.15</v>
      </c>
      <c r="CC10" s="30"/>
      <c r="CD10" s="156"/>
      <c r="CE10" s="30">
        <f t="shared" si="10"/>
        <v>712.65</v>
      </c>
      <c r="CF10" s="64">
        <f t="shared" si="11"/>
        <v>85.861445783132524</v>
      </c>
      <c r="CG10" s="65" t="s">
        <v>115</v>
      </c>
      <c r="CH10"/>
      <c r="CI10"/>
      <c r="CJ10"/>
      <c r="CK10"/>
      <c r="CL10"/>
      <c r="CM10"/>
      <c r="CN10"/>
      <c r="CO10"/>
      <c r="CP10"/>
      <c r="CQ10"/>
      <c r="CR10"/>
      <c r="CS10"/>
    </row>
    <row r="11" spans="1:97" s="8" customFormat="1" ht="18.75" customHeight="1" x14ac:dyDescent="0.25">
      <c r="A11" s="15" t="s">
        <v>84</v>
      </c>
      <c r="B11" s="41" t="s">
        <v>85</v>
      </c>
      <c r="C11" s="21">
        <v>572072</v>
      </c>
      <c r="D11" s="9">
        <v>10</v>
      </c>
      <c r="E11" s="9">
        <v>6</v>
      </c>
      <c r="F11" s="9">
        <v>0</v>
      </c>
      <c r="G11" s="9">
        <v>10</v>
      </c>
      <c r="H11" s="9">
        <v>0</v>
      </c>
      <c r="I11" s="9">
        <v>10</v>
      </c>
      <c r="J11" s="9">
        <v>9.5</v>
      </c>
      <c r="K11" s="9">
        <v>6</v>
      </c>
      <c r="L11" s="9">
        <v>9</v>
      </c>
      <c r="M11" s="9">
        <v>0</v>
      </c>
      <c r="N11" s="9">
        <v>9.5</v>
      </c>
      <c r="O11" s="9">
        <v>8</v>
      </c>
      <c r="P11" s="9">
        <v>9.5</v>
      </c>
      <c r="Q11" s="9">
        <v>6.5</v>
      </c>
      <c r="R11" s="9">
        <v>9</v>
      </c>
      <c r="S11" s="9"/>
      <c r="T11" s="11">
        <f t="shared" si="0"/>
        <v>103</v>
      </c>
      <c r="U11" s="90">
        <f t="shared" si="1"/>
        <v>68.666666666666671</v>
      </c>
      <c r="V11" s="15" t="s">
        <v>84</v>
      </c>
      <c r="W11" s="41" t="s">
        <v>85</v>
      </c>
      <c r="X11" s="21">
        <v>572072</v>
      </c>
      <c r="Y11" s="9">
        <v>10</v>
      </c>
      <c r="Z11" s="9">
        <v>15</v>
      </c>
      <c r="AA11" s="9">
        <v>6</v>
      </c>
      <c r="AB11" s="9">
        <v>10</v>
      </c>
      <c r="AC11" s="9">
        <v>15</v>
      </c>
      <c r="AD11" s="9">
        <v>6.75</v>
      </c>
      <c r="AE11" s="9">
        <v>17</v>
      </c>
      <c r="AF11" s="5">
        <v>44.5</v>
      </c>
      <c r="AG11" s="17">
        <v>10</v>
      </c>
      <c r="AH11" s="9">
        <v>15</v>
      </c>
      <c r="AI11" s="9">
        <v>15</v>
      </c>
      <c r="AJ11" s="9">
        <v>27</v>
      </c>
      <c r="AK11" s="9">
        <v>15</v>
      </c>
      <c r="AL11" s="9">
        <v>10</v>
      </c>
      <c r="AM11" s="9">
        <v>7.5</v>
      </c>
      <c r="AN11" s="9">
        <v>61.5</v>
      </c>
      <c r="AO11" s="9">
        <v>20</v>
      </c>
      <c r="AP11" s="9"/>
      <c r="AQ11" s="11">
        <f t="shared" si="2"/>
        <v>305.25</v>
      </c>
      <c r="AR11" s="11">
        <f t="shared" si="3"/>
        <v>87.214285714285708</v>
      </c>
      <c r="AS11" s="15" t="s">
        <v>84</v>
      </c>
      <c r="AT11" s="41" t="s">
        <v>85</v>
      </c>
      <c r="AU11" s="21">
        <v>572072</v>
      </c>
      <c r="AV11" s="9">
        <v>19</v>
      </c>
      <c r="AW11" s="9">
        <v>21</v>
      </c>
      <c r="AX11" s="23">
        <v>23</v>
      </c>
      <c r="AY11" s="23">
        <v>10</v>
      </c>
      <c r="AZ11" s="183">
        <v>3.5</v>
      </c>
      <c r="BA11" s="21">
        <f t="shared" si="4"/>
        <v>76.5</v>
      </c>
      <c r="BB11" s="5">
        <v>35.5</v>
      </c>
      <c r="BC11" s="5">
        <v>21.5</v>
      </c>
      <c r="BD11" s="9">
        <v>25</v>
      </c>
      <c r="BE11" s="99" t="s">
        <v>103</v>
      </c>
      <c r="BF11" s="116">
        <f t="shared" si="12"/>
        <v>82</v>
      </c>
      <c r="BG11" s="178">
        <v>15</v>
      </c>
      <c r="BH11" s="130">
        <v>8</v>
      </c>
      <c r="BI11" s="130">
        <v>18</v>
      </c>
      <c r="BJ11" s="130">
        <v>18.5</v>
      </c>
      <c r="BK11" s="130">
        <v>21.5</v>
      </c>
      <c r="BL11" s="23">
        <v>1.5</v>
      </c>
      <c r="BM11" s="116">
        <f t="shared" si="13"/>
        <v>82.5</v>
      </c>
      <c r="BN11" s="129">
        <v>10.5</v>
      </c>
      <c r="BO11" s="130">
        <v>23</v>
      </c>
      <c r="BP11" s="99">
        <v>24</v>
      </c>
      <c r="BQ11" s="99">
        <v>17.5</v>
      </c>
      <c r="BR11" s="143"/>
      <c r="BS11" s="116">
        <f t="shared" si="14"/>
        <v>75</v>
      </c>
      <c r="BT11" s="56">
        <f t="shared" si="5"/>
        <v>316</v>
      </c>
      <c r="BU11" s="57">
        <f t="shared" si="6"/>
        <v>79</v>
      </c>
      <c r="BV11" s="104"/>
      <c r="BW11" s="23" t="s">
        <v>84</v>
      </c>
      <c r="BX11" s="41" t="s">
        <v>85</v>
      </c>
      <c r="BY11" s="21">
        <v>572072</v>
      </c>
      <c r="BZ11" s="9">
        <f t="shared" si="7"/>
        <v>305.25</v>
      </c>
      <c r="CA11" s="9">
        <f t="shared" si="8"/>
        <v>316</v>
      </c>
      <c r="CB11" s="9">
        <f t="shared" si="9"/>
        <v>103</v>
      </c>
      <c r="CC11" s="9"/>
      <c r="CD11" s="153"/>
      <c r="CE11" s="9">
        <f t="shared" si="10"/>
        <v>724.25</v>
      </c>
      <c r="CF11" s="49">
        <f t="shared" si="11"/>
        <v>87.259036144578317</v>
      </c>
      <c r="CG11" s="50" t="s">
        <v>115</v>
      </c>
      <c r="CH11"/>
      <c r="CI11"/>
      <c r="CJ11"/>
      <c r="CK11"/>
      <c r="CL11"/>
      <c r="CM11"/>
      <c r="CN11"/>
      <c r="CO11"/>
      <c r="CP11"/>
      <c r="CQ11"/>
      <c r="CR11"/>
      <c r="CS11"/>
    </row>
    <row r="12" spans="1:97" s="26" customFormat="1" ht="18.75" customHeight="1" x14ac:dyDescent="0.25">
      <c r="A12" s="85" t="s">
        <v>86</v>
      </c>
      <c r="B12" s="39" t="s">
        <v>87</v>
      </c>
      <c r="C12" s="25">
        <v>646747</v>
      </c>
      <c r="D12" s="1">
        <v>9.9</v>
      </c>
      <c r="E12" s="1">
        <v>7</v>
      </c>
      <c r="F12" s="1">
        <v>8.5</v>
      </c>
      <c r="G12" s="1">
        <v>9.5</v>
      </c>
      <c r="H12" s="1">
        <v>8.5</v>
      </c>
      <c r="I12" s="1">
        <v>10</v>
      </c>
      <c r="J12" s="1">
        <v>7</v>
      </c>
      <c r="K12" s="1">
        <v>9</v>
      </c>
      <c r="L12" s="1">
        <v>0</v>
      </c>
      <c r="M12" s="1">
        <v>8</v>
      </c>
      <c r="N12" s="1">
        <v>8</v>
      </c>
      <c r="O12" s="1">
        <v>8.5</v>
      </c>
      <c r="P12" s="1">
        <v>6.5</v>
      </c>
      <c r="Q12" s="1">
        <v>6</v>
      </c>
      <c r="R12" s="1">
        <v>8.5</v>
      </c>
      <c r="S12" s="1"/>
      <c r="T12" s="22">
        <f t="shared" si="0"/>
        <v>114.9</v>
      </c>
      <c r="U12" s="91">
        <f t="shared" si="1"/>
        <v>76.599999999999994</v>
      </c>
      <c r="V12" s="85" t="s">
        <v>86</v>
      </c>
      <c r="W12" s="39" t="s">
        <v>87</v>
      </c>
      <c r="X12" s="25">
        <v>646747</v>
      </c>
      <c r="Y12" s="1">
        <v>10</v>
      </c>
      <c r="Z12" s="1">
        <v>15</v>
      </c>
      <c r="AA12" s="1">
        <v>6</v>
      </c>
      <c r="AB12" s="1">
        <v>10</v>
      </c>
      <c r="AC12" s="1">
        <v>15</v>
      </c>
      <c r="AD12" s="1">
        <v>6.75</v>
      </c>
      <c r="AE12" s="1">
        <v>21.5</v>
      </c>
      <c r="AF12" s="27">
        <v>47</v>
      </c>
      <c r="AG12" s="28">
        <v>10</v>
      </c>
      <c r="AH12" s="1">
        <v>15</v>
      </c>
      <c r="AI12" s="1">
        <v>14</v>
      </c>
      <c r="AJ12" s="1">
        <v>26</v>
      </c>
      <c r="AK12" s="1">
        <v>15</v>
      </c>
      <c r="AL12" s="1">
        <v>8.33</v>
      </c>
      <c r="AM12" s="1">
        <v>7.5</v>
      </c>
      <c r="AN12" s="1">
        <v>63.5</v>
      </c>
      <c r="AO12" s="1">
        <v>16</v>
      </c>
      <c r="AP12" s="1"/>
      <c r="AQ12" s="22">
        <f t="shared" si="2"/>
        <v>306.58000000000004</v>
      </c>
      <c r="AR12" s="22">
        <f t="shared" si="3"/>
        <v>87.594285714285718</v>
      </c>
      <c r="AS12" s="85" t="s">
        <v>86</v>
      </c>
      <c r="AT12" s="39" t="s">
        <v>87</v>
      </c>
      <c r="AU12" s="25">
        <v>646747</v>
      </c>
      <c r="AV12" s="72">
        <v>23.5</v>
      </c>
      <c r="AW12" s="72">
        <v>28</v>
      </c>
      <c r="AX12" s="71">
        <v>26.5</v>
      </c>
      <c r="AY12" s="71">
        <v>13</v>
      </c>
      <c r="AZ12" s="186"/>
      <c r="BA12" s="96">
        <f t="shared" si="4"/>
        <v>91</v>
      </c>
      <c r="BB12" s="73">
        <v>40</v>
      </c>
      <c r="BC12" s="73">
        <v>18</v>
      </c>
      <c r="BD12" s="72">
        <v>25</v>
      </c>
      <c r="BE12" s="102"/>
      <c r="BF12" s="119">
        <f t="shared" si="12"/>
        <v>83</v>
      </c>
      <c r="BG12" s="176">
        <v>16.5</v>
      </c>
      <c r="BH12" s="136">
        <v>12</v>
      </c>
      <c r="BI12" s="136">
        <v>18</v>
      </c>
      <c r="BJ12" s="136">
        <v>18</v>
      </c>
      <c r="BK12" s="136">
        <v>25.5</v>
      </c>
      <c r="BL12" s="71"/>
      <c r="BM12" s="119">
        <f t="shared" si="13"/>
        <v>90</v>
      </c>
      <c r="BN12" s="135">
        <v>13</v>
      </c>
      <c r="BO12" s="136">
        <v>23</v>
      </c>
      <c r="BP12" s="102">
        <v>26</v>
      </c>
      <c r="BQ12" s="102">
        <v>18</v>
      </c>
      <c r="BR12" s="146"/>
      <c r="BS12" s="119">
        <f t="shared" si="14"/>
        <v>80</v>
      </c>
      <c r="BT12" s="74">
        <f t="shared" si="5"/>
        <v>344</v>
      </c>
      <c r="BU12" s="75">
        <f t="shared" si="6"/>
        <v>86</v>
      </c>
      <c r="BV12" s="109"/>
      <c r="BW12" s="29" t="s">
        <v>86</v>
      </c>
      <c r="BX12" s="39" t="s">
        <v>87</v>
      </c>
      <c r="BY12" s="25">
        <v>646747</v>
      </c>
      <c r="BZ12" s="72">
        <f t="shared" si="7"/>
        <v>306.58000000000004</v>
      </c>
      <c r="CA12" s="72">
        <f t="shared" si="8"/>
        <v>344</v>
      </c>
      <c r="CB12" s="72">
        <f t="shared" si="9"/>
        <v>114.9</v>
      </c>
      <c r="CC12" s="72"/>
      <c r="CD12" s="157"/>
      <c r="CE12" s="72">
        <f t="shared" si="10"/>
        <v>765.48</v>
      </c>
      <c r="CF12" s="76">
        <f t="shared" si="11"/>
        <v>92.226506024096395</v>
      </c>
      <c r="CG12" s="77" t="s">
        <v>114</v>
      </c>
      <c r="CH12"/>
      <c r="CI12"/>
      <c r="CJ12"/>
      <c r="CK12"/>
      <c r="CL12"/>
      <c r="CM12"/>
      <c r="CN12"/>
      <c r="CO12"/>
      <c r="CP12"/>
      <c r="CQ12"/>
      <c r="CR12"/>
      <c r="CS12"/>
    </row>
    <row r="13" spans="1:97" s="32" customFormat="1" ht="18.75" customHeight="1" thickBot="1" x14ac:dyDescent="0.3">
      <c r="A13" s="160" t="s">
        <v>88</v>
      </c>
      <c r="B13" s="40" t="s">
        <v>89</v>
      </c>
      <c r="C13" s="31">
        <v>632408</v>
      </c>
      <c r="D13" s="30">
        <v>5</v>
      </c>
      <c r="E13" s="30">
        <v>5</v>
      </c>
      <c r="F13" s="30">
        <v>0</v>
      </c>
      <c r="G13" s="30">
        <v>8.25</v>
      </c>
      <c r="H13" s="30">
        <v>0</v>
      </c>
      <c r="I13" s="30">
        <v>7.5</v>
      </c>
      <c r="J13" s="30">
        <v>0</v>
      </c>
      <c r="K13" s="30">
        <v>9</v>
      </c>
      <c r="L13" s="30">
        <v>8.5</v>
      </c>
      <c r="M13" s="30">
        <v>7.5</v>
      </c>
      <c r="N13" s="30">
        <v>8.5</v>
      </c>
      <c r="O13" s="30">
        <v>8</v>
      </c>
      <c r="P13" s="30">
        <v>2.5</v>
      </c>
      <c r="Q13" s="30">
        <v>9</v>
      </c>
      <c r="R13" s="30">
        <v>9.5</v>
      </c>
      <c r="S13" s="30"/>
      <c r="T13" s="33">
        <f t="shared" si="0"/>
        <v>88.25</v>
      </c>
      <c r="U13" s="92">
        <f t="shared" si="1"/>
        <v>58.833333333333336</v>
      </c>
      <c r="V13" s="160" t="s">
        <v>88</v>
      </c>
      <c r="W13" s="40" t="s">
        <v>89</v>
      </c>
      <c r="X13" s="31">
        <v>632408</v>
      </c>
      <c r="Y13" s="30">
        <v>0</v>
      </c>
      <c r="Z13" s="30" t="s">
        <v>104</v>
      </c>
      <c r="AA13" s="30">
        <v>4</v>
      </c>
      <c r="AB13" s="30">
        <v>10</v>
      </c>
      <c r="AC13" s="30">
        <v>15</v>
      </c>
      <c r="AD13" s="30">
        <v>9</v>
      </c>
      <c r="AE13" s="152">
        <v>8.5</v>
      </c>
      <c r="AF13" s="34">
        <v>43</v>
      </c>
      <c r="AG13" s="35">
        <v>10</v>
      </c>
      <c r="AH13" s="30">
        <v>0</v>
      </c>
      <c r="AI13" s="30">
        <v>14</v>
      </c>
      <c r="AJ13" s="30">
        <v>18.5</v>
      </c>
      <c r="AK13" s="30">
        <v>15</v>
      </c>
      <c r="AL13" s="30">
        <v>8.33</v>
      </c>
      <c r="AM13" s="30">
        <v>10</v>
      </c>
      <c r="AN13" s="30">
        <v>58</v>
      </c>
      <c r="AO13" s="30">
        <v>17</v>
      </c>
      <c r="AP13" s="30"/>
      <c r="AQ13" s="33">
        <f t="shared" si="2"/>
        <v>240.33</v>
      </c>
      <c r="AR13" s="33">
        <f t="shared" si="3"/>
        <v>68.665714285714287</v>
      </c>
      <c r="AS13" s="160" t="s">
        <v>88</v>
      </c>
      <c r="AT13" s="40" t="s">
        <v>89</v>
      </c>
      <c r="AU13" s="31">
        <v>632408</v>
      </c>
      <c r="AV13" s="30">
        <v>21.5</v>
      </c>
      <c r="AW13" s="30">
        <v>19</v>
      </c>
      <c r="AX13" s="36">
        <v>25</v>
      </c>
      <c r="AY13" s="36">
        <v>10</v>
      </c>
      <c r="AZ13" s="185" t="s">
        <v>103</v>
      </c>
      <c r="BA13" s="31">
        <f t="shared" si="4"/>
        <v>75.5</v>
      </c>
      <c r="BB13" s="34">
        <v>22.5</v>
      </c>
      <c r="BC13" s="34">
        <v>12.5</v>
      </c>
      <c r="BD13" s="30">
        <v>20</v>
      </c>
      <c r="BE13" s="101"/>
      <c r="BF13" s="118">
        <f t="shared" si="12"/>
        <v>55</v>
      </c>
      <c r="BG13" s="177">
        <v>14.5</v>
      </c>
      <c r="BH13" s="134">
        <v>6</v>
      </c>
      <c r="BI13" s="134">
        <v>12</v>
      </c>
      <c r="BJ13" s="134">
        <v>10.5</v>
      </c>
      <c r="BK13" s="134">
        <v>20</v>
      </c>
      <c r="BL13" s="36">
        <v>1.75</v>
      </c>
      <c r="BM13" s="118">
        <f t="shared" si="13"/>
        <v>64.75</v>
      </c>
      <c r="BN13" s="133">
        <v>9.5</v>
      </c>
      <c r="BO13" s="134">
        <v>14.5</v>
      </c>
      <c r="BP13" s="101">
        <v>7</v>
      </c>
      <c r="BQ13" s="101">
        <v>16</v>
      </c>
      <c r="BR13" s="145"/>
      <c r="BS13" s="118">
        <f t="shared" si="14"/>
        <v>47</v>
      </c>
      <c r="BT13" s="62">
        <f t="shared" si="5"/>
        <v>242.25</v>
      </c>
      <c r="BU13" s="63">
        <f t="shared" si="6"/>
        <v>60.5625</v>
      </c>
      <c r="BV13" s="108"/>
      <c r="BW13" s="36" t="s">
        <v>88</v>
      </c>
      <c r="BX13" s="40" t="s">
        <v>89</v>
      </c>
      <c r="BY13" s="31">
        <v>632408</v>
      </c>
      <c r="BZ13" s="30">
        <f t="shared" si="7"/>
        <v>240.33</v>
      </c>
      <c r="CA13" s="30">
        <f t="shared" si="8"/>
        <v>242.25</v>
      </c>
      <c r="CB13" s="30">
        <f t="shared" si="9"/>
        <v>88.25</v>
      </c>
      <c r="CC13" s="30">
        <v>10</v>
      </c>
      <c r="CD13" s="156"/>
      <c r="CE13" s="30">
        <f t="shared" si="10"/>
        <v>580.83000000000004</v>
      </c>
      <c r="CF13" s="64">
        <f t="shared" si="11"/>
        <v>69.979518072289153</v>
      </c>
      <c r="CG13" s="65" t="s">
        <v>116</v>
      </c>
      <c r="CH13"/>
      <c r="CI13"/>
      <c r="CJ13"/>
      <c r="CK13"/>
      <c r="CL13"/>
      <c r="CM13"/>
      <c r="CN13"/>
      <c r="CO13"/>
      <c r="CP13"/>
      <c r="CQ13"/>
      <c r="CR13"/>
      <c r="CS13"/>
    </row>
    <row r="14" spans="1:97" s="8" customFormat="1" ht="18.75" customHeight="1" x14ac:dyDescent="0.25">
      <c r="A14" s="15" t="s">
        <v>100</v>
      </c>
      <c r="B14" s="41" t="s">
        <v>101</v>
      </c>
      <c r="C14" s="94">
        <v>612704</v>
      </c>
      <c r="D14" s="9">
        <v>9.9</v>
      </c>
      <c r="E14" s="9">
        <v>6</v>
      </c>
      <c r="F14" s="9">
        <v>7</v>
      </c>
      <c r="G14" s="9">
        <v>9.75</v>
      </c>
      <c r="H14" s="9">
        <v>7</v>
      </c>
      <c r="I14" s="9">
        <v>8</v>
      </c>
      <c r="J14" s="9">
        <v>9</v>
      </c>
      <c r="K14" s="9">
        <v>10</v>
      </c>
      <c r="L14" s="9">
        <v>4</v>
      </c>
      <c r="M14" s="9"/>
      <c r="N14" s="9">
        <v>10</v>
      </c>
      <c r="O14" s="9">
        <v>8</v>
      </c>
      <c r="P14" s="9">
        <v>5.5</v>
      </c>
      <c r="Q14" s="9">
        <v>7</v>
      </c>
      <c r="R14" s="9">
        <v>9.5</v>
      </c>
      <c r="S14" s="9"/>
      <c r="T14" s="11">
        <f t="shared" si="0"/>
        <v>110.65</v>
      </c>
      <c r="U14" s="90">
        <f t="shared" si="1"/>
        <v>73.766666666666666</v>
      </c>
      <c r="V14" s="15" t="s">
        <v>100</v>
      </c>
      <c r="W14" s="41" t="s">
        <v>101</v>
      </c>
      <c r="X14" s="94">
        <v>612704</v>
      </c>
      <c r="Y14" s="9">
        <v>10</v>
      </c>
      <c r="Z14" s="9">
        <v>15</v>
      </c>
      <c r="AA14" s="9">
        <v>6</v>
      </c>
      <c r="AB14" s="9">
        <v>10</v>
      </c>
      <c r="AC14" s="9">
        <v>15</v>
      </c>
      <c r="AD14" s="9">
        <v>9</v>
      </c>
      <c r="AE14" s="9">
        <v>17</v>
      </c>
      <c r="AF14" s="5">
        <v>52</v>
      </c>
      <c r="AG14" s="17">
        <v>10</v>
      </c>
      <c r="AH14" s="9">
        <v>15</v>
      </c>
      <c r="AI14" s="9">
        <v>15</v>
      </c>
      <c r="AJ14" s="9">
        <v>23</v>
      </c>
      <c r="AK14" s="9">
        <v>12</v>
      </c>
      <c r="AL14" s="9">
        <v>0</v>
      </c>
      <c r="AM14" s="9">
        <v>7.5</v>
      </c>
      <c r="AN14" s="9">
        <v>62.5</v>
      </c>
      <c r="AO14" s="9">
        <v>19</v>
      </c>
      <c r="AP14" s="9"/>
      <c r="AQ14" s="11">
        <f t="shared" si="2"/>
        <v>298</v>
      </c>
      <c r="AR14" s="11">
        <f t="shared" si="3"/>
        <v>85.142857142857139</v>
      </c>
      <c r="AS14" s="15" t="s">
        <v>100</v>
      </c>
      <c r="AT14" s="41" t="s">
        <v>101</v>
      </c>
      <c r="AU14" s="94">
        <v>612704</v>
      </c>
      <c r="AV14" s="9">
        <v>21.5</v>
      </c>
      <c r="AW14" s="9">
        <v>25</v>
      </c>
      <c r="AX14" s="23">
        <v>25</v>
      </c>
      <c r="AY14" s="23">
        <v>9</v>
      </c>
      <c r="AZ14" s="183">
        <v>1.5</v>
      </c>
      <c r="BA14" s="21">
        <f t="shared" si="4"/>
        <v>82</v>
      </c>
      <c r="BB14" s="5">
        <v>31.5</v>
      </c>
      <c r="BC14" s="5">
        <v>24.5</v>
      </c>
      <c r="BD14" s="9">
        <v>22</v>
      </c>
      <c r="BE14" s="99"/>
      <c r="BF14" s="116">
        <f t="shared" si="12"/>
        <v>78</v>
      </c>
      <c r="BG14" s="178">
        <v>13.5</v>
      </c>
      <c r="BH14" s="130">
        <v>12</v>
      </c>
      <c r="BI14" s="130">
        <v>17</v>
      </c>
      <c r="BJ14" s="130">
        <v>18.5</v>
      </c>
      <c r="BK14" s="130">
        <v>18</v>
      </c>
      <c r="BL14" s="23">
        <v>2</v>
      </c>
      <c r="BM14" s="116">
        <f t="shared" si="13"/>
        <v>81</v>
      </c>
      <c r="BN14" s="129">
        <v>10</v>
      </c>
      <c r="BO14" s="130">
        <v>19.5</v>
      </c>
      <c r="BP14" s="99">
        <v>25</v>
      </c>
      <c r="BQ14" s="99">
        <v>16.5</v>
      </c>
      <c r="BR14" s="143"/>
      <c r="BS14" s="116">
        <f t="shared" si="14"/>
        <v>71</v>
      </c>
      <c r="BT14" s="56">
        <f t="shared" si="5"/>
        <v>312</v>
      </c>
      <c r="BU14" s="57">
        <f t="shared" si="6"/>
        <v>78</v>
      </c>
      <c r="BV14" s="104"/>
      <c r="BW14" s="23" t="s">
        <v>100</v>
      </c>
      <c r="BX14" s="41" t="s">
        <v>101</v>
      </c>
      <c r="BY14" s="94">
        <v>612704</v>
      </c>
      <c r="BZ14" s="9">
        <f t="shared" si="7"/>
        <v>298</v>
      </c>
      <c r="CA14" s="9">
        <f t="shared" si="8"/>
        <v>312</v>
      </c>
      <c r="CB14" s="9">
        <f t="shared" si="9"/>
        <v>110.65</v>
      </c>
      <c r="CC14" s="9"/>
      <c r="CD14" s="153"/>
      <c r="CE14" s="9">
        <f t="shared" si="10"/>
        <v>720.65</v>
      </c>
      <c r="CF14" s="49">
        <f t="shared" si="11"/>
        <v>86.825301204819269</v>
      </c>
      <c r="CG14" s="50" t="s">
        <v>115</v>
      </c>
      <c r="CH14"/>
      <c r="CI14"/>
      <c r="CJ14"/>
      <c r="CK14"/>
      <c r="CL14"/>
      <c r="CM14"/>
      <c r="CN14"/>
      <c r="CO14"/>
      <c r="CP14"/>
      <c r="CQ14"/>
      <c r="CR14"/>
      <c r="CS14"/>
    </row>
    <row r="15" spans="1:97" s="26" customFormat="1" ht="18.75" customHeight="1" x14ac:dyDescent="0.25">
      <c r="A15" s="85" t="s">
        <v>90</v>
      </c>
      <c r="B15" s="39" t="s">
        <v>91</v>
      </c>
      <c r="C15" s="25">
        <v>600672</v>
      </c>
      <c r="D15" s="1">
        <v>10</v>
      </c>
      <c r="E15" s="1">
        <v>7</v>
      </c>
      <c r="F15" s="1">
        <v>9.5</v>
      </c>
      <c r="G15" s="1">
        <v>8.5</v>
      </c>
      <c r="H15" s="1">
        <v>8</v>
      </c>
      <c r="I15" s="1">
        <v>10</v>
      </c>
      <c r="J15" s="1">
        <v>9.5</v>
      </c>
      <c r="K15" s="1">
        <v>8</v>
      </c>
      <c r="L15" s="1">
        <v>0</v>
      </c>
      <c r="M15" s="1">
        <v>0</v>
      </c>
      <c r="N15" s="1">
        <v>6</v>
      </c>
      <c r="O15" s="1">
        <v>6</v>
      </c>
      <c r="P15" s="1"/>
      <c r="Q15" s="1">
        <v>6.5</v>
      </c>
      <c r="R15" s="1">
        <v>7.5</v>
      </c>
      <c r="S15" s="1"/>
      <c r="T15" s="22">
        <f t="shared" si="0"/>
        <v>96.5</v>
      </c>
      <c r="U15" s="91">
        <f t="shared" si="1"/>
        <v>64.333333333333329</v>
      </c>
      <c r="V15" s="85" t="s">
        <v>90</v>
      </c>
      <c r="W15" s="39" t="s">
        <v>91</v>
      </c>
      <c r="X15" s="25">
        <v>600672</v>
      </c>
      <c r="Y15" s="1">
        <v>10</v>
      </c>
      <c r="Z15" s="1">
        <v>15</v>
      </c>
      <c r="AA15" s="1">
        <v>4</v>
      </c>
      <c r="AB15" s="1">
        <v>10</v>
      </c>
      <c r="AC15" s="1">
        <v>15</v>
      </c>
      <c r="AD15" s="1">
        <v>6.75</v>
      </c>
      <c r="AE15" s="1">
        <v>16.5</v>
      </c>
      <c r="AF15" s="27">
        <v>45</v>
      </c>
      <c r="AG15" s="28">
        <v>10</v>
      </c>
      <c r="AH15" s="1">
        <v>14</v>
      </c>
      <c r="AI15" s="1">
        <v>15</v>
      </c>
      <c r="AJ15" s="1">
        <v>26.5</v>
      </c>
      <c r="AK15" s="1">
        <v>7.5</v>
      </c>
      <c r="AL15" s="1">
        <v>10</v>
      </c>
      <c r="AM15" s="1">
        <v>7.5</v>
      </c>
      <c r="AN15" s="1">
        <v>58.5</v>
      </c>
      <c r="AO15" s="1">
        <v>15</v>
      </c>
      <c r="AP15" s="1"/>
      <c r="AQ15" s="22">
        <f t="shared" si="2"/>
        <v>286.25</v>
      </c>
      <c r="AR15" s="22">
        <f t="shared" si="3"/>
        <v>81.785714285714278</v>
      </c>
      <c r="AS15" s="85" t="s">
        <v>90</v>
      </c>
      <c r="AT15" s="39" t="s">
        <v>91</v>
      </c>
      <c r="AU15" s="25">
        <v>600672</v>
      </c>
      <c r="AV15" s="1">
        <v>20.5</v>
      </c>
      <c r="AW15" s="1">
        <v>20.5</v>
      </c>
      <c r="AX15" s="29">
        <v>25</v>
      </c>
      <c r="AY15" s="29">
        <v>11</v>
      </c>
      <c r="AZ15" s="184" t="s">
        <v>103</v>
      </c>
      <c r="BA15" s="25">
        <f t="shared" si="4"/>
        <v>77</v>
      </c>
      <c r="BB15" s="27">
        <v>44</v>
      </c>
      <c r="BC15" s="27">
        <v>23.5</v>
      </c>
      <c r="BD15" s="1">
        <v>25</v>
      </c>
      <c r="BE15" s="100" t="s">
        <v>103</v>
      </c>
      <c r="BF15" s="117">
        <f t="shared" si="12"/>
        <v>92.5</v>
      </c>
      <c r="BG15" s="175">
        <v>13</v>
      </c>
      <c r="BH15" s="132">
        <v>12</v>
      </c>
      <c r="BI15" s="132">
        <v>14.5</v>
      </c>
      <c r="BJ15" s="132">
        <v>16.5</v>
      </c>
      <c r="BK15" s="132">
        <v>22</v>
      </c>
      <c r="BL15" s="194" t="s">
        <v>108</v>
      </c>
      <c r="BM15" s="117">
        <f t="shared" si="13"/>
        <v>78</v>
      </c>
      <c r="BN15" s="131">
        <v>7</v>
      </c>
      <c r="BO15" s="132">
        <v>12.5</v>
      </c>
      <c r="BP15" s="100">
        <v>22.5</v>
      </c>
      <c r="BQ15" s="100">
        <v>8</v>
      </c>
      <c r="BR15" s="144" t="s">
        <v>103</v>
      </c>
      <c r="BS15" s="117">
        <f t="shared" si="14"/>
        <v>50</v>
      </c>
      <c r="BT15" s="58">
        <f t="shared" si="5"/>
        <v>297.5</v>
      </c>
      <c r="BU15" s="59">
        <f t="shared" si="6"/>
        <v>74.375</v>
      </c>
      <c r="BV15" s="107"/>
      <c r="BW15" s="29" t="s">
        <v>90</v>
      </c>
      <c r="BX15" s="39" t="s">
        <v>91</v>
      </c>
      <c r="BY15" s="25">
        <v>600672</v>
      </c>
      <c r="BZ15" s="1">
        <f t="shared" si="7"/>
        <v>286.25</v>
      </c>
      <c r="CA15" s="1">
        <f t="shared" si="8"/>
        <v>297.5</v>
      </c>
      <c r="CB15" s="1">
        <f t="shared" si="9"/>
        <v>96.5</v>
      </c>
      <c r="CC15" s="1"/>
      <c r="CD15" s="155"/>
      <c r="CE15" s="1">
        <f t="shared" si="10"/>
        <v>680.25</v>
      </c>
      <c r="CF15" s="60">
        <f t="shared" si="11"/>
        <v>81.9578313253012</v>
      </c>
      <c r="CG15" s="61" t="s">
        <v>115</v>
      </c>
      <c r="CH15"/>
      <c r="CI15"/>
      <c r="CJ15"/>
      <c r="CK15"/>
      <c r="CL15"/>
      <c r="CM15"/>
      <c r="CN15"/>
      <c r="CO15"/>
      <c r="CP15"/>
      <c r="CQ15"/>
      <c r="CR15"/>
      <c r="CS15"/>
    </row>
    <row r="16" spans="1:97" s="32" customFormat="1" ht="18.75" customHeight="1" thickBot="1" x14ac:dyDescent="0.3">
      <c r="A16" s="160" t="s">
        <v>92</v>
      </c>
      <c r="B16" s="40" t="s">
        <v>93</v>
      </c>
      <c r="C16" s="31">
        <v>609208</v>
      </c>
      <c r="D16" s="30">
        <v>10</v>
      </c>
      <c r="E16" s="30">
        <v>8</v>
      </c>
      <c r="F16" s="30">
        <v>10</v>
      </c>
      <c r="G16" s="30">
        <v>8.75</v>
      </c>
      <c r="H16" s="30">
        <v>7.5</v>
      </c>
      <c r="I16" s="30">
        <v>8</v>
      </c>
      <c r="J16" s="30">
        <v>4</v>
      </c>
      <c r="K16" s="30">
        <v>10</v>
      </c>
      <c r="L16" s="30">
        <v>5.5</v>
      </c>
      <c r="M16" s="30">
        <v>9.5</v>
      </c>
      <c r="N16" s="30">
        <v>7.5</v>
      </c>
      <c r="O16" s="30">
        <v>9</v>
      </c>
      <c r="P16" s="30">
        <v>7</v>
      </c>
      <c r="Q16" s="30">
        <v>2.5</v>
      </c>
      <c r="R16" s="30">
        <v>9</v>
      </c>
      <c r="S16" s="30"/>
      <c r="T16" s="33">
        <f t="shared" si="0"/>
        <v>116.25</v>
      </c>
      <c r="U16" s="92">
        <f t="shared" si="1"/>
        <v>77.5</v>
      </c>
      <c r="V16" s="160" t="s">
        <v>92</v>
      </c>
      <c r="W16" s="40" t="s">
        <v>93</v>
      </c>
      <c r="X16" s="31">
        <v>609208</v>
      </c>
      <c r="Y16" s="30">
        <v>10</v>
      </c>
      <c r="Z16" s="30">
        <v>15</v>
      </c>
      <c r="AA16" s="30">
        <v>6</v>
      </c>
      <c r="AB16" s="30">
        <v>10</v>
      </c>
      <c r="AC16" s="30">
        <v>15</v>
      </c>
      <c r="AD16" s="30">
        <v>9</v>
      </c>
      <c r="AE16" s="30">
        <v>20.5</v>
      </c>
      <c r="AF16" s="34">
        <v>51.5</v>
      </c>
      <c r="AG16" s="35">
        <v>10</v>
      </c>
      <c r="AH16" s="30">
        <v>15</v>
      </c>
      <c r="AI16" s="30">
        <v>14</v>
      </c>
      <c r="AJ16" s="30">
        <v>27</v>
      </c>
      <c r="AK16" s="30">
        <v>15</v>
      </c>
      <c r="AL16" s="30">
        <v>10</v>
      </c>
      <c r="AM16" s="30">
        <v>10</v>
      </c>
      <c r="AN16" s="30">
        <v>66.5</v>
      </c>
      <c r="AO16" s="30">
        <v>20</v>
      </c>
      <c r="AP16" s="30"/>
      <c r="AQ16" s="33">
        <f t="shared" si="2"/>
        <v>324.5</v>
      </c>
      <c r="AR16" s="33">
        <f t="shared" si="3"/>
        <v>92.714285714285722</v>
      </c>
      <c r="AS16" s="160" t="s">
        <v>92</v>
      </c>
      <c r="AT16" s="40" t="s">
        <v>93</v>
      </c>
      <c r="AU16" s="31">
        <v>609208</v>
      </c>
      <c r="AV16" s="3">
        <v>20</v>
      </c>
      <c r="AW16" s="3">
        <v>15.5</v>
      </c>
      <c r="AX16" s="78">
        <v>25</v>
      </c>
      <c r="AY16" s="78">
        <v>5</v>
      </c>
      <c r="AZ16" s="188">
        <v>2.25</v>
      </c>
      <c r="BA16" s="97">
        <f t="shared" si="4"/>
        <v>67.75</v>
      </c>
      <c r="BB16" s="79">
        <v>18</v>
      </c>
      <c r="BC16" s="79">
        <v>11.5</v>
      </c>
      <c r="BD16" s="3">
        <v>24</v>
      </c>
      <c r="BE16" s="103">
        <v>-2</v>
      </c>
      <c r="BF16" s="120">
        <f t="shared" si="12"/>
        <v>51.5</v>
      </c>
      <c r="BG16" s="180">
        <v>13.5</v>
      </c>
      <c r="BH16" s="138">
        <v>12</v>
      </c>
      <c r="BI16" s="138">
        <v>9.5</v>
      </c>
      <c r="BJ16" s="138">
        <v>14.5</v>
      </c>
      <c r="BK16" s="138">
        <v>22.5</v>
      </c>
      <c r="BL16" s="78">
        <v>1.5</v>
      </c>
      <c r="BM16" s="120">
        <f t="shared" si="13"/>
        <v>73.5</v>
      </c>
      <c r="BN16" s="137">
        <v>7.5</v>
      </c>
      <c r="BO16" s="138">
        <v>15.5</v>
      </c>
      <c r="BP16" s="103">
        <v>22</v>
      </c>
      <c r="BQ16" s="103">
        <v>24</v>
      </c>
      <c r="BR16" s="147"/>
      <c r="BS16" s="120">
        <f t="shared" si="14"/>
        <v>69</v>
      </c>
      <c r="BT16" s="80">
        <f t="shared" si="5"/>
        <v>261.75</v>
      </c>
      <c r="BU16" s="81">
        <f t="shared" si="6"/>
        <v>65.4375</v>
      </c>
      <c r="BV16" s="110"/>
      <c r="BW16" s="36" t="s">
        <v>92</v>
      </c>
      <c r="BX16" s="40" t="s">
        <v>93</v>
      </c>
      <c r="BY16" s="31">
        <v>609208</v>
      </c>
      <c r="BZ16" s="3">
        <f t="shared" si="7"/>
        <v>324.5</v>
      </c>
      <c r="CA16" s="3">
        <f t="shared" si="8"/>
        <v>261.75</v>
      </c>
      <c r="CB16" s="3">
        <f t="shared" si="9"/>
        <v>116.25</v>
      </c>
      <c r="CC16" s="3"/>
      <c r="CD16" s="159"/>
      <c r="CE16" s="3">
        <f t="shared" si="10"/>
        <v>702.5</v>
      </c>
      <c r="CF16" s="82">
        <f t="shared" si="11"/>
        <v>84.638554216867462</v>
      </c>
      <c r="CG16" s="83" t="s">
        <v>115</v>
      </c>
      <c r="CH16"/>
      <c r="CI16"/>
      <c r="CJ16"/>
      <c r="CK16"/>
      <c r="CL16"/>
      <c r="CM16"/>
      <c r="CN16"/>
      <c r="CO16"/>
      <c r="CP16"/>
      <c r="CQ16"/>
      <c r="CR16"/>
      <c r="CS16"/>
    </row>
    <row r="17" spans="1:97" s="8" customFormat="1" ht="18.75" customHeight="1" x14ac:dyDescent="0.25">
      <c r="A17" s="15" t="s">
        <v>94</v>
      </c>
      <c r="B17" s="41" t="s">
        <v>95</v>
      </c>
      <c r="C17" s="21">
        <v>578093</v>
      </c>
      <c r="D17" s="9">
        <v>10</v>
      </c>
      <c r="E17" s="9">
        <v>7</v>
      </c>
      <c r="F17" s="9">
        <v>8</v>
      </c>
      <c r="G17" s="9">
        <v>9</v>
      </c>
      <c r="H17" s="9">
        <v>8.75</v>
      </c>
      <c r="I17" s="9">
        <v>10</v>
      </c>
      <c r="J17" s="9">
        <v>3</v>
      </c>
      <c r="K17" s="9">
        <v>8</v>
      </c>
      <c r="L17" s="9">
        <v>3.5</v>
      </c>
      <c r="M17" s="9">
        <v>8</v>
      </c>
      <c r="N17" s="9">
        <v>9.5</v>
      </c>
      <c r="O17" s="9">
        <v>4.5</v>
      </c>
      <c r="P17" s="9"/>
      <c r="Q17" s="9">
        <v>6.5</v>
      </c>
      <c r="R17" s="9"/>
      <c r="S17" s="9"/>
      <c r="T17" s="11">
        <f t="shared" si="0"/>
        <v>95.75</v>
      </c>
      <c r="U17" s="90">
        <f t="shared" si="1"/>
        <v>63.833333333333329</v>
      </c>
      <c r="V17" s="15" t="s">
        <v>94</v>
      </c>
      <c r="W17" s="41" t="s">
        <v>95</v>
      </c>
      <c r="X17" s="21">
        <v>578093</v>
      </c>
      <c r="Y17" s="9">
        <v>10</v>
      </c>
      <c r="Z17" s="9">
        <v>15</v>
      </c>
      <c r="AA17" s="9">
        <v>6</v>
      </c>
      <c r="AB17" s="9">
        <v>10</v>
      </c>
      <c r="AC17" s="9">
        <v>15</v>
      </c>
      <c r="AD17" s="9">
        <v>9</v>
      </c>
      <c r="AE17" s="9">
        <v>17</v>
      </c>
      <c r="AF17" s="5">
        <v>38</v>
      </c>
      <c r="AG17" s="17">
        <v>10</v>
      </c>
      <c r="AH17" s="9">
        <v>15</v>
      </c>
      <c r="AI17" s="9">
        <v>15</v>
      </c>
      <c r="AJ17" s="9">
        <v>24</v>
      </c>
      <c r="AK17" s="9">
        <v>15</v>
      </c>
      <c r="AL17" s="9">
        <v>10</v>
      </c>
      <c r="AM17" s="9">
        <v>10</v>
      </c>
      <c r="AN17" s="9">
        <v>49</v>
      </c>
      <c r="AO17" s="9">
        <v>14</v>
      </c>
      <c r="AP17" s="9"/>
      <c r="AQ17" s="11">
        <f t="shared" si="2"/>
        <v>282</v>
      </c>
      <c r="AR17" s="11">
        <f t="shared" si="3"/>
        <v>80.571428571428569</v>
      </c>
      <c r="AS17" s="15" t="s">
        <v>94</v>
      </c>
      <c r="AT17" s="41" t="s">
        <v>95</v>
      </c>
      <c r="AU17" s="21">
        <v>578093</v>
      </c>
      <c r="AV17" s="10">
        <v>20</v>
      </c>
      <c r="AW17" s="10">
        <v>21</v>
      </c>
      <c r="AX17" s="24">
        <v>28.5</v>
      </c>
      <c r="AY17" s="24">
        <v>5</v>
      </c>
      <c r="AZ17" s="187">
        <v>3</v>
      </c>
      <c r="BA17" s="14">
        <f t="shared" si="4"/>
        <v>77.5</v>
      </c>
      <c r="BB17" s="7">
        <v>41.5</v>
      </c>
      <c r="BC17" s="7">
        <v>24.5</v>
      </c>
      <c r="BD17" s="10">
        <v>25</v>
      </c>
      <c r="BE17" s="126"/>
      <c r="BF17" s="121">
        <f t="shared" si="12"/>
        <v>91</v>
      </c>
      <c r="BG17" s="179">
        <v>11</v>
      </c>
      <c r="BH17" s="140">
        <v>12</v>
      </c>
      <c r="BI17" s="140">
        <v>12.5</v>
      </c>
      <c r="BJ17" s="140">
        <v>16.5</v>
      </c>
      <c r="BK17" s="140">
        <v>22</v>
      </c>
      <c r="BL17" s="24" t="s">
        <v>106</v>
      </c>
      <c r="BM17" s="121">
        <f t="shared" si="13"/>
        <v>74</v>
      </c>
      <c r="BN17" s="139">
        <v>8</v>
      </c>
      <c r="BO17" s="140">
        <v>0</v>
      </c>
      <c r="BP17" s="126">
        <v>24</v>
      </c>
      <c r="BQ17" s="126">
        <v>0</v>
      </c>
      <c r="BR17" s="148"/>
      <c r="BS17" s="121">
        <f t="shared" si="14"/>
        <v>32</v>
      </c>
      <c r="BT17" s="66">
        <f t="shared" si="5"/>
        <v>274.5</v>
      </c>
      <c r="BU17" s="67">
        <f t="shared" si="6"/>
        <v>68.625</v>
      </c>
      <c r="BV17" s="104"/>
      <c r="BW17" s="23" t="s">
        <v>94</v>
      </c>
      <c r="BX17" s="41" t="s">
        <v>95</v>
      </c>
      <c r="BY17" s="21">
        <v>578093</v>
      </c>
      <c r="BZ17" s="10">
        <f t="shared" si="7"/>
        <v>282</v>
      </c>
      <c r="CA17" s="10">
        <f t="shared" si="8"/>
        <v>274.5</v>
      </c>
      <c r="CB17" s="10">
        <f t="shared" si="9"/>
        <v>95.75</v>
      </c>
      <c r="CC17" s="10"/>
      <c r="CD17" s="158"/>
      <c r="CE17" s="10">
        <f t="shared" si="10"/>
        <v>652.25</v>
      </c>
      <c r="CF17" s="68">
        <f t="shared" si="11"/>
        <v>78.584337349397586</v>
      </c>
      <c r="CG17" s="69" t="s">
        <v>116</v>
      </c>
      <c r="CH17"/>
      <c r="CI17"/>
      <c r="CJ17"/>
      <c r="CK17"/>
      <c r="CL17"/>
      <c r="CM17"/>
      <c r="CN17"/>
      <c r="CO17"/>
      <c r="CP17"/>
      <c r="CQ17"/>
      <c r="CR17"/>
      <c r="CS17"/>
    </row>
    <row r="18" spans="1:97" s="26" customFormat="1" ht="18.75" customHeight="1" x14ac:dyDescent="0.25">
      <c r="A18" s="85" t="s">
        <v>96</v>
      </c>
      <c r="B18" s="39" t="s">
        <v>97</v>
      </c>
      <c r="C18" s="25">
        <v>657581</v>
      </c>
      <c r="D18" s="1">
        <v>10</v>
      </c>
      <c r="E18" s="1">
        <v>7</v>
      </c>
      <c r="F18" s="1">
        <v>9</v>
      </c>
      <c r="G18" s="1">
        <v>9.5</v>
      </c>
      <c r="H18" s="1">
        <v>8.5</v>
      </c>
      <c r="I18" s="1">
        <v>9</v>
      </c>
      <c r="J18" s="1">
        <v>8.5</v>
      </c>
      <c r="K18" s="1">
        <v>7</v>
      </c>
      <c r="L18" s="1">
        <v>7</v>
      </c>
      <c r="M18" s="1">
        <v>7</v>
      </c>
      <c r="N18" s="1">
        <v>9.5</v>
      </c>
      <c r="O18" s="1">
        <v>9.5</v>
      </c>
      <c r="P18" s="1">
        <v>6.5</v>
      </c>
      <c r="Q18" s="1">
        <v>5</v>
      </c>
      <c r="R18" s="1">
        <v>9.5</v>
      </c>
      <c r="S18" s="1"/>
      <c r="T18" s="22">
        <f t="shared" si="0"/>
        <v>122.5</v>
      </c>
      <c r="U18" s="91">
        <f t="shared" si="1"/>
        <v>81.666666666666671</v>
      </c>
      <c r="V18" s="85" t="s">
        <v>96</v>
      </c>
      <c r="W18" s="39" t="s">
        <v>97</v>
      </c>
      <c r="X18" s="25">
        <v>657581</v>
      </c>
      <c r="Y18" s="1">
        <v>10</v>
      </c>
      <c r="Z18" s="1">
        <v>15</v>
      </c>
      <c r="AA18" s="1">
        <v>6</v>
      </c>
      <c r="AB18" s="1">
        <v>10</v>
      </c>
      <c r="AC18" s="1">
        <v>15</v>
      </c>
      <c r="AD18" s="1">
        <v>9</v>
      </c>
      <c r="AE18" s="1">
        <v>20.5</v>
      </c>
      <c r="AF18" s="27">
        <v>55.5</v>
      </c>
      <c r="AG18" s="28">
        <v>10</v>
      </c>
      <c r="AH18" s="1">
        <v>15</v>
      </c>
      <c r="AI18" s="1">
        <v>14</v>
      </c>
      <c r="AJ18" s="1">
        <v>25</v>
      </c>
      <c r="AK18" s="1">
        <v>15</v>
      </c>
      <c r="AL18" s="1">
        <v>10</v>
      </c>
      <c r="AM18" s="1">
        <v>10</v>
      </c>
      <c r="AN18" s="1">
        <v>70</v>
      </c>
      <c r="AO18" s="1">
        <v>20</v>
      </c>
      <c r="AP18" s="1"/>
      <c r="AQ18" s="22">
        <f t="shared" si="2"/>
        <v>330</v>
      </c>
      <c r="AR18" s="22">
        <f t="shared" si="3"/>
        <v>94.285714285714278</v>
      </c>
      <c r="AS18" s="85" t="s">
        <v>96</v>
      </c>
      <c r="AT18" s="39" t="s">
        <v>97</v>
      </c>
      <c r="AU18" s="25">
        <v>657581</v>
      </c>
      <c r="AV18" s="10">
        <v>22.5</v>
      </c>
      <c r="AW18" s="10">
        <v>25</v>
      </c>
      <c r="AX18" s="24">
        <v>30.5</v>
      </c>
      <c r="AY18" s="24">
        <v>12</v>
      </c>
      <c r="AZ18" s="187">
        <v>1.75</v>
      </c>
      <c r="BA18" s="14">
        <f t="shared" si="4"/>
        <v>91.75</v>
      </c>
      <c r="BB18" s="7">
        <v>38</v>
      </c>
      <c r="BC18" s="7">
        <v>23.5</v>
      </c>
      <c r="BD18" s="10">
        <v>21</v>
      </c>
      <c r="BE18" s="126"/>
      <c r="BF18" s="121">
        <f t="shared" si="12"/>
        <v>82.5</v>
      </c>
      <c r="BG18" s="179">
        <v>17</v>
      </c>
      <c r="BH18" s="140">
        <v>10.5</v>
      </c>
      <c r="BI18" s="140">
        <v>18</v>
      </c>
      <c r="BJ18" s="140">
        <v>17</v>
      </c>
      <c r="BK18" s="140">
        <v>23</v>
      </c>
      <c r="BL18" s="24">
        <v>0.25</v>
      </c>
      <c r="BM18" s="121">
        <f t="shared" si="13"/>
        <v>85.75</v>
      </c>
      <c r="BN18" s="139">
        <v>13</v>
      </c>
      <c r="BO18" s="140">
        <v>21.5</v>
      </c>
      <c r="BP18" s="126">
        <v>24</v>
      </c>
      <c r="BQ18" s="126">
        <v>28</v>
      </c>
      <c r="BR18" s="148"/>
      <c r="BS18" s="121">
        <f t="shared" si="14"/>
        <v>86.5</v>
      </c>
      <c r="BT18" s="66">
        <f t="shared" si="5"/>
        <v>346.5</v>
      </c>
      <c r="BU18" s="67">
        <f t="shared" si="6"/>
        <v>86.625</v>
      </c>
      <c r="BV18" s="111"/>
      <c r="BW18" s="29" t="s">
        <v>96</v>
      </c>
      <c r="BX18" s="39" t="s">
        <v>97</v>
      </c>
      <c r="BY18" s="25">
        <v>657581</v>
      </c>
      <c r="BZ18" s="10">
        <f t="shared" si="7"/>
        <v>330</v>
      </c>
      <c r="CA18" s="10">
        <f t="shared" si="8"/>
        <v>346.5</v>
      </c>
      <c r="CB18" s="10">
        <f t="shared" si="9"/>
        <v>122.5</v>
      </c>
      <c r="CC18" s="10">
        <v>5</v>
      </c>
      <c r="CD18" s="158"/>
      <c r="CE18" s="10">
        <f t="shared" si="10"/>
        <v>804</v>
      </c>
      <c r="CF18" s="68">
        <f t="shared" si="11"/>
        <v>96.867469879518069</v>
      </c>
      <c r="CG18" s="69" t="s">
        <v>114</v>
      </c>
      <c r="CH18"/>
      <c r="CI18"/>
      <c r="CJ18"/>
      <c r="CK18"/>
      <c r="CL18"/>
      <c r="CM18"/>
      <c r="CN18"/>
      <c r="CO18"/>
      <c r="CP18"/>
      <c r="CQ18"/>
      <c r="CR18"/>
      <c r="CS18"/>
    </row>
    <row r="19" spans="1:97" s="32" customFormat="1" ht="18.75" customHeight="1" thickBot="1" x14ac:dyDescent="0.3">
      <c r="A19" s="160" t="s">
        <v>98</v>
      </c>
      <c r="B19" s="40" t="s">
        <v>99</v>
      </c>
      <c r="C19" s="31">
        <v>573871</v>
      </c>
      <c r="D19" s="30">
        <v>9.9</v>
      </c>
      <c r="E19" s="30">
        <v>9</v>
      </c>
      <c r="F19" s="30">
        <v>10</v>
      </c>
      <c r="G19" s="30">
        <v>9.75</v>
      </c>
      <c r="H19" s="30">
        <v>9.5</v>
      </c>
      <c r="I19" s="30">
        <v>9.5</v>
      </c>
      <c r="J19" s="30">
        <v>8.75</v>
      </c>
      <c r="K19" s="30">
        <v>9</v>
      </c>
      <c r="L19" s="30">
        <v>8.5</v>
      </c>
      <c r="M19" s="30">
        <v>7</v>
      </c>
      <c r="N19" s="30">
        <v>9.5</v>
      </c>
      <c r="O19" s="30">
        <v>9</v>
      </c>
      <c r="P19" s="30">
        <v>6.5</v>
      </c>
      <c r="Q19" s="30">
        <v>6</v>
      </c>
      <c r="R19" s="30">
        <v>10</v>
      </c>
      <c r="S19" s="30"/>
      <c r="T19" s="33">
        <f t="shared" si="0"/>
        <v>131.9</v>
      </c>
      <c r="U19" s="92">
        <f t="shared" si="1"/>
        <v>87.933333333333337</v>
      </c>
      <c r="V19" s="160" t="s">
        <v>98</v>
      </c>
      <c r="W19" s="40" t="s">
        <v>99</v>
      </c>
      <c r="X19" s="31">
        <v>573871</v>
      </c>
      <c r="Y19" s="30">
        <v>10</v>
      </c>
      <c r="Z19" s="30">
        <v>15</v>
      </c>
      <c r="AA19" s="30">
        <v>6</v>
      </c>
      <c r="AB19" s="30">
        <v>10</v>
      </c>
      <c r="AC19" s="30">
        <v>15</v>
      </c>
      <c r="AD19" s="30">
        <v>9</v>
      </c>
      <c r="AE19" s="30">
        <v>20.5</v>
      </c>
      <c r="AF19" s="34">
        <v>53.5</v>
      </c>
      <c r="AG19" s="35">
        <v>10</v>
      </c>
      <c r="AH19" s="30">
        <v>15</v>
      </c>
      <c r="AI19" s="30">
        <v>15</v>
      </c>
      <c r="AJ19" s="30">
        <v>26.5</v>
      </c>
      <c r="AK19" s="30">
        <v>15</v>
      </c>
      <c r="AL19" s="30">
        <v>10</v>
      </c>
      <c r="AM19" s="30">
        <v>10</v>
      </c>
      <c r="AN19" s="30">
        <v>61</v>
      </c>
      <c r="AO19" s="30">
        <v>20</v>
      </c>
      <c r="AP19" s="30"/>
      <c r="AQ19" s="33">
        <f t="shared" si="2"/>
        <v>321.5</v>
      </c>
      <c r="AR19" s="33">
        <f t="shared" si="3"/>
        <v>91.857142857142861</v>
      </c>
      <c r="AS19" s="160" t="s">
        <v>98</v>
      </c>
      <c r="AT19" s="40" t="s">
        <v>99</v>
      </c>
      <c r="AU19" s="31">
        <v>573871</v>
      </c>
      <c r="AV19" s="30">
        <v>22.5</v>
      </c>
      <c r="AW19" s="30">
        <v>27.5</v>
      </c>
      <c r="AX19" s="36">
        <v>31.5</v>
      </c>
      <c r="AY19" s="36">
        <v>11</v>
      </c>
      <c r="AZ19" s="185">
        <v>1.75</v>
      </c>
      <c r="BA19" s="31">
        <f t="shared" si="4"/>
        <v>94.25</v>
      </c>
      <c r="BB19" s="34">
        <v>46.5</v>
      </c>
      <c r="BC19" s="34">
        <v>22.5</v>
      </c>
      <c r="BD19" s="30">
        <v>23</v>
      </c>
      <c r="BE19" s="101"/>
      <c r="BF19" s="118">
        <f t="shared" si="12"/>
        <v>92</v>
      </c>
      <c r="BG19" s="177">
        <v>16</v>
      </c>
      <c r="BH19" s="134">
        <v>12</v>
      </c>
      <c r="BI19" s="134">
        <v>18</v>
      </c>
      <c r="BJ19" s="134">
        <v>15</v>
      </c>
      <c r="BK19" s="134">
        <v>23.5</v>
      </c>
      <c r="BL19" s="36">
        <v>1</v>
      </c>
      <c r="BM19" s="118">
        <f t="shared" si="13"/>
        <v>85.5</v>
      </c>
      <c r="BN19" s="133">
        <v>12</v>
      </c>
      <c r="BO19" s="134">
        <v>23.5</v>
      </c>
      <c r="BP19" s="101">
        <v>26.5</v>
      </c>
      <c r="BQ19" s="101">
        <v>25.5</v>
      </c>
      <c r="BR19" s="145"/>
      <c r="BS19" s="118">
        <f>SUM(BN19:BQ19)</f>
        <v>87.5</v>
      </c>
      <c r="BT19" s="62">
        <f t="shared" si="5"/>
        <v>359.25</v>
      </c>
      <c r="BU19" s="63">
        <f t="shared" si="6"/>
        <v>89.8125</v>
      </c>
      <c r="BV19" s="108"/>
      <c r="BW19" s="36" t="s">
        <v>98</v>
      </c>
      <c r="BX19" s="40" t="s">
        <v>99</v>
      </c>
      <c r="BY19" s="31">
        <v>573871</v>
      </c>
      <c r="BZ19" s="30">
        <f t="shared" si="7"/>
        <v>321.5</v>
      </c>
      <c r="CA19" s="30">
        <f t="shared" si="8"/>
        <v>359.25</v>
      </c>
      <c r="CB19" s="30">
        <f t="shared" si="9"/>
        <v>131.9</v>
      </c>
      <c r="CC19" s="30"/>
      <c r="CD19" s="156"/>
      <c r="CE19" s="30">
        <f t="shared" si="10"/>
        <v>812.65</v>
      </c>
      <c r="CF19" s="64">
        <f t="shared" si="11"/>
        <v>97.909638554216855</v>
      </c>
      <c r="CG19" s="65" t="s">
        <v>114</v>
      </c>
      <c r="CH19"/>
      <c r="CI19"/>
      <c r="CJ19"/>
      <c r="CK19"/>
      <c r="CL19"/>
      <c r="CM19"/>
      <c r="CN19"/>
      <c r="CO19"/>
      <c r="CP19"/>
      <c r="CQ19"/>
      <c r="CR19"/>
      <c r="CS19"/>
    </row>
    <row r="20" spans="1:97" s="6" customFormat="1" ht="18.75" customHeight="1" x14ac:dyDescent="0.25">
      <c r="A20" s="86"/>
      <c r="B20" s="42"/>
      <c r="C20" s="150"/>
      <c r="D20" s="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3"/>
      <c r="U20" s="93"/>
      <c r="V20" s="86"/>
      <c r="W20" s="42"/>
      <c r="X20" s="149"/>
      <c r="Y20" s="10"/>
      <c r="Z20" s="10"/>
      <c r="AA20" s="10"/>
      <c r="AB20" s="10"/>
      <c r="AC20" s="10"/>
      <c r="AD20" s="10"/>
      <c r="AE20" s="10"/>
      <c r="AF20" s="7"/>
      <c r="AG20" s="18"/>
      <c r="AH20" s="10"/>
      <c r="AI20" s="10"/>
      <c r="AJ20" s="10"/>
      <c r="AK20" s="10"/>
      <c r="AL20" s="10"/>
      <c r="AM20" s="10"/>
      <c r="AN20" s="10"/>
      <c r="AO20" s="10"/>
      <c r="AP20" s="10"/>
      <c r="AQ20" s="13"/>
      <c r="AR20" s="13"/>
      <c r="AS20" s="86"/>
      <c r="AT20" s="42"/>
      <c r="AU20" s="150"/>
      <c r="AV20" s="10"/>
      <c r="AW20" s="10"/>
      <c r="AX20" s="24"/>
      <c r="AY20" s="24"/>
      <c r="AZ20" s="187"/>
      <c r="BA20" s="14"/>
      <c r="BB20" s="7"/>
      <c r="BC20" s="7"/>
      <c r="BD20" s="10"/>
      <c r="BE20" s="126"/>
      <c r="BF20" s="121"/>
      <c r="BG20" s="181"/>
      <c r="BH20" s="140"/>
      <c r="BI20" s="140"/>
      <c r="BJ20" s="140"/>
      <c r="BK20" s="140"/>
      <c r="BL20" s="24"/>
      <c r="BM20" s="121"/>
      <c r="BN20" s="139"/>
      <c r="BO20" s="140"/>
      <c r="BP20" s="126"/>
      <c r="BQ20" s="126"/>
      <c r="BR20" s="148"/>
      <c r="BS20" s="121"/>
      <c r="BT20" s="66"/>
      <c r="BU20" s="67"/>
      <c r="BV20" s="111"/>
      <c r="BW20" s="24"/>
      <c r="BX20" s="42"/>
      <c r="BY20" s="149"/>
      <c r="BZ20" s="10"/>
      <c r="CA20" s="10"/>
      <c r="CB20" s="10"/>
      <c r="CC20" s="10"/>
      <c r="CD20" s="158"/>
      <c r="CE20" s="10"/>
      <c r="CF20" s="68"/>
      <c r="CG20" s="69"/>
      <c r="CH20"/>
      <c r="CI20"/>
      <c r="CJ20"/>
      <c r="CK20"/>
      <c r="CL20"/>
      <c r="CM20"/>
      <c r="CN20"/>
      <c r="CO20"/>
      <c r="CP20"/>
      <c r="CQ20"/>
      <c r="CR20"/>
      <c r="CS20"/>
    </row>
    <row r="21" spans="1:97" s="6" customFormat="1" ht="18.75" customHeight="1" x14ac:dyDescent="0.25">
      <c r="A21" s="86"/>
      <c r="B21" s="42"/>
      <c r="C21" s="1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3"/>
      <c r="U21" s="13"/>
      <c r="V21" s="86"/>
      <c r="W21" s="42"/>
      <c r="X21" s="14"/>
      <c r="Y21" s="10"/>
      <c r="Z21" s="10"/>
      <c r="AA21" s="10"/>
      <c r="AB21" s="10"/>
      <c r="AC21" s="10"/>
      <c r="AD21" s="10"/>
      <c r="AE21" s="10"/>
      <c r="AF21" s="7"/>
      <c r="AG21" s="18"/>
      <c r="AH21" s="10"/>
      <c r="AI21" s="10"/>
      <c r="AJ21" s="10"/>
      <c r="AK21" s="10"/>
      <c r="AL21" s="10"/>
      <c r="AM21" s="10"/>
      <c r="AN21" s="10"/>
      <c r="AO21" s="10"/>
      <c r="AP21" s="10"/>
      <c r="AQ21" s="13"/>
      <c r="AR21" s="13"/>
      <c r="AS21" s="86"/>
      <c r="AT21" s="42"/>
      <c r="AU21" s="14"/>
      <c r="AV21" s="10"/>
      <c r="AW21" s="10"/>
      <c r="AX21" s="24"/>
      <c r="AY21" s="24"/>
      <c r="AZ21" s="187"/>
      <c r="BA21" s="14"/>
      <c r="BB21" s="7"/>
      <c r="BC21" s="7"/>
      <c r="BD21" s="10"/>
      <c r="BE21" s="126"/>
      <c r="BF21" s="121"/>
      <c r="BG21" s="179"/>
      <c r="BH21" s="139"/>
      <c r="BI21" s="139"/>
      <c r="BJ21" s="139"/>
      <c r="BK21" s="140"/>
      <c r="BL21" s="24"/>
      <c r="BM21" s="121"/>
      <c r="BN21" s="139"/>
      <c r="BO21" s="140"/>
      <c r="BP21" s="126"/>
      <c r="BQ21" s="126"/>
      <c r="BR21" s="148"/>
      <c r="BS21" s="121"/>
      <c r="BT21" s="66"/>
      <c r="BU21" s="67"/>
      <c r="BV21" s="111"/>
      <c r="BW21" s="24"/>
      <c r="BX21" s="42"/>
      <c r="BY21" s="14"/>
      <c r="BZ21" s="10"/>
      <c r="CA21" s="10"/>
      <c r="CB21" s="10"/>
      <c r="CC21" s="10"/>
      <c r="CD21" s="158"/>
      <c r="CE21" s="10"/>
      <c r="CF21" s="68"/>
      <c r="CG21" s="69"/>
      <c r="CH21"/>
      <c r="CI21"/>
      <c r="CJ21"/>
      <c r="CK21"/>
      <c r="CL21"/>
      <c r="CM21"/>
      <c r="CN21"/>
      <c r="CO21"/>
      <c r="CP21"/>
      <c r="CQ21"/>
      <c r="CR21"/>
      <c r="CS21"/>
    </row>
    <row r="22" spans="1:97" s="6" customFormat="1" ht="18.75" customHeight="1" x14ac:dyDescent="0.25">
      <c r="A22" s="86"/>
      <c r="B22" s="42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3"/>
      <c r="U22" s="13">
        <f>AVERAGE(U5:U21)</f>
        <v>69.628888888888895</v>
      </c>
      <c r="V22" s="86"/>
      <c r="W22" s="42"/>
      <c r="X22" s="14"/>
      <c r="Y22" s="10"/>
      <c r="Z22" s="10"/>
      <c r="AA22" s="10"/>
      <c r="AB22" s="10"/>
      <c r="AC22" s="10"/>
      <c r="AD22" s="10"/>
      <c r="AE22" s="10"/>
      <c r="AF22" s="7"/>
      <c r="AG22" s="18"/>
      <c r="AH22" s="10"/>
      <c r="AI22" s="10"/>
      <c r="AJ22" s="10">
        <f>AVERAGE(AJ5:AJ21)</f>
        <v>23</v>
      </c>
      <c r="AK22" s="10"/>
      <c r="AL22" s="10"/>
      <c r="AM22" s="10"/>
      <c r="AN22" s="10"/>
      <c r="AO22" s="10"/>
      <c r="AP22" s="10"/>
      <c r="AQ22" s="13"/>
      <c r="AR22" s="13">
        <f>AVERAGE(AR5:AR21)</f>
        <v>82.007809523809527</v>
      </c>
      <c r="AS22" s="86"/>
      <c r="AT22" s="42"/>
      <c r="AU22" s="14"/>
      <c r="AV22" s="10"/>
      <c r="AW22" s="10"/>
      <c r="AX22" s="24"/>
      <c r="AY22" s="24"/>
      <c r="AZ22" s="187"/>
      <c r="BA22" s="14">
        <f>AVERAGE(BA5:BA21)</f>
        <v>83.816666666666663</v>
      </c>
      <c r="BB22" s="7"/>
      <c r="BC22" s="7"/>
      <c r="BD22" s="10"/>
      <c r="BE22" s="126"/>
      <c r="BF22" s="121">
        <f>AVERAGE(BF5:BF21)</f>
        <v>80.035714285714292</v>
      </c>
      <c r="BG22" s="179"/>
      <c r="BH22" s="139"/>
      <c r="BI22" s="139"/>
      <c r="BJ22" s="139"/>
      <c r="BK22" s="140"/>
      <c r="BL22" s="24"/>
      <c r="BM22" s="121">
        <f>AVERAGE(BM5:BM21)</f>
        <v>79.696428571428569</v>
      </c>
      <c r="BN22" s="139"/>
      <c r="BO22" s="140"/>
      <c r="BP22" s="126"/>
      <c r="BQ22" s="126"/>
      <c r="BR22" s="148"/>
      <c r="BS22" s="121">
        <f>AVERAGE(BS5:BS21)</f>
        <v>71.071428571428569</v>
      </c>
      <c r="BT22" s="66"/>
      <c r="BU22" s="67">
        <f>AVERAGE(BU5:BU21)</f>
        <v>74.808333333333337</v>
      </c>
      <c r="BV22" s="111"/>
      <c r="BW22" s="24"/>
      <c r="BX22" s="42"/>
      <c r="BY22" s="14"/>
      <c r="BZ22" s="10"/>
      <c r="CA22" s="10"/>
      <c r="CB22" s="10"/>
      <c r="CC22" s="10"/>
      <c r="CD22" s="158"/>
      <c r="CE22" s="10"/>
      <c r="CF22" s="68">
        <f>AVERAGE(CF5:CF21)</f>
        <v>83.418152610441737</v>
      </c>
      <c r="CG22" s="69"/>
      <c r="CH22"/>
      <c r="CI22"/>
      <c r="CJ22"/>
      <c r="CK22"/>
      <c r="CL22"/>
      <c r="CM22"/>
      <c r="CN22"/>
      <c r="CO22"/>
      <c r="CP22"/>
      <c r="CQ22"/>
      <c r="CR22"/>
      <c r="CS22"/>
    </row>
    <row r="23" spans="1:97" ht="21.75" customHeight="1" x14ac:dyDescent="0.25">
      <c r="B23"/>
      <c r="BE23"/>
      <c r="BO23"/>
      <c r="BP23"/>
      <c r="BQ23"/>
      <c r="BR23"/>
      <c r="BU23"/>
      <c r="BV23"/>
      <c r="CG23"/>
    </row>
    <row r="24" spans="1:97" ht="21.75" customHeight="1" x14ac:dyDescent="0.25">
      <c r="B24"/>
      <c r="BE24"/>
      <c r="BO24"/>
      <c r="BP24"/>
      <c r="BQ24"/>
      <c r="BR24"/>
      <c r="BU24"/>
      <c r="BV24"/>
      <c r="CG24"/>
    </row>
    <row r="25" spans="1:97" ht="21.75" customHeight="1" x14ac:dyDescent="0.25">
      <c r="B25"/>
      <c r="BE25"/>
      <c r="BO25"/>
      <c r="BP25"/>
      <c r="BQ25"/>
      <c r="BR25"/>
      <c r="BU25"/>
      <c r="BV25"/>
      <c r="CG25"/>
    </row>
    <row r="26" spans="1:97" ht="20.100000000000001" customHeight="1" x14ac:dyDescent="0.25">
      <c r="B26"/>
      <c r="BE26"/>
      <c r="BO26"/>
      <c r="BP26"/>
      <c r="BQ26"/>
      <c r="BR26"/>
      <c r="BU26"/>
      <c r="BV26"/>
      <c r="CG26"/>
    </row>
    <row r="27" spans="1:97" ht="20.100000000000001" customHeight="1" x14ac:dyDescent="0.25">
      <c r="B27"/>
      <c r="BE27"/>
      <c r="BO27"/>
      <c r="BP27"/>
      <c r="BQ27"/>
      <c r="BR27"/>
      <c r="BU27"/>
      <c r="BV27"/>
      <c r="CG27"/>
    </row>
    <row r="28" spans="1:97" ht="20.100000000000001" customHeight="1" x14ac:dyDescent="0.25">
      <c r="B28"/>
      <c r="BE28"/>
      <c r="BO28"/>
      <c r="BP28"/>
      <c r="BQ28"/>
      <c r="BR28"/>
      <c r="BU28"/>
      <c r="BV28"/>
      <c r="CG28"/>
    </row>
    <row r="29" spans="1:97" ht="20.100000000000001" customHeight="1" x14ac:dyDescent="0.25">
      <c r="B29"/>
      <c r="BE29"/>
      <c r="BO29"/>
      <c r="BP29"/>
      <c r="BQ29"/>
      <c r="BR29"/>
      <c r="BU29"/>
      <c r="BV29"/>
      <c r="CG29"/>
    </row>
    <row r="30" spans="1:97" ht="20.100000000000001" customHeight="1" x14ac:dyDescent="0.25">
      <c r="B30"/>
      <c r="BE30"/>
      <c r="BO30"/>
      <c r="BP30"/>
      <c r="BQ30"/>
      <c r="BR30"/>
      <c r="BU30"/>
      <c r="BV30"/>
      <c r="CG30"/>
    </row>
    <row r="31" spans="1:97" ht="20.100000000000001" customHeight="1" x14ac:dyDescent="0.25">
      <c r="B31"/>
      <c r="BE31"/>
      <c r="BO31"/>
      <c r="BP31"/>
      <c r="BQ31"/>
      <c r="BR31"/>
      <c r="BU31"/>
      <c r="BV31"/>
      <c r="CG31"/>
    </row>
    <row r="32" spans="1:97" ht="20.100000000000001" customHeight="1" x14ac:dyDescent="0.25">
      <c r="B32"/>
      <c r="BE32"/>
      <c r="BO32"/>
      <c r="BP32"/>
      <c r="BQ32"/>
      <c r="BR32"/>
      <c r="BU32"/>
      <c r="BV32"/>
      <c r="CG32"/>
    </row>
    <row r="33" spans="2:85" ht="24" customHeight="1" x14ac:dyDescent="0.25">
      <c r="B33"/>
      <c r="BE33"/>
      <c r="BO33"/>
      <c r="BP33"/>
      <c r="BQ33"/>
      <c r="BR33"/>
      <c r="BU33"/>
      <c r="BV33"/>
      <c r="CG33"/>
    </row>
    <row r="34" spans="2:85" ht="24" customHeight="1" x14ac:dyDescent="0.25">
      <c r="B34"/>
      <c r="BE34"/>
      <c r="BO34"/>
      <c r="BP34"/>
      <c r="BQ34"/>
      <c r="BR34"/>
      <c r="BU34"/>
      <c r="BV34"/>
      <c r="CG34"/>
    </row>
    <row r="35" spans="2:85" ht="24" customHeight="1" x14ac:dyDescent="0.25">
      <c r="B35"/>
      <c r="BE35"/>
      <c r="BO35"/>
      <c r="BP35"/>
      <c r="BQ35"/>
      <c r="BR35"/>
      <c r="BU35"/>
      <c r="BV35"/>
      <c r="CG35"/>
    </row>
    <row r="36" spans="2:85" ht="24" customHeight="1" x14ac:dyDescent="0.25">
      <c r="B36"/>
      <c r="BE36"/>
      <c r="BO36"/>
      <c r="BP36"/>
      <c r="BQ36"/>
      <c r="BR36"/>
      <c r="BU36"/>
      <c r="BV36"/>
      <c r="CG36"/>
    </row>
    <row r="37" spans="2:85" ht="24" customHeight="1" x14ac:dyDescent="0.25">
      <c r="B37"/>
      <c r="BE37"/>
      <c r="BO37"/>
      <c r="BP37"/>
      <c r="BQ37"/>
      <c r="BR37"/>
      <c r="BU37"/>
      <c r="BV37"/>
      <c r="CG37"/>
    </row>
    <row r="38" spans="2:85" ht="24" customHeight="1" x14ac:dyDescent="0.25">
      <c r="B38"/>
      <c r="BE38"/>
      <c r="BO38"/>
      <c r="BP38"/>
      <c r="BQ38"/>
      <c r="BR38"/>
      <c r="BU38"/>
      <c r="BV38"/>
      <c r="CG38"/>
    </row>
    <row r="39" spans="2:85" ht="24" customHeight="1" x14ac:dyDescent="0.25">
      <c r="B39"/>
      <c r="BE39"/>
      <c r="BO39"/>
      <c r="BP39"/>
      <c r="BQ39"/>
      <c r="BR39"/>
      <c r="BU39"/>
      <c r="BV39"/>
      <c r="CG39"/>
    </row>
    <row r="40" spans="2:85" ht="24" customHeight="1" x14ac:dyDescent="0.25">
      <c r="B40"/>
      <c r="BE40"/>
      <c r="BO40"/>
      <c r="BP40"/>
      <c r="BQ40"/>
      <c r="BR40"/>
      <c r="BU40"/>
      <c r="BV40"/>
      <c r="CG40"/>
    </row>
    <row r="41" spans="2:85" ht="24" customHeight="1" x14ac:dyDescent="0.25">
      <c r="B41"/>
      <c r="BE41"/>
      <c r="BO41"/>
      <c r="BP41"/>
      <c r="BQ41"/>
      <c r="BR41"/>
      <c r="BU41"/>
      <c r="BV41"/>
      <c r="CG41"/>
    </row>
    <row r="42" spans="2:85" ht="24" customHeight="1" x14ac:dyDescent="0.25">
      <c r="B42"/>
      <c r="BE42"/>
      <c r="BO42"/>
      <c r="BP42"/>
      <c r="BQ42"/>
      <c r="BR42"/>
      <c r="BU42"/>
      <c r="BV42"/>
      <c r="CG42"/>
    </row>
    <row r="43" spans="2:85" ht="24" customHeight="1" x14ac:dyDescent="0.25">
      <c r="B43"/>
      <c r="BE43"/>
      <c r="BO43"/>
      <c r="BP43"/>
      <c r="BQ43"/>
      <c r="BR43"/>
      <c r="BU43"/>
      <c r="BV43"/>
      <c r="CG43"/>
    </row>
    <row r="44" spans="2:85" ht="24" customHeight="1" x14ac:dyDescent="0.25">
      <c r="B44"/>
      <c r="BE44"/>
      <c r="BO44"/>
      <c r="BP44"/>
      <c r="BQ44"/>
      <c r="BR44"/>
      <c r="BU44"/>
      <c r="BV44"/>
      <c r="CG44"/>
    </row>
    <row r="45" spans="2:85" ht="24" customHeight="1" x14ac:dyDescent="0.25">
      <c r="B45"/>
      <c r="BE45"/>
      <c r="BO45"/>
      <c r="BP45"/>
      <c r="BQ45"/>
      <c r="BR45"/>
      <c r="BU45"/>
      <c r="BV45"/>
      <c r="CG45"/>
    </row>
    <row r="46" spans="2:85" ht="24" customHeight="1" x14ac:dyDescent="0.25">
      <c r="B46"/>
      <c r="BE46"/>
      <c r="BO46"/>
      <c r="BP46"/>
      <c r="BQ46"/>
      <c r="BR46"/>
      <c r="BU46"/>
      <c r="BV46"/>
      <c r="CG46"/>
    </row>
    <row r="47" spans="2:85" ht="24" customHeight="1" x14ac:dyDescent="0.25">
      <c r="B47"/>
    </row>
    <row r="48" spans="2:85" ht="24" customHeight="1" x14ac:dyDescent="0.25">
      <c r="B48"/>
    </row>
    <row r="49" spans="2:2" ht="24" customHeight="1" x14ac:dyDescent="0.25">
      <c r="B49"/>
    </row>
    <row r="50" spans="2:2" ht="24" customHeight="1" x14ac:dyDescent="0.25">
      <c r="B50"/>
    </row>
    <row r="51" spans="2:2" ht="24" customHeight="1" x14ac:dyDescent="0.25">
      <c r="B51"/>
    </row>
    <row r="52" spans="2:2" ht="20.100000000000001" customHeight="1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</sheetData>
  <phoneticPr fontId="0" type="noConversion"/>
  <pageMargins left="0.5" right="0.5" top="1.25" bottom="0.5" header="0.5" footer="0.5"/>
  <pageSetup orientation="landscape" horizontalDpi="300" verticalDpi="300" r:id="rId1"/>
  <headerFooter alignWithMargins="0">
    <oddHeader>&amp;LPSYC 202-01&amp;C&amp;"Arial,Bold"GRADES&amp;RSpring 2003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42"/>
  <sheetViews>
    <sheetView tabSelected="1" topLeftCell="A12" zoomScale="125" workbookViewId="0">
      <selection activeCell="A6" sqref="A6"/>
    </sheetView>
  </sheetViews>
  <sheetFormatPr defaultRowHeight="13.2" x14ac:dyDescent="0.25"/>
  <cols>
    <col min="1" max="1" width="10.6640625" customWidth="1"/>
    <col min="2" max="2" width="8.6640625" style="2" customWidth="1"/>
    <col min="3" max="3" width="7.6640625" customWidth="1"/>
    <col min="4" max="18" width="5.6640625" customWidth="1"/>
    <col min="19" max="19" width="1.6640625" customWidth="1"/>
    <col min="20" max="21" width="6.6640625" customWidth="1"/>
    <col min="22" max="22" width="9.6640625" customWidth="1"/>
    <col min="23" max="23" width="9.33203125" customWidth="1"/>
    <col min="24" max="24" width="7" customWidth="1"/>
    <col min="25" max="25" width="5.33203125" customWidth="1"/>
    <col min="26" max="28" width="4.6640625" customWidth="1"/>
    <col min="29" max="30" width="5.33203125" customWidth="1"/>
    <col min="31" max="32" width="5.6640625" customWidth="1"/>
    <col min="33" max="33" width="4.6640625" customWidth="1"/>
    <col min="34" max="37" width="5.33203125" customWidth="1"/>
    <col min="38" max="38" width="4.6640625" customWidth="1"/>
    <col min="39" max="41" width="5.6640625" customWidth="1"/>
    <col min="42" max="42" width="1.109375" customWidth="1"/>
    <col min="43" max="44" width="5.6640625" customWidth="1"/>
    <col min="45" max="45" width="6.6640625" customWidth="1"/>
    <col min="46" max="46" width="7.6640625" customWidth="1"/>
    <col min="47" max="47" width="7.33203125" customWidth="1"/>
    <col min="48" max="48" width="5.5546875" customWidth="1"/>
    <col min="49" max="49" width="5" customWidth="1"/>
    <col min="50" max="50" width="4.6640625" style="98" customWidth="1"/>
    <col min="51" max="51" width="5.5546875" customWidth="1"/>
    <col min="52" max="52" width="4.33203125" style="210" customWidth="1"/>
    <col min="53" max="54" width="5.6640625" customWidth="1"/>
    <col min="55" max="55" width="4.6640625" customWidth="1"/>
    <col min="56" max="56" width="3.6640625" customWidth="1"/>
    <col min="57" max="57" width="2.6640625" style="202" customWidth="1"/>
    <col min="58" max="58" width="6.33203125" customWidth="1"/>
    <col min="59" max="63" width="3.6640625" style="98" customWidth="1"/>
    <col min="64" max="64" width="3.6640625" customWidth="1"/>
    <col min="65" max="65" width="5.33203125" customWidth="1"/>
    <col min="66" max="69" width="3.6640625" style="98" customWidth="1"/>
    <col min="70" max="70" width="3.6640625" style="141" customWidth="1"/>
    <col min="71" max="71" width="5.6640625" customWidth="1"/>
    <col min="72" max="72" width="6.6640625" customWidth="1"/>
    <col min="73" max="73" width="6.6640625" style="70" customWidth="1"/>
    <col min="74" max="74" width="2.6640625" style="112" customWidth="1"/>
    <col min="75" max="75" width="10.6640625" customWidth="1"/>
    <col min="76" max="76" width="9.33203125" customWidth="1"/>
    <col min="77" max="77" width="7.33203125" customWidth="1"/>
    <col min="78" max="80" width="8.6640625" customWidth="1"/>
    <col min="81" max="81" width="6.6640625" customWidth="1"/>
    <col min="82" max="82" width="3.6640625" customWidth="1"/>
    <col min="83" max="84" width="8.88671875" customWidth="1"/>
    <col min="85" max="85" width="9.109375" style="2" customWidth="1"/>
  </cols>
  <sheetData>
    <row r="1" spans="1:97" x14ac:dyDescent="0.25">
      <c r="D1" t="s">
        <v>29</v>
      </c>
      <c r="T1">
        <v>80</v>
      </c>
      <c r="U1" s="41" t="s">
        <v>2</v>
      </c>
      <c r="V1" s="15"/>
      <c r="W1" t="s">
        <v>1</v>
      </c>
      <c r="Y1" s="15" t="s">
        <v>18</v>
      </c>
      <c r="AF1">
        <f>SUM(Y2:AF2)</f>
        <v>130</v>
      </c>
      <c r="AG1" s="15"/>
      <c r="AH1" t="s">
        <v>19</v>
      </c>
      <c r="AQ1" s="2">
        <v>130</v>
      </c>
      <c r="AR1" s="41" t="s">
        <v>0</v>
      </c>
      <c r="AS1" s="43" t="s">
        <v>117</v>
      </c>
      <c r="AT1" s="2"/>
      <c r="AU1" s="2"/>
      <c r="BB1" s="44" t="s">
        <v>34</v>
      </c>
      <c r="BS1">
        <v>200</v>
      </c>
      <c r="BT1" s="45" t="s">
        <v>35</v>
      </c>
      <c r="BU1" s="46"/>
      <c r="BV1" s="104"/>
      <c r="BZ1" s="44" t="s">
        <v>35</v>
      </c>
      <c r="CD1" s="201" t="s">
        <v>120</v>
      </c>
      <c r="CE1" s="202">
        <f>T1+BS1+AQ1</f>
        <v>410</v>
      </c>
    </row>
    <row r="2" spans="1:97" x14ac:dyDescent="0.25">
      <c r="A2" s="43" t="s">
        <v>117</v>
      </c>
      <c r="C2" s="2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/>
      <c r="T2" s="19"/>
      <c r="U2" s="19" t="s">
        <v>0</v>
      </c>
      <c r="V2" s="43" t="s">
        <v>117</v>
      </c>
      <c r="W2" s="2"/>
      <c r="X2" s="2"/>
      <c r="Y2" s="15">
        <v>4</v>
      </c>
      <c r="Z2">
        <v>10</v>
      </c>
      <c r="AA2">
        <v>4</v>
      </c>
      <c r="AB2">
        <v>8</v>
      </c>
      <c r="AC2">
        <v>10</v>
      </c>
      <c r="AD2">
        <v>10</v>
      </c>
      <c r="AE2">
        <v>24</v>
      </c>
      <c r="AF2">
        <v>60</v>
      </c>
      <c r="AG2" s="122">
        <v>5</v>
      </c>
      <c r="AH2" s="123">
        <v>10</v>
      </c>
      <c r="AI2" s="123">
        <v>10</v>
      </c>
      <c r="AJ2" s="123">
        <v>30</v>
      </c>
      <c r="AK2" s="123">
        <v>10</v>
      </c>
      <c r="AL2" s="2">
        <v>15</v>
      </c>
      <c r="AM2" s="2">
        <v>10</v>
      </c>
      <c r="AN2" s="2">
        <v>75</v>
      </c>
      <c r="AO2" s="2">
        <v>20</v>
      </c>
      <c r="AQ2" s="189">
        <f>SUM(Y2:AO2)</f>
        <v>315</v>
      </c>
      <c r="AR2" s="19" t="s">
        <v>2</v>
      </c>
      <c r="AS2" s="15"/>
      <c r="AW2" t="s">
        <v>36</v>
      </c>
      <c r="BC2" t="s">
        <v>37</v>
      </c>
      <c r="BI2" s="98" t="s">
        <v>38</v>
      </c>
      <c r="BO2" s="98" t="s">
        <v>39</v>
      </c>
      <c r="BT2" s="45" t="s">
        <v>34</v>
      </c>
      <c r="BU2" s="46"/>
      <c r="BV2" s="104"/>
      <c r="BW2" s="43" t="s">
        <v>33</v>
      </c>
      <c r="BX2" s="8"/>
      <c r="BY2" s="8"/>
      <c r="CE2" t="s">
        <v>0</v>
      </c>
      <c r="CG2" s="2" t="s">
        <v>7</v>
      </c>
    </row>
    <row r="3" spans="1:97" x14ac:dyDescent="0.25">
      <c r="C3" s="5"/>
      <c r="D3" t="s">
        <v>3</v>
      </c>
      <c r="E3" t="s">
        <v>27</v>
      </c>
      <c r="F3" t="s">
        <v>27</v>
      </c>
      <c r="G3" t="s">
        <v>51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51</v>
      </c>
      <c r="N3" t="s">
        <v>51</v>
      </c>
      <c r="O3" t="s">
        <v>27</v>
      </c>
      <c r="P3" t="s">
        <v>51</v>
      </c>
      <c r="Q3" t="s">
        <v>51</v>
      </c>
      <c r="R3" s="2" t="s">
        <v>51</v>
      </c>
      <c r="S3" s="2"/>
      <c r="T3" s="19">
        <v>90</v>
      </c>
      <c r="U3" s="19" t="s">
        <v>16</v>
      </c>
      <c r="V3" s="15"/>
      <c r="W3" s="2"/>
      <c r="X3" s="5"/>
      <c r="Y3" s="15" t="s">
        <v>30</v>
      </c>
      <c r="Z3" t="s">
        <v>21</v>
      </c>
      <c r="AA3" t="s">
        <v>22</v>
      </c>
      <c r="AB3" t="s">
        <v>22</v>
      </c>
      <c r="AC3" t="s">
        <v>5</v>
      </c>
      <c r="AD3" t="s">
        <v>5</v>
      </c>
      <c r="AE3" t="s">
        <v>6</v>
      </c>
      <c r="AF3" t="s">
        <v>6</v>
      </c>
      <c r="AG3" s="122" t="s">
        <v>52</v>
      </c>
      <c r="AH3" s="2" t="s">
        <v>4</v>
      </c>
      <c r="AI3" s="2" t="s">
        <v>51</v>
      </c>
      <c r="AJ3" s="2" t="s">
        <v>55</v>
      </c>
      <c r="AK3" s="2" t="s">
        <v>48</v>
      </c>
      <c r="AL3" s="2" t="s">
        <v>5</v>
      </c>
      <c r="AM3" s="2" t="s">
        <v>5</v>
      </c>
      <c r="AN3" s="2" t="s">
        <v>7</v>
      </c>
      <c r="AO3" s="2" t="s">
        <v>31</v>
      </c>
      <c r="AQ3" s="19"/>
      <c r="AR3" s="19" t="s">
        <v>17</v>
      </c>
      <c r="AS3" s="15"/>
      <c r="AV3">
        <v>15</v>
      </c>
      <c r="AW3">
        <v>12</v>
      </c>
      <c r="AX3" s="98">
        <v>25</v>
      </c>
      <c r="BA3" s="94">
        <f>SUM(AV3:AZ3)</f>
        <v>52</v>
      </c>
      <c r="BB3">
        <v>78</v>
      </c>
      <c r="BC3">
        <v>24</v>
      </c>
      <c r="BD3">
        <v>3</v>
      </c>
      <c r="BF3" s="114">
        <f>SUM(BB3:BE3)</f>
        <v>105</v>
      </c>
      <c r="BG3" s="171">
        <v>19</v>
      </c>
      <c r="BH3" s="98">
        <v>12</v>
      </c>
      <c r="BI3" s="98">
        <v>18</v>
      </c>
      <c r="BJ3" s="98">
        <v>21</v>
      </c>
      <c r="BK3" s="98">
        <v>30</v>
      </c>
      <c r="BM3" s="114">
        <f>SUM(BG3:BL3)</f>
        <v>100</v>
      </c>
      <c r="BN3" s="98">
        <v>14.5</v>
      </c>
      <c r="BO3" s="98">
        <v>25</v>
      </c>
      <c r="BP3" s="98">
        <v>31</v>
      </c>
      <c r="BQ3" s="98">
        <v>31</v>
      </c>
      <c r="BS3" s="114">
        <f>SUM(BN3:BQ3)</f>
        <v>101.5</v>
      </c>
      <c r="BT3" s="191">
        <v>400</v>
      </c>
      <c r="BU3" s="48" t="s">
        <v>2</v>
      </c>
      <c r="BV3" s="105"/>
      <c r="BW3" s="8"/>
      <c r="BX3" s="8"/>
      <c r="BY3" s="8"/>
      <c r="BZ3" s="9" t="s">
        <v>1</v>
      </c>
      <c r="CA3" s="9" t="s">
        <v>34</v>
      </c>
      <c r="CB3" s="9" t="s">
        <v>40</v>
      </c>
      <c r="CC3" s="9" t="s">
        <v>109</v>
      </c>
      <c r="CD3" s="153"/>
      <c r="CE3" s="9" t="s">
        <v>41</v>
      </c>
      <c r="CF3" s="49" t="s">
        <v>2</v>
      </c>
      <c r="CG3" s="50" t="s">
        <v>42</v>
      </c>
    </row>
    <row r="4" spans="1:97" ht="21.75" customHeight="1" thickBot="1" x14ac:dyDescent="0.3">
      <c r="A4" s="162" t="s">
        <v>8</v>
      </c>
      <c r="B4" s="89"/>
      <c r="C4" s="87" t="s">
        <v>9</v>
      </c>
      <c r="D4" s="4" t="s">
        <v>11</v>
      </c>
      <c r="E4" s="4" t="s">
        <v>63</v>
      </c>
      <c r="F4" s="4" t="s">
        <v>118</v>
      </c>
      <c r="G4" s="4" t="s">
        <v>28</v>
      </c>
      <c r="H4" s="4" t="s">
        <v>119</v>
      </c>
      <c r="I4" s="4" t="s">
        <v>64</v>
      </c>
      <c r="J4" s="4" t="s">
        <v>65</v>
      </c>
      <c r="K4" s="4" t="s">
        <v>66</v>
      </c>
      <c r="L4" s="4" t="s">
        <v>67</v>
      </c>
      <c r="M4" s="4" t="s">
        <v>68</v>
      </c>
      <c r="N4" s="4" t="s">
        <v>69</v>
      </c>
      <c r="O4" s="4" t="s">
        <v>70</v>
      </c>
      <c r="P4" s="4" t="s">
        <v>58</v>
      </c>
      <c r="Q4" s="4" t="s">
        <v>71</v>
      </c>
      <c r="R4" s="37" t="s">
        <v>59</v>
      </c>
      <c r="S4" s="37"/>
      <c r="T4" s="12" t="s">
        <v>10</v>
      </c>
      <c r="U4" s="12" t="s">
        <v>12</v>
      </c>
      <c r="V4" s="162" t="s">
        <v>8</v>
      </c>
      <c r="W4" s="89"/>
      <c r="X4" s="87" t="s">
        <v>9</v>
      </c>
      <c r="Y4" s="16" t="s">
        <v>24</v>
      </c>
      <c r="Z4" s="4" t="s">
        <v>20</v>
      </c>
      <c r="AA4" s="4" t="s">
        <v>15</v>
      </c>
      <c r="AB4" s="4" t="s">
        <v>23</v>
      </c>
      <c r="AC4" s="4" t="s">
        <v>13</v>
      </c>
      <c r="AD4" s="4" t="s">
        <v>14</v>
      </c>
      <c r="AE4" s="4" t="s">
        <v>25</v>
      </c>
      <c r="AF4" s="4" t="s">
        <v>7</v>
      </c>
      <c r="AG4" s="124" t="s">
        <v>53</v>
      </c>
      <c r="AH4" s="37" t="s">
        <v>20</v>
      </c>
      <c r="AI4" s="37" t="s">
        <v>54</v>
      </c>
      <c r="AJ4" s="37" t="s">
        <v>6</v>
      </c>
      <c r="AK4" s="37" t="s">
        <v>56</v>
      </c>
      <c r="AL4" s="37" t="s">
        <v>13</v>
      </c>
      <c r="AM4" s="37" t="s">
        <v>14</v>
      </c>
      <c r="AN4" s="37" t="s">
        <v>6</v>
      </c>
      <c r="AO4" s="37" t="s">
        <v>32</v>
      </c>
      <c r="AP4" s="3"/>
      <c r="AQ4" s="20" t="s">
        <v>10</v>
      </c>
      <c r="AR4" s="20" t="s">
        <v>12</v>
      </c>
      <c r="AS4" s="162" t="s">
        <v>8</v>
      </c>
      <c r="AT4" s="89"/>
      <c r="AU4" s="87" t="s">
        <v>9</v>
      </c>
      <c r="AV4" s="4" t="s">
        <v>43</v>
      </c>
      <c r="AW4" s="4" t="s">
        <v>28</v>
      </c>
      <c r="AX4" s="125" t="s">
        <v>44</v>
      </c>
      <c r="AY4" s="51" t="s">
        <v>47</v>
      </c>
      <c r="AZ4" s="211" t="s">
        <v>45</v>
      </c>
      <c r="BA4" s="95" t="s">
        <v>46</v>
      </c>
      <c r="BB4" s="113" t="s">
        <v>47</v>
      </c>
      <c r="BC4" s="4" t="s">
        <v>43</v>
      </c>
      <c r="BD4" s="51" t="s">
        <v>126</v>
      </c>
      <c r="BE4" s="203" t="s">
        <v>45</v>
      </c>
      <c r="BF4" s="115" t="s">
        <v>46</v>
      </c>
      <c r="BG4" s="172" t="s">
        <v>43</v>
      </c>
      <c r="BH4" s="127" t="s">
        <v>57</v>
      </c>
      <c r="BI4" s="127" t="s">
        <v>44</v>
      </c>
      <c r="BJ4" s="127" t="s">
        <v>48</v>
      </c>
      <c r="BK4" s="128" t="s">
        <v>47</v>
      </c>
      <c r="BL4" s="51" t="s">
        <v>45</v>
      </c>
      <c r="BM4" s="115" t="s">
        <v>10</v>
      </c>
      <c r="BN4" s="127" t="s">
        <v>43</v>
      </c>
      <c r="BO4" s="128" t="s">
        <v>44</v>
      </c>
      <c r="BP4" s="125" t="s">
        <v>48</v>
      </c>
      <c r="BQ4" s="125" t="s">
        <v>47</v>
      </c>
      <c r="BR4" s="142" t="s">
        <v>60</v>
      </c>
      <c r="BS4" s="115" t="s">
        <v>46</v>
      </c>
      <c r="BT4" s="52" t="s">
        <v>10</v>
      </c>
      <c r="BU4" s="53" t="s">
        <v>46</v>
      </c>
      <c r="BV4" s="164"/>
      <c r="BW4" s="162" t="s">
        <v>8</v>
      </c>
      <c r="BX4" s="89"/>
      <c r="BY4" s="87" t="s">
        <v>9</v>
      </c>
      <c r="BZ4" s="4">
        <v>310</v>
      </c>
      <c r="CA4" s="4">
        <v>400</v>
      </c>
      <c r="CB4" s="4">
        <v>90</v>
      </c>
      <c r="CC4" s="4" t="s">
        <v>110</v>
      </c>
      <c r="CD4" s="154"/>
      <c r="CE4" s="190">
        <f>SUM(BZ4:CC4)</f>
        <v>800</v>
      </c>
      <c r="CF4" s="54" t="s">
        <v>49</v>
      </c>
      <c r="CG4" s="55" t="s">
        <v>50</v>
      </c>
    </row>
    <row r="5" spans="1:97" s="26" customFormat="1" ht="21" customHeight="1" thickTop="1" x14ac:dyDescent="0.25">
      <c r="A5" s="85"/>
      <c r="B5" s="39"/>
      <c r="C5" s="25">
        <v>510938</v>
      </c>
      <c r="D5" s="1">
        <v>8.5</v>
      </c>
      <c r="E5" s="1">
        <v>8.5</v>
      </c>
      <c r="F5" s="1">
        <v>8.75</v>
      </c>
      <c r="G5" s="1">
        <v>9.5</v>
      </c>
      <c r="H5" s="1">
        <v>7</v>
      </c>
      <c r="I5" s="1">
        <v>7</v>
      </c>
      <c r="J5" s="1">
        <v>8.5</v>
      </c>
      <c r="K5" s="1">
        <v>10</v>
      </c>
      <c r="L5" s="1"/>
      <c r="M5" s="1"/>
      <c r="N5" s="1"/>
      <c r="O5" s="1"/>
      <c r="P5" s="1"/>
      <c r="Q5" s="1"/>
      <c r="R5" s="1"/>
      <c r="S5" s="1"/>
      <c r="T5" s="22">
        <f t="shared" ref="T5:T17" si="0">SUM(D5:S5)</f>
        <v>67.75</v>
      </c>
      <c r="U5" s="91">
        <f t="shared" ref="U5:U17" si="1">T5/$T$1*100</f>
        <v>84.6875</v>
      </c>
      <c r="V5" s="85"/>
      <c r="W5" s="39"/>
      <c r="X5" s="25">
        <v>510938</v>
      </c>
      <c r="Y5" s="1">
        <v>4</v>
      </c>
      <c r="Z5" s="1">
        <v>10</v>
      </c>
      <c r="AA5" s="1">
        <v>4</v>
      </c>
      <c r="AB5" s="1">
        <v>8</v>
      </c>
      <c r="AC5" s="1">
        <v>10</v>
      </c>
      <c r="AD5" s="1">
        <v>10</v>
      </c>
      <c r="AE5" s="1">
        <v>22</v>
      </c>
      <c r="AF5" s="27">
        <v>53</v>
      </c>
      <c r="AG5" s="28"/>
      <c r="AH5" s="1"/>
      <c r="AI5" s="1"/>
      <c r="AJ5" s="1"/>
      <c r="AK5" s="1"/>
      <c r="AL5" s="1"/>
      <c r="AM5" s="1"/>
      <c r="AN5" s="1"/>
      <c r="AO5" s="1"/>
      <c r="AP5" s="1"/>
      <c r="AQ5" s="22">
        <f t="shared" ref="AQ5:AQ17" si="2">SUM(Y5:AP5)</f>
        <v>121</v>
      </c>
      <c r="AR5" s="22">
        <f>AQ5/$AQ$1*100</f>
        <v>93.07692307692308</v>
      </c>
      <c r="AS5" s="85"/>
      <c r="AT5" s="39"/>
      <c r="AU5" s="25">
        <v>510938</v>
      </c>
      <c r="AV5" s="1">
        <v>13</v>
      </c>
      <c r="AW5" s="1">
        <v>9</v>
      </c>
      <c r="AX5" s="100">
        <v>19.5</v>
      </c>
      <c r="AY5" s="29">
        <v>35</v>
      </c>
      <c r="AZ5" s="212">
        <v>0.5</v>
      </c>
      <c r="BA5" s="25">
        <f t="shared" ref="BA5:BA17" si="3">SUM(AV5:AZ5)</f>
        <v>77</v>
      </c>
      <c r="BB5" s="27">
        <v>62.5</v>
      </c>
      <c r="BC5" s="1">
        <v>15</v>
      </c>
      <c r="BD5" s="29">
        <v>3</v>
      </c>
      <c r="BE5" s="204"/>
      <c r="BF5" s="117">
        <f>SUM(BB5:BE5)</f>
        <v>80.5</v>
      </c>
      <c r="BG5" s="198"/>
      <c r="BH5" s="132"/>
      <c r="BI5" s="132"/>
      <c r="BJ5" s="132"/>
      <c r="BK5" s="132"/>
      <c r="BL5" s="29"/>
      <c r="BM5" s="117">
        <f>SUM(BG5:BL5)</f>
        <v>0</v>
      </c>
      <c r="BN5" s="131"/>
      <c r="BO5" s="132"/>
      <c r="BP5" s="100"/>
      <c r="BQ5" s="100"/>
      <c r="BR5" s="144"/>
      <c r="BS5" s="117">
        <f>SUM(BN5:BR5)</f>
        <v>0</v>
      </c>
      <c r="BT5" s="58">
        <f t="shared" ref="BT5:BT17" si="4">BA5+BF5+BM5+BS5</f>
        <v>157.5</v>
      </c>
      <c r="BU5" s="59">
        <f>BT5/$BS$1*100</f>
        <v>78.75</v>
      </c>
      <c r="BV5" s="166"/>
      <c r="BW5" s="85"/>
      <c r="BX5" s="39"/>
      <c r="BY5" s="25">
        <v>510938</v>
      </c>
      <c r="BZ5" s="1">
        <f>AQ5</f>
        <v>121</v>
      </c>
      <c r="CA5" s="1">
        <f>BT5</f>
        <v>157.5</v>
      </c>
      <c r="CB5" s="1">
        <f>T5</f>
        <v>67.75</v>
      </c>
      <c r="CC5" s="1"/>
      <c r="CD5" s="155"/>
      <c r="CE5" s="1">
        <f>SUM(BZ5:CD5)</f>
        <v>346.25</v>
      </c>
      <c r="CF5" s="60">
        <f>CE5/$CE$1*100</f>
        <v>84.451219512195124</v>
      </c>
      <c r="CG5" s="61"/>
      <c r="CH5"/>
      <c r="CI5"/>
      <c r="CJ5"/>
      <c r="CK5"/>
      <c r="CL5"/>
      <c r="CM5"/>
      <c r="CN5"/>
      <c r="CO5"/>
      <c r="CP5"/>
      <c r="CQ5"/>
      <c r="CR5"/>
      <c r="CS5"/>
    </row>
    <row r="6" spans="1:97" s="32" customFormat="1" ht="21" customHeight="1" thickBot="1" x14ac:dyDescent="0.3">
      <c r="A6" s="160"/>
      <c r="B6" s="40"/>
      <c r="C6" s="31">
        <v>582964</v>
      </c>
      <c r="D6" s="30">
        <v>9.25</v>
      </c>
      <c r="E6" s="30">
        <v>8</v>
      </c>
      <c r="F6" s="30">
        <v>8.5</v>
      </c>
      <c r="G6" s="30">
        <v>8.5</v>
      </c>
      <c r="H6" s="30">
        <v>0</v>
      </c>
      <c r="I6" s="30">
        <v>6.75</v>
      </c>
      <c r="J6" s="30">
        <v>8</v>
      </c>
      <c r="K6" s="30">
        <v>7.5</v>
      </c>
      <c r="L6" s="30"/>
      <c r="M6" s="30"/>
      <c r="N6" s="30"/>
      <c r="O6" s="30"/>
      <c r="P6" s="30"/>
      <c r="Q6" s="30"/>
      <c r="R6" s="30"/>
      <c r="S6" s="30"/>
      <c r="T6" s="33">
        <f t="shared" si="0"/>
        <v>56.5</v>
      </c>
      <c r="U6" s="92">
        <f t="shared" si="1"/>
        <v>70.625</v>
      </c>
      <c r="V6" s="160"/>
      <c r="W6" s="40"/>
      <c r="X6" s="31">
        <v>582964</v>
      </c>
      <c r="Y6" s="30">
        <v>4</v>
      </c>
      <c r="Z6" s="30">
        <v>10</v>
      </c>
      <c r="AA6" s="30">
        <v>4</v>
      </c>
      <c r="AB6" s="30">
        <v>8</v>
      </c>
      <c r="AC6" s="30">
        <v>10</v>
      </c>
      <c r="AD6" s="30">
        <v>10</v>
      </c>
      <c r="AE6" s="30">
        <v>17.5</v>
      </c>
      <c r="AF6" s="34">
        <v>47.5</v>
      </c>
      <c r="AG6" s="35"/>
      <c r="AH6" s="30"/>
      <c r="AI6" s="30"/>
      <c r="AJ6" s="30"/>
      <c r="AK6" s="30"/>
      <c r="AL6" s="30"/>
      <c r="AM6" s="30"/>
      <c r="AN6" s="30"/>
      <c r="AO6" s="30"/>
      <c r="AP6" s="30"/>
      <c r="AQ6" s="33">
        <f t="shared" si="2"/>
        <v>111</v>
      </c>
      <c r="AR6" s="33">
        <f t="shared" ref="AR6:AR17" si="5">AQ6/$AQ$1*100</f>
        <v>85.384615384615387</v>
      </c>
      <c r="AS6" s="160"/>
      <c r="AT6" s="40"/>
      <c r="AU6" s="31">
        <v>582964</v>
      </c>
      <c r="AV6" s="30">
        <v>9.5</v>
      </c>
      <c r="AW6" s="30">
        <v>11.5</v>
      </c>
      <c r="AX6" s="101">
        <v>15.5</v>
      </c>
      <c r="AY6" s="36">
        <v>38.5</v>
      </c>
      <c r="AZ6" s="213">
        <v>1</v>
      </c>
      <c r="BA6" s="31">
        <f t="shared" si="3"/>
        <v>76</v>
      </c>
      <c r="BB6" s="34">
        <v>57</v>
      </c>
      <c r="BC6" s="30">
        <v>13</v>
      </c>
      <c r="BD6" s="36"/>
      <c r="BE6" s="205"/>
      <c r="BF6" s="118">
        <f t="shared" ref="BF6:BF17" si="6">SUM(BB6:BE6)</f>
        <v>70</v>
      </c>
      <c r="BG6" s="199"/>
      <c r="BH6" s="134"/>
      <c r="BI6" s="134"/>
      <c r="BJ6" s="134"/>
      <c r="BK6" s="134"/>
      <c r="BL6" s="36"/>
      <c r="BM6" s="118">
        <f t="shared" ref="BM6:BM17" si="7">SUM(BG6:BL6)</f>
        <v>0</v>
      </c>
      <c r="BN6" s="133"/>
      <c r="BO6" s="134"/>
      <c r="BP6" s="101"/>
      <c r="BQ6" s="101"/>
      <c r="BR6" s="145"/>
      <c r="BS6" s="118">
        <f t="shared" ref="BS6:BS17" si="8">SUM(BN6:BR6)</f>
        <v>0</v>
      </c>
      <c r="BT6" s="62">
        <f t="shared" si="4"/>
        <v>146</v>
      </c>
      <c r="BU6" s="63">
        <f t="shared" ref="BU6:BU17" si="9">BT6/$BS$1*100</f>
        <v>73</v>
      </c>
      <c r="BV6" s="167"/>
      <c r="BW6" s="160"/>
      <c r="BX6" s="40"/>
      <c r="BY6" s="31">
        <v>582964</v>
      </c>
      <c r="BZ6" s="30">
        <f t="shared" ref="BZ6:BZ17" si="10">AQ6</f>
        <v>111</v>
      </c>
      <c r="CA6" s="30">
        <f t="shared" ref="CA6:CA17" si="11">BT6</f>
        <v>146</v>
      </c>
      <c r="CB6" s="30">
        <f t="shared" ref="CB6:CB17" si="12">T6</f>
        <v>56.5</v>
      </c>
      <c r="CC6" s="30"/>
      <c r="CD6" s="156"/>
      <c r="CE6" s="30">
        <f t="shared" ref="CE6:CE17" si="13">SUM(BZ6:CD6)</f>
        <v>313.5</v>
      </c>
      <c r="CF6" s="64">
        <f t="shared" ref="CF6:CF17" si="14">CE6/$CE$1*100</f>
        <v>76.463414634146346</v>
      </c>
      <c r="CG6" s="65"/>
      <c r="CH6"/>
      <c r="CI6"/>
      <c r="CJ6"/>
      <c r="CK6"/>
      <c r="CL6"/>
      <c r="CM6"/>
      <c r="CN6"/>
      <c r="CO6"/>
      <c r="CP6"/>
      <c r="CQ6"/>
      <c r="CR6"/>
      <c r="CS6"/>
    </row>
    <row r="7" spans="1:97" s="8" customFormat="1" ht="21" customHeight="1" x14ac:dyDescent="0.25">
      <c r="A7" s="15"/>
      <c r="B7" s="41"/>
      <c r="C7" s="21">
        <v>625773</v>
      </c>
      <c r="D7" s="9">
        <v>10</v>
      </c>
      <c r="E7" s="9">
        <v>9.5</v>
      </c>
      <c r="F7" s="9">
        <v>8.5</v>
      </c>
      <c r="G7" s="9">
        <v>10</v>
      </c>
      <c r="H7" s="9">
        <v>7.5</v>
      </c>
      <c r="I7" s="9">
        <v>9.75</v>
      </c>
      <c r="J7" s="9">
        <v>9.5</v>
      </c>
      <c r="K7" s="9">
        <v>9</v>
      </c>
      <c r="L7" s="9"/>
      <c r="M7" s="9"/>
      <c r="N7" s="9"/>
      <c r="O7" s="9"/>
      <c r="P7" s="9"/>
      <c r="Q7" s="9"/>
      <c r="R7" s="9"/>
      <c r="S7" s="9"/>
      <c r="T7" s="11">
        <f t="shared" si="0"/>
        <v>73.75</v>
      </c>
      <c r="U7" s="90">
        <f t="shared" si="1"/>
        <v>92.1875</v>
      </c>
      <c r="V7" s="15"/>
      <c r="W7" s="41"/>
      <c r="X7" s="21">
        <v>625773</v>
      </c>
      <c r="Y7" s="9">
        <v>4</v>
      </c>
      <c r="Z7" s="9">
        <v>10</v>
      </c>
      <c r="AA7" s="9">
        <v>4</v>
      </c>
      <c r="AB7" s="9">
        <v>8</v>
      </c>
      <c r="AC7" s="9">
        <v>10</v>
      </c>
      <c r="AD7" s="9">
        <v>10</v>
      </c>
      <c r="AE7" s="9">
        <v>22.5</v>
      </c>
      <c r="AF7" s="5">
        <v>55.5</v>
      </c>
      <c r="AG7" s="17"/>
      <c r="AH7" s="9"/>
      <c r="AI7" s="9"/>
      <c r="AJ7" s="9"/>
      <c r="AK7" s="9"/>
      <c r="AL7" s="9"/>
      <c r="AM7" s="9"/>
      <c r="AN7" s="9"/>
      <c r="AO7" s="9"/>
      <c r="AP7" s="9"/>
      <c r="AQ7" s="11">
        <f t="shared" si="2"/>
        <v>124</v>
      </c>
      <c r="AR7" s="11">
        <f t="shared" si="5"/>
        <v>95.384615384615387</v>
      </c>
      <c r="AS7" s="15"/>
      <c r="AT7" s="41"/>
      <c r="AU7" s="21">
        <v>625773</v>
      </c>
      <c r="AV7" s="9">
        <v>11.5</v>
      </c>
      <c r="AW7" s="9">
        <v>12</v>
      </c>
      <c r="AX7" s="99">
        <v>24</v>
      </c>
      <c r="AY7" s="23">
        <v>45</v>
      </c>
      <c r="AZ7" s="214">
        <v>1.25</v>
      </c>
      <c r="BA7" s="21">
        <f t="shared" si="3"/>
        <v>93.75</v>
      </c>
      <c r="BB7" s="5">
        <v>75</v>
      </c>
      <c r="BC7" s="9">
        <v>24</v>
      </c>
      <c r="BD7" s="23">
        <v>3</v>
      </c>
      <c r="BE7" s="206"/>
      <c r="BF7" s="116">
        <f t="shared" si="6"/>
        <v>102</v>
      </c>
      <c r="BG7" s="178"/>
      <c r="BH7" s="130"/>
      <c r="BI7" s="130"/>
      <c r="BJ7" s="130"/>
      <c r="BK7" s="130"/>
      <c r="BL7" s="221"/>
      <c r="BM7" s="116">
        <f t="shared" si="7"/>
        <v>0</v>
      </c>
      <c r="BN7" s="129"/>
      <c r="BO7" s="130"/>
      <c r="BP7" s="99"/>
      <c r="BQ7" s="99"/>
      <c r="BR7" s="143"/>
      <c r="BS7" s="116">
        <f t="shared" si="8"/>
        <v>0</v>
      </c>
      <c r="BT7" s="56">
        <f t="shared" si="4"/>
        <v>195.75</v>
      </c>
      <c r="BU7" s="57">
        <f t="shared" si="9"/>
        <v>97.875</v>
      </c>
      <c r="BV7" s="165"/>
      <c r="BW7" s="15"/>
      <c r="BX7" s="41"/>
      <c r="BY7" s="21">
        <v>625773</v>
      </c>
      <c r="BZ7" s="9">
        <f t="shared" si="10"/>
        <v>124</v>
      </c>
      <c r="CA7" s="9">
        <f t="shared" si="11"/>
        <v>195.75</v>
      </c>
      <c r="CB7" s="9">
        <f t="shared" si="12"/>
        <v>73.75</v>
      </c>
      <c r="CC7" s="9"/>
      <c r="CD7" s="153"/>
      <c r="CE7" s="9">
        <f t="shared" si="13"/>
        <v>393.5</v>
      </c>
      <c r="CF7" s="49">
        <f t="shared" si="14"/>
        <v>95.975609756097555</v>
      </c>
      <c r="CG7" s="50"/>
      <c r="CH7"/>
      <c r="CI7"/>
      <c r="CJ7"/>
      <c r="CK7"/>
      <c r="CL7"/>
      <c r="CM7"/>
      <c r="CN7"/>
      <c r="CO7"/>
      <c r="CP7"/>
      <c r="CQ7"/>
      <c r="CR7"/>
      <c r="CS7"/>
    </row>
    <row r="8" spans="1:97" s="26" customFormat="1" ht="21" customHeight="1" x14ac:dyDescent="0.25">
      <c r="A8" s="85"/>
      <c r="B8" s="39"/>
      <c r="C8" s="25">
        <v>630641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>
        <f t="shared" si="0"/>
        <v>0</v>
      </c>
      <c r="U8" s="91">
        <f t="shared" si="1"/>
        <v>0</v>
      </c>
      <c r="V8" s="85"/>
      <c r="W8" s="39"/>
      <c r="X8" s="25">
        <v>630641</v>
      </c>
      <c r="Y8" s="1">
        <v>0</v>
      </c>
      <c r="Z8" s="1">
        <v>10</v>
      </c>
      <c r="AA8" s="1">
        <v>4</v>
      </c>
      <c r="AB8" s="1">
        <v>8</v>
      </c>
      <c r="AC8" s="1">
        <v>5</v>
      </c>
      <c r="AD8" s="1">
        <v>2.5</v>
      </c>
      <c r="AE8" s="1">
        <v>6.5</v>
      </c>
      <c r="AF8" s="27"/>
      <c r="AG8" s="28"/>
      <c r="AH8" s="1"/>
      <c r="AI8" s="1"/>
      <c r="AJ8" s="1"/>
      <c r="AK8" s="1"/>
      <c r="AL8" s="1"/>
      <c r="AM8" s="1"/>
      <c r="AN8" s="1"/>
      <c r="AO8" s="1"/>
      <c r="AP8" s="1"/>
      <c r="AQ8" s="22">
        <f t="shared" si="2"/>
        <v>36</v>
      </c>
      <c r="AR8" s="22">
        <f t="shared" si="5"/>
        <v>27.692307692307693</v>
      </c>
      <c r="AS8" s="85"/>
      <c r="AT8" s="39"/>
      <c r="AU8" s="25">
        <v>630641</v>
      </c>
      <c r="AV8" s="72">
        <v>8</v>
      </c>
      <c r="AW8" s="72">
        <v>6.5</v>
      </c>
      <c r="AX8" s="102">
        <v>7.5</v>
      </c>
      <c r="AY8" s="71">
        <v>0</v>
      </c>
      <c r="AZ8" s="215" t="s">
        <v>107</v>
      </c>
      <c r="BA8" s="96">
        <f t="shared" si="3"/>
        <v>22</v>
      </c>
      <c r="BB8" s="73"/>
      <c r="BC8" s="72"/>
      <c r="BD8" s="71"/>
      <c r="BE8" s="207"/>
      <c r="BF8" s="119">
        <f t="shared" si="6"/>
        <v>0</v>
      </c>
      <c r="BG8" s="176"/>
      <c r="BH8" s="136"/>
      <c r="BI8" s="136"/>
      <c r="BJ8" s="136"/>
      <c r="BK8" s="136"/>
      <c r="BL8" s="71"/>
      <c r="BM8" s="119">
        <f t="shared" si="7"/>
        <v>0</v>
      </c>
      <c r="BN8" s="135"/>
      <c r="BO8" s="136"/>
      <c r="BP8" s="102"/>
      <c r="BQ8" s="102"/>
      <c r="BR8" s="146"/>
      <c r="BS8" s="119">
        <f t="shared" si="8"/>
        <v>0</v>
      </c>
      <c r="BT8" s="74">
        <f t="shared" si="4"/>
        <v>22</v>
      </c>
      <c r="BU8" s="75">
        <f t="shared" si="9"/>
        <v>11</v>
      </c>
      <c r="BV8" s="168"/>
      <c r="BW8" s="85"/>
      <c r="BX8" s="39"/>
      <c r="BY8" s="25">
        <v>630641</v>
      </c>
      <c r="BZ8" s="72">
        <f t="shared" si="10"/>
        <v>36</v>
      </c>
      <c r="CA8" s="72">
        <f t="shared" si="11"/>
        <v>22</v>
      </c>
      <c r="CB8" s="72">
        <f t="shared" si="12"/>
        <v>0</v>
      </c>
      <c r="CC8" s="72"/>
      <c r="CD8" s="157"/>
      <c r="CE8" s="72">
        <f t="shared" si="13"/>
        <v>58</v>
      </c>
      <c r="CF8" s="76">
        <f t="shared" si="14"/>
        <v>14.146341463414632</v>
      </c>
      <c r="CG8" s="77"/>
      <c r="CH8"/>
      <c r="CI8"/>
      <c r="CJ8"/>
      <c r="CK8"/>
      <c r="CL8"/>
      <c r="CM8"/>
      <c r="CN8"/>
      <c r="CO8"/>
      <c r="CP8"/>
      <c r="CQ8"/>
      <c r="CR8"/>
      <c r="CS8"/>
    </row>
    <row r="9" spans="1:97" s="32" customFormat="1" ht="21" customHeight="1" thickBot="1" x14ac:dyDescent="0.3">
      <c r="A9" s="160"/>
      <c r="B9" s="40"/>
      <c r="C9" s="31">
        <v>640045</v>
      </c>
      <c r="D9" s="30">
        <v>6</v>
      </c>
      <c r="E9" s="30">
        <v>6.5</v>
      </c>
      <c r="F9" s="30">
        <v>8.75</v>
      </c>
      <c r="G9" s="30">
        <v>6.5</v>
      </c>
      <c r="H9" s="30">
        <v>7.75</v>
      </c>
      <c r="I9" s="30">
        <v>7.75</v>
      </c>
      <c r="J9" s="30">
        <v>8.25</v>
      </c>
      <c r="K9" s="30">
        <v>10</v>
      </c>
      <c r="L9" s="30"/>
      <c r="M9" s="30"/>
      <c r="N9" s="30"/>
      <c r="O9" s="30"/>
      <c r="P9" s="30"/>
      <c r="Q9" s="30"/>
      <c r="R9" s="30"/>
      <c r="S9" s="30"/>
      <c r="T9" s="33">
        <f t="shared" si="0"/>
        <v>61.5</v>
      </c>
      <c r="U9" s="92">
        <f t="shared" si="1"/>
        <v>76.875</v>
      </c>
      <c r="V9" s="160"/>
      <c r="W9" s="40"/>
      <c r="X9" s="31">
        <v>640045</v>
      </c>
      <c r="Y9" s="30">
        <v>4</v>
      </c>
      <c r="Z9" s="30">
        <v>10</v>
      </c>
      <c r="AA9" s="30">
        <v>4</v>
      </c>
      <c r="AB9" s="30">
        <v>8</v>
      </c>
      <c r="AC9" s="30">
        <v>10</v>
      </c>
      <c r="AD9" s="30">
        <v>10</v>
      </c>
      <c r="AE9" s="30">
        <v>22</v>
      </c>
      <c r="AF9" s="34">
        <v>51</v>
      </c>
      <c r="AG9" s="35"/>
      <c r="AH9" s="30"/>
      <c r="AI9" s="30"/>
      <c r="AJ9" s="30"/>
      <c r="AK9" s="30"/>
      <c r="AL9" s="30"/>
      <c r="AM9" s="30"/>
      <c r="AN9" s="30"/>
      <c r="AO9" s="30"/>
      <c r="AP9" s="30"/>
      <c r="AQ9" s="33">
        <f t="shared" si="2"/>
        <v>119</v>
      </c>
      <c r="AR9" s="33">
        <f t="shared" si="5"/>
        <v>91.538461538461533</v>
      </c>
      <c r="AS9" s="160"/>
      <c r="AT9" s="40"/>
      <c r="AU9" s="31">
        <v>640045</v>
      </c>
      <c r="AV9" s="30">
        <v>10.5</v>
      </c>
      <c r="AW9" s="30">
        <v>5.5</v>
      </c>
      <c r="AX9" s="101">
        <v>21.5</v>
      </c>
      <c r="AY9" s="36">
        <v>37.5</v>
      </c>
      <c r="AZ9" s="213">
        <v>0</v>
      </c>
      <c r="BA9" s="31">
        <f t="shared" si="3"/>
        <v>75</v>
      </c>
      <c r="BB9" s="34">
        <v>71</v>
      </c>
      <c r="BC9" s="30">
        <v>12</v>
      </c>
      <c r="BD9" s="36">
        <v>3</v>
      </c>
      <c r="BE9" s="205"/>
      <c r="BF9" s="118">
        <f t="shared" si="6"/>
        <v>86</v>
      </c>
      <c r="BG9" s="177"/>
      <c r="BH9" s="134"/>
      <c r="BI9" s="134"/>
      <c r="BJ9" s="134"/>
      <c r="BK9" s="134"/>
      <c r="BL9" s="200"/>
      <c r="BM9" s="118">
        <f t="shared" si="7"/>
        <v>0</v>
      </c>
      <c r="BN9" s="133"/>
      <c r="BO9" s="134"/>
      <c r="BP9" s="101"/>
      <c r="BQ9" s="101"/>
      <c r="BR9" s="145"/>
      <c r="BS9" s="118">
        <f t="shared" si="8"/>
        <v>0</v>
      </c>
      <c r="BT9" s="62">
        <f t="shared" si="4"/>
        <v>161</v>
      </c>
      <c r="BU9" s="63">
        <f t="shared" si="9"/>
        <v>80.5</v>
      </c>
      <c r="BV9" s="167"/>
      <c r="BW9" s="160"/>
      <c r="BX9" s="40"/>
      <c r="BY9" s="31">
        <v>640045</v>
      </c>
      <c r="BZ9" s="30">
        <f t="shared" si="10"/>
        <v>119</v>
      </c>
      <c r="CA9" s="30">
        <f t="shared" si="11"/>
        <v>161</v>
      </c>
      <c r="CB9" s="30">
        <f t="shared" si="12"/>
        <v>61.5</v>
      </c>
      <c r="CC9" s="30"/>
      <c r="CD9" s="156"/>
      <c r="CE9" s="30">
        <f t="shared" si="13"/>
        <v>341.5</v>
      </c>
      <c r="CF9" s="64">
        <f t="shared" si="14"/>
        <v>83.292682926829258</v>
      </c>
      <c r="CG9" s="65"/>
      <c r="CH9"/>
      <c r="CI9"/>
      <c r="CJ9"/>
      <c r="CK9"/>
      <c r="CL9"/>
      <c r="CM9"/>
      <c r="CN9"/>
      <c r="CO9"/>
      <c r="CP9"/>
      <c r="CQ9"/>
      <c r="CR9"/>
      <c r="CS9"/>
    </row>
    <row r="10" spans="1:97" s="8" customFormat="1" ht="21" customHeight="1" x14ac:dyDescent="0.25">
      <c r="A10" s="15"/>
      <c r="B10" s="41"/>
      <c r="C10" s="21">
        <v>641774</v>
      </c>
      <c r="D10" s="9">
        <v>9.5</v>
      </c>
      <c r="E10" s="9">
        <v>8</v>
      </c>
      <c r="F10" s="9">
        <v>8.25</v>
      </c>
      <c r="G10" s="9">
        <v>10</v>
      </c>
      <c r="H10" s="9">
        <v>7.25</v>
      </c>
      <c r="I10" s="9">
        <v>0</v>
      </c>
      <c r="J10" s="9">
        <v>8</v>
      </c>
      <c r="K10" s="9">
        <v>9</v>
      </c>
      <c r="L10" s="9"/>
      <c r="M10" s="9"/>
      <c r="N10" s="9"/>
      <c r="O10" s="9"/>
      <c r="P10" s="9"/>
      <c r="Q10" s="9"/>
      <c r="R10" s="9"/>
      <c r="S10" s="9"/>
      <c r="T10" s="11">
        <f t="shared" si="0"/>
        <v>60</v>
      </c>
      <c r="U10" s="90">
        <f t="shared" si="1"/>
        <v>75</v>
      </c>
      <c r="V10" s="15"/>
      <c r="W10" s="41"/>
      <c r="X10" s="21">
        <v>641774</v>
      </c>
      <c r="Y10" s="9">
        <v>4</v>
      </c>
      <c r="Z10" s="9">
        <v>0</v>
      </c>
      <c r="AA10" s="9">
        <v>4</v>
      </c>
      <c r="AB10" s="9">
        <v>4</v>
      </c>
      <c r="AC10" s="9">
        <v>10</v>
      </c>
      <c r="AD10" s="9">
        <v>10</v>
      </c>
      <c r="AE10" s="9">
        <v>19</v>
      </c>
      <c r="AF10" s="5">
        <v>47.5</v>
      </c>
      <c r="AG10" s="17"/>
      <c r="AH10" s="9"/>
      <c r="AI10" s="9"/>
      <c r="AJ10" s="9"/>
      <c r="AK10" s="9"/>
      <c r="AL10" s="9"/>
      <c r="AM10" s="9"/>
      <c r="AN10" s="9"/>
      <c r="AO10" s="9"/>
      <c r="AP10" s="9"/>
      <c r="AQ10" s="11">
        <f t="shared" si="2"/>
        <v>98.5</v>
      </c>
      <c r="AR10" s="11">
        <f t="shared" si="5"/>
        <v>75.769230769230774</v>
      </c>
      <c r="AS10" s="15"/>
      <c r="AT10" s="41"/>
      <c r="AU10" s="21">
        <v>641774</v>
      </c>
      <c r="AV10" s="9">
        <v>11</v>
      </c>
      <c r="AW10" s="9">
        <v>11</v>
      </c>
      <c r="AX10" s="99">
        <v>20</v>
      </c>
      <c r="AY10" s="23">
        <v>37</v>
      </c>
      <c r="AZ10" s="214">
        <v>1.75</v>
      </c>
      <c r="BA10" s="21">
        <f t="shared" si="3"/>
        <v>80.75</v>
      </c>
      <c r="BB10" s="5">
        <v>63.5</v>
      </c>
      <c r="BC10" s="9">
        <v>15</v>
      </c>
      <c r="BD10" s="23">
        <v>3</v>
      </c>
      <c r="BE10" s="206"/>
      <c r="BF10" s="116">
        <f t="shared" si="6"/>
        <v>81.5</v>
      </c>
      <c r="BG10" s="173"/>
      <c r="BH10" s="130"/>
      <c r="BI10" s="130"/>
      <c r="BJ10" s="130"/>
      <c r="BK10" s="130"/>
      <c r="BL10" s="23"/>
      <c r="BM10" s="116">
        <f t="shared" si="7"/>
        <v>0</v>
      </c>
      <c r="BN10" s="129"/>
      <c r="BO10" s="130"/>
      <c r="BP10" s="99"/>
      <c r="BQ10" s="99"/>
      <c r="BR10" s="143"/>
      <c r="BS10" s="116">
        <f t="shared" si="8"/>
        <v>0</v>
      </c>
      <c r="BT10" s="56">
        <f t="shared" si="4"/>
        <v>162.25</v>
      </c>
      <c r="BU10" s="57">
        <f t="shared" si="9"/>
        <v>81.125</v>
      </c>
      <c r="BV10" s="165"/>
      <c r="BW10" s="15"/>
      <c r="BX10" s="41"/>
      <c r="BY10" s="21">
        <v>641774</v>
      </c>
      <c r="BZ10" s="9">
        <f t="shared" si="10"/>
        <v>98.5</v>
      </c>
      <c r="CA10" s="9">
        <f t="shared" si="11"/>
        <v>162.25</v>
      </c>
      <c r="CB10" s="9">
        <f t="shared" si="12"/>
        <v>60</v>
      </c>
      <c r="CC10" s="9"/>
      <c r="CD10" s="153"/>
      <c r="CE10" s="9">
        <f t="shared" si="13"/>
        <v>320.75</v>
      </c>
      <c r="CF10" s="49">
        <f t="shared" si="14"/>
        <v>78.231707317073173</v>
      </c>
      <c r="CG10" s="5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97" s="32" customFormat="1" ht="21" customHeight="1" thickBot="1" x14ac:dyDescent="0.3">
      <c r="A11" s="160"/>
      <c r="B11" s="40"/>
      <c r="C11" s="31">
        <v>645031</v>
      </c>
      <c r="D11" s="30">
        <v>9</v>
      </c>
      <c r="E11" s="30">
        <v>8</v>
      </c>
      <c r="F11" s="30">
        <v>9</v>
      </c>
      <c r="G11" s="30">
        <v>7.5</v>
      </c>
      <c r="H11" s="30">
        <v>8.25</v>
      </c>
      <c r="I11" s="30">
        <v>6.75</v>
      </c>
      <c r="J11" s="30">
        <v>6.5</v>
      </c>
      <c r="K11" s="30">
        <v>10</v>
      </c>
      <c r="L11" s="30"/>
      <c r="M11" s="30"/>
      <c r="N11" s="30"/>
      <c r="O11" s="30"/>
      <c r="P11" s="30"/>
      <c r="Q11" s="30"/>
      <c r="R11" s="30"/>
      <c r="S11" s="30"/>
      <c r="T11" s="33">
        <f t="shared" si="0"/>
        <v>65</v>
      </c>
      <c r="U11" s="92">
        <f t="shared" si="1"/>
        <v>81.25</v>
      </c>
      <c r="V11" s="160"/>
      <c r="W11" s="40"/>
      <c r="X11" s="31">
        <v>645031</v>
      </c>
      <c r="Y11" s="30">
        <v>4</v>
      </c>
      <c r="Z11" s="30">
        <v>10</v>
      </c>
      <c r="AA11" s="30">
        <v>4</v>
      </c>
      <c r="AB11" s="30">
        <v>4</v>
      </c>
      <c r="AC11" s="30">
        <v>10</v>
      </c>
      <c r="AD11" s="30">
        <v>10</v>
      </c>
      <c r="AE11" s="218">
        <v>20</v>
      </c>
      <c r="AF11" s="34">
        <v>44</v>
      </c>
      <c r="AG11" s="35"/>
      <c r="AH11" s="30"/>
      <c r="AI11" s="30"/>
      <c r="AJ11" s="30"/>
      <c r="AK11" s="30"/>
      <c r="AL11" s="30"/>
      <c r="AM11" s="30"/>
      <c r="AN11" s="30"/>
      <c r="AO11" s="30"/>
      <c r="AP11" s="30"/>
      <c r="AQ11" s="33">
        <f t="shared" si="2"/>
        <v>106</v>
      </c>
      <c r="AR11" s="33">
        <f t="shared" si="5"/>
        <v>81.538461538461533</v>
      </c>
      <c r="AS11" s="160"/>
      <c r="AT11" s="40"/>
      <c r="AU11" s="31">
        <v>645031</v>
      </c>
      <c r="AV11" s="30">
        <v>11</v>
      </c>
      <c r="AW11" s="30">
        <v>10.5</v>
      </c>
      <c r="AX11" s="101">
        <v>14</v>
      </c>
      <c r="AY11" s="36">
        <v>43.5</v>
      </c>
      <c r="AZ11" s="213">
        <v>1.75</v>
      </c>
      <c r="BA11" s="31">
        <f t="shared" si="3"/>
        <v>80.75</v>
      </c>
      <c r="BB11" s="34">
        <v>54.5</v>
      </c>
      <c r="BC11" s="30">
        <v>18</v>
      </c>
      <c r="BD11" s="36"/>
      <c r="BE11" s="205"/>
      <c r="BF11" s="118">
        <f t="shared" si="6"/>
        <v>72.5</v>
      </c>
      <c r="BG11" s="199"/>
      <c r="BH11" s="134"/>
      <c r="BI11" s="134"/>
      <c r="BJ11" s="134"/>
      <c r="BK11" s="134"/>
      <c r="BL11" s="36"/>
      <c r="BM11" s="118">
        <f t="shared" si="7"/>
        <v>0</v>
      </c>
      <c r="BN11" s="133"/>
      <c r="BO11" s="134"/>
      <c r="BP11" s="101"/>
      <c r="BQ11" s="101"/>
      <c r="BR11" s="145"/>
      <c r="BS11" s="118">
        <f t="shared" si="8"/>
        <v>0</v>
      </c>
      <c r="BT11" s="62">
        <f t="shared" si="4"/>
        <v>153.25</v>
      </c>
      <c r="BU11" s="63">
        <f t="shared" si="9"/>
        <v>76.625</v>
      </c>
      <c r="BV11" s="167"/>
      <c r="BW11" s="160"/>
      <c r="BX11" s="40"/>
      <c r="BY11" s="31">
        <v>645031</v>
      </c>
      <c r="BZ11" s="30">
        <f t="shared" si="10"/>
        <v>106</v>
      </c>
      <c r="CA11" s="30">
        <f t="shared" si="11"/>
        <v>153.25</v>
      </c>
      <c r="CB11" s="30">
        <f t="shared" si="12"/>
        <v>65</v>
      </c>
      <c r="CC11" s="30"/>
      <c r="CD11" s="156"/>
      <c r="CE11" s="30">
        <f t="shared" si="13"/>
        <v>324.25</v>
      </c>
      <c r="CF11" s="64">
        <f t="shared" si="14"/>
        <v>79.085365853658544</v>
      </c>
      <c r="CG11" s="65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97" s="26" customFormat="1" ht="21" customHeight="1" x14ac:dyDescent="0.25">
      <c r="A12" s="85"/>
      <c r="B12" s="39"/>
      <c r="C12" s="25">
        <v>648897</v>
      </c>
      <c r="D12" s="1">
        <v>7</v>
      </c>
      <c r="E12" s="1">
        <v>8.5</v>
      </c>
      <c r="F12" s="1">
        <v>9.25</v>
      </c>
      <c r="G12" s="1">
        <v>9</v>
      </c>
      <c r="H12" s="1">
        <v>8.5</v>
      </c>
      <c r="I12" s="1">
        <v>9.5</v>
      </c>
      <c r="J12" s="1">
        <v>10</v>
      </c>
      <c r="K12" s="1">
        <v>10</v>
      </c>
      <c r="L12" s="1"/>
      <c r="M12" s="1"/>
      <c r="N12" s="1"/>
      <c r="O12" s="1"/>
      <c r="P12" s="1"/>
      <c r="Q12" s="1"/>
      <c r="R12" s="1"/>
      <c r="S12" s="1"/>
      <c r="T12" s="22">
        <f t="shared" si="0"/>
        <v>71.75</v>
      </c>
      <c r="U12" s="91">
        <f t="shared" si="1"/>
        <v>89.6875</v>
      </c>
      <c r="V12" s="85"/>
      <c r="W12" s="39"/>
      <c r="X12" s="25">
        <v>648897</v>
      </c>
      <c r="Y12" s="1">
        <v>3.75</v>
      </c>
      <c r="Z12" s="1">
        <v>10</v>
      </c>
      <c r="AA12" s="1">
        <v>4</v>
      </c>
      <c r="AB12" s="1">
        <v>8</v>
      </c>
      <c r="AC12" s="1">
        <v>10</v>
      </c>
      <c r="AD12" s="1">
        <v>7.5</v>
      </c>
      <c r="AE12" s="1">
        <v>23</v>
      </c>
      <c r="AF12" s="27">
        <v>59.5</v>
      </c>
      <c r="AG12" s="28"/>
      <c r="AH12" s="1"/>
      <c r="AI12" s="1"/>
      <c r="AJ12" s="1"/>
      <c r="AK12" s="1"/>
      <c r="AL12" s="1"/>
      <c r="AM12" s="1"/>
      <c r="AN12" s="1"/>
      <c r="AO12" s="1"/>
      <c r="AP12" s="1"/>
      <c r="AQ12" s="22">
        <f t="shared" si="2"/>
        <v>125.75</v>
      </c>
      <c r="AR12" s="22">
        <f t="shared" si="5"/>
        <v>96.730769230769226</v>
      </c>
      <c r="AS12" s="85"/>
      <c r="AT12" s="39"/>
      <c r="AU12" s="25">
        <v>648897</v>
      </c>
      <c r="AV12" s="1">
        <v>12</v>
      </c>
      <c r="AW12" s="1">
        <v>11.5</v>
      </c>
      <c r="AX12" s="100">
        <v>21</v>
      </c>
      <c r="AY12" s="29">
        <v>42.5</v>
      </c>
      <c r="AZ12" s="212"/>
      <c r="BA12" s="25">
        <f t="shared" si="3"/>
        <v>87</v>
      </c>
      <c r="BB12" s="27">
        <v>68.5</v>
      </c>
      <c r="BC12" s="1">
        <v>22</v>
      </c>
      <c r="BD12" s="29">
        <v>3</v>
      </c>
      <c r="BE12" s="204"/>
      <c r="BF12" s="117">
        <f t="shared" si="6"/>
        <v>93.5</v>
      </c>
      <c r="BG12" s="175"/>
      <c r="BH12" s="132"/>
      <c r="BI12" s="132"/>
      <c r="BJ12" s="132"/>
      <c r="BK12" s="132"/>
      <c r="BL12" s="29"/>
      <c r="BM12" s="117">
        <f t="shared" si="7"/>
        <v>0</v>
      </c>
      <c r="BN12" s="129"/>
      <c r="BO12" s="132"/>
      <c r="BP12" s="100"/>
      <c r="BQ12" s="100"/>
      <c r="BR12" s="144"/>
      <c r="BS12" s="117">
        <f t="shared" si="8"/>
        <v>0</v>
      </c>
      <c r="BT12" s="58">
        <f t="shared" si="4"/>
        <v>180.5</v>
      </c>
      <c r="BU12" s="59">
        <f t="shared" si="9"/>
        <v>90.25</v>
      </c>
      <c r="BV12" s="166"/>
      <c r="BW12" s="85"/>
      <c r="BX12" s="39"/>
      <c r="BY12" s="25">
        <v>648897</v>
      </c>
      <c r="BZ12" s="1">
        <f t="shared" si="10"/>
        <v>125.75</v>
      </c>
      <c r="CA12" s="1">
        <f t="shared" si="11"/>
        <v>180.5</v>
      </c>
      <c r="CB12" s="1">
        <f t="shared" si="12"/>
        <v>71.75</v>
      </c>
      <c r="CC12" s="1"/>
      <c r="CD12" s="155"/>
      <c r="CE12" s="1">
        <f t="shared" si="13"/>
        <v>378</v>
      </c>
      <c r="CF12" s="60">
        <f t="shared" si="14"/>
        <v>92.195121951219519</v>
      </c>
      <c r="CG12" s="61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</row>
    <row r="13" spans="1:97" s="6" customFormat="1" ht="21" customHeight="1" x14ac:dyDescent="0.25">
      <c r="A13" s="86"/>
      <c r="B13" s="42"/>
      <c r="C13" s="14">
        <v>654761</v>
      </c>
      <c r="D13" s="10">
        <v>7.75</v>
      </c>
      <c r="E13" s="10">
        <v>7</v>
      </c>
      <c r="F13" s="10">
        <v>8.25</v>
      </c>
      <c r="G13" s="10">
        <v>9.5</v>
      </c>
      <c r="H13" s="10">
        <v>7.75</v>
      </c>
      <c r="I13" s="10">
        <v>7.75</v>
      </c>
      <c r="J13" s="10">
        <v>6</v>
      </c>
      <c r="K13" s="10">
        <v>9</v>
      </c>
      <c r="L13" s="10"/>
      <c r="M13" s="10"/>
      <c r="N13" s="10"/>
      <c r="O13" s="10"/>
      <c r="P13" s="10"/>
      <c r="Q13" s="10"/>
      <c r="R13" s="10"/>
      <c r="S13" s="10"/>
      <c r="T13" s="13">
        <f t="shared" si="0"/>
        <v>63</v>
      </c>
      <c r="U13" s="93">
        <f t="shared" si="1"/>
        <v>78.75</v>
      </c>
      <c r="V13" s="86"/>
      <c r="W13" s="42"/>
      <c r="X13" s="14">
        <v>654761</v>
      </c>
      <c r="Y13" s="10">
        <v>3.5</v>
      </c>
      <c r="Z13" s="10">
        <v>8</v>
      </c>
      <c r="AA13" s="10">
        <v>4</v>
      </c>
      <c r="AB13" s="10">
        <v>4</v>
      </c>
      <c r="AC13" s="10">
        <v>10</v>
      </c>
      <c r="AD13" s="10">
        <v>5</v>
      </c>
      <c r="AE13" s="10">
        <v>12.5</v>
      </c>
      <c r="AF13" s="7">
        <v>38</v>
      </c>
      <c r="AG13" s="18"/>
      <c r="AH13" s="10"/>
      <c r="AI13" s="10"/>
      <c r="AJ13" s="10"/>
      <c r="AK13" s="10"/>
      <c r="AL13" s="10"/>
      <c r="AM13" s="10"/>
      <c r="AN13" s="10"/>
      <c r="AO13" s="10"/>
      <c r="AP13" s="10"/>
      <c r="AQ13" s="13">
        <f t="shared" si="2"/>
        <v>85</v>
      </c>
      <c r="AR13" s="13">
        <f t="shared" si="5"/>
        <v>65.384615384615387</v>
      </c>
      <c r="AS13" s="86"/>
      <c r="AT13" s="42"/>
      <c r="AU13" s="14">
        <v>654761</v>
      </c>
      <c r="AV13" s="10">
        <v>12</v>
      </c>
      <c r="AW13" s="10">
        <v>9.5</v>
      </c>
      <c r="AX13" s="126">
        <v>16</v>
      </c>
      <c r="AY13" s="219">
        <v>37</v>
      </c>
      <c r="AZ13" s="216" t="s">
        <v>107</v>
      </c>
      <c r="BA13" s="14">
        <f t="shared" si="3"/>
        <v>74.5</v>
      </c>
      <c r="BB13" s="7">
        <v>51</v>
      </c>
      <c r="BC13" s="10">
        <v>21</v>
      </c>
      <c r="BD13" s="24"/>
      <c r="BE13" s="208" t="s">
        <v>107</v>
      </c>
      <c r="BF13" s="121">
        <f t="shared" si="6"/>
        <v>72</v>
      </c>
      <c r="BG13" s="179"/>
      <c r="BH13" s="140"/>
      <c r="BI13" s="140"/>
      <c r="BJ13" s="140"/>
      <c r="BK13" s="140"/>
      <c r="BL13" s="24"/>
      <c r="BM13" s="121">
        <f t="shared" si="7"/>
        <v>0</v>
      </c>
      <c r="BN13" s="131"/>
      <c r="BO13" s="140"/>
      <c r="BP13" s="126"/>
      <c r="BQ13" s="126"/>
      <c r="BR13" s="148"/>
      <c r="BS13" s="121">
        <f t="shared" si="8"/>
        <v>0</v>
      </c>
      <c r="BT13" s="66">
        <f t="shared" si="4"/>
        <v>146.5</v>
      </c>
      <c r="BU13" s="67">
        <f t="shared" si="9"/>
        <v>73.25</v>
      </c>
      <c r="BV13" s="169"/>
      <c r="BW13" s="86"/>
      <c r="BX13" s="42"/>
      <c r="BY13" s="14">
        <v>654761</v>
      </c>
      <c r="BZ13" s="10">
        <f t="shared" si="10"/>
        <v>85</v>
      </c>
      <c r="CA13" s="10">
        <f t="shared" si="11"/>
        <v>146.5</v>
      </c>
      <c r="CB13" s="10">
        <f t="shared" si="12"/>
        <v>63</v>
      </c>
      <c r="CC13" s="10"/>
      <c r="CD13" s="158"/>
      <c r="CE13" s="10">
        <f t="shared" si="13"/>
        <v>294.5</v>
      </c>
      <c r="CF13" s="68">
        <f t="shared" si="14"/>
        <v>71.829268292682926</v>
      </c>
      <c r="CG13" s="69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97" s="32" customFormat="1" ht="21" customHeight="1" thickBot="1" x14ac:dyDescent="0.3">
      <c r="A14" s="160"/>
      <c r="B14" s="40"/>
      <c r="C14" s="31">
        <v>658799</v>
      </c>
      <c r="D14" s="30">
        <v>8.75</v>
      </c>
      <c r="E14" s="30">
        <v>8</v>
      </c>
      <c r="F14" s="30">
        <v>8.75</v>
      </c>
      <c r="G14" s="30">
        <v>8.5</v>
      </c>
      <c r="H14" s="30">
        <v>9</v>
      </c>
      <c r="I14" s="30">
        <v>9.5</v>
      </c>
      <c r="J14" s="30">
        <v>9.5</v>
      </c>
      <c r="K14" s="30">
        <v>10</v>
      </c>
      <c r="L14" s="30"/>
      <c r="M14" s="30"/>
      <c r="N14" s="30"/>
      <c r="O14" s="30"/>
      <c r="P14" s="30"/>
      <c r="Q14" s="30"/>
      <c r="R14" s="30"/>
      <c r="S14" s="30"/>
      <c r="T14" s="33">
        <f t="shared" si="0"/>
        <v>72</v>
      </c>
      <c r="U14" s="92">
        <f t="shared" si="1"/>
        <v>90</v>
      </c>
      <c r="V14" s="160"/>
      <c r="W14" s="40"/>
      <c r="X14" s="31">
        <v>658799</v>
      </c>
      <c r="Y14" s="30">
        <v>4</v>
      </c>
      <c r="Z14" s="30">
        <v>10</v>
      </c>
      <c r="AA14" s="30">
        <v>4</v>
      </c>
      <c r="AB14" s="30">
        <v>8</v>
      </c>
      <c r="AC14" s="30">
        <v>10</v>
      </c>
      <c r="AD14" s="30">
        <v>10</v>
      </c>
      <c r="AE14" s="30">
        <v>19</v>
      </c>
      <c r="AF14" s="34">
        <v>48</v>
      </c>
      <c r="AG14" s="35"/>
      <c r="AH14" s="30"/>
      <c r="AI14" s="30"/>
      <c r="AJ14" s="30"/>
      <c r="AK14" s="30"/>
      <c r="AL14" s="30"/>
      <c r="AM14" s="30"/>
      <c r="AN14" s="30"/>
      <c r="AO14" s="30"/>
      <c r="AP14" s="30"/>
      <c r="AQ14" s="33">
        <f t="shared" si="2"/>
        <v>113</v>
      </c>
      <c r="AR14" s="33">
        <f t="shared" si="5"/>
        <v>86.92307692307692</v>
      </c>
      <c r="AS14" s="160"/>
      <c r="AT14" s="40"/>
      <c r="AU14" s="31">
        <v>658799</v>
      </c>
      <c r="AV14" s="3">
        <v>12.5</v>
      </c>
      <c r="AW14" s="3">
        <v>11.5</v>
      </c>
      <c r="AX14" s="103">
        <v>17</v>
      </c>
      <c r="AY14" s="78">
        <v>42.5</v>
      </c>
      <c r="AZ14" s="217">
        <v>1</v>
      </c>
      <c r="BA14" s="97">
        <f t="shared" si="3"/>
        <v>84.5</v>
      </c>
      <c r="BB14" s="79">
        <v>66</v>
      </c>
      <c r="BC14" s="3">
        <v>17</v>
      </c>
      <c r="BD14" s="78">
        <v>3</v>
      </c>
      <c r="BE14" s="209"/>
      <c r="BF14" s="120">
        <f t="shared" si="6"/>
        <v>86</v>
      </c>
      <c r="BG14" s="180"/>
      <c r="BH14" s="138"/>
      <c r="BI14" s="138"/>
      <c r="BJ14" s="138"/>
      <c r="BK14" s="138"/>
      <c r="BL14" s="78"/>
      <c r="BM14" s="120">
        <f t="shared" si="7"/>
        <v>0</v>
      </c>
      <c r="BN14" s="137"/>
      <c r="BO14" s="138"/>
      <c r="BP14" s="103"/>
      <c r="BQ14" s="103"/>
      <c r="BR14" s="147"/>
      <c r="BS14" s="120">
        <f t="shared" si="8"/>
        <v>0</v>
      </c>
      <c r="BT14" s="80">
        <f t="shared" si="4"/>
        <v>170.5</v>
      </c>
      <c r="BU14" s="81">
        <f t="shared" si="9"/>
        <v>85.25</v>
      </c>
      <c r="BV14" s="170"/>
      <c r="BW14" s="160"/>
      <c r="BX14" s="40"/>
      <c r="BY14" s="31">
        <v>658799</v>
      </c>
      <c r="BZ14" s="3">
        <f t="shared" si="10"/>
        <v>113</v>
      </c>
      <c r="CA14" s="3">
        <f t="shared" si="11"/>
        <v>170.5</v>
      </c>
      <c r="CB14" s="3">
        <f t="shared" si="12"/>
        <v>72</v>
      </c>
      <c r="CC14" s="3"/>
      <c r="CD14" s="159"/>
      <c r="CE14" s="3">
        <f t="shared" si="13"/>
        <v>355.5</v>
      </c>
      <c r="CF14" s="82">
        <f t="shared" si="14"/>
        <v>86.707317073170728</v>
      </c>
      <c r="CG14" s="83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97" s="26" customFormat="1" ht="21" customHeight="1" x14ac:dyDescent="0.25">
      <c r="A15" s="86"/>
      <c r="B15" s="42"/>
      <c r="C15" s="14">
        <v>679443</v>
      </c>
      <c r="D15" s="1">
        <v>6.25</v>
      </c>
      <c r="E15" s="1">
        <v>7.5</v>
      </c>
      <c r="F15" s="1">
        <v>6</v>
      </c>
      <c r="G15" s="1">
        <v>4</v>
      </c>
      <c r="H15" s="1">
        <v>7</v>
      </c>
      <c r="I15" s="1">
        <v>5</v>
      </c>
      <c r="J15" s="1">
        <v>4.25</v>
      </c>
      <c r="K15" s="1">
        <v>8</v>
      </c>
      <c r="L15" s="1"/>
      <c r="M15" s="1"/>
      <c r="N15" s="1"/>
      <c r="O15" s="1"/>
      <c r="P15" s="1"/>
      <c r="Q15" s="1"/>
      <c r="R15" s="1"/>
      <c r="S15" s="1"/>
      <c r="T15" s="22">
        <f t="shared" si="0"/>
        <v>48</v>
      </c>
      <c r="U15" s="91">
        <f t="shared" si="1"/>
        <v>60</v>
      </c>
      <c r="V15" s="85"/>
      <c r="W15" s="39"/>
      <c r="X15" s="25">
        <v>679443</v>
      </c>
      <c r="Y15" s="1">
        <v>4</v>
      </c>
      <c r="Z15" s="1">
        <v>10</v>
      </c>
      <c r="AA15" s="1">
        <v>4</v>
      </c>
      <c r="AB15" s="1">
        <v>8</v>
      </c>
      <c r="AC15" s="1">
        <v>10</v>
      </c>
      <c r="AD15" s="1">
        <v>10</v>
      </c>
      <c r="AE15" s="1">
        <v>11.5</v>
      </c>
      <c r="AF15" s="27">
        <v>37.5</v>
      </c>
      <c r="AG15" s="28"/>
      <c r="AH15" s="1"/>
      <c r="AI15" s="1"/>
      <c r="AJ15" s="1"/>
      <c r="AK15" s="1"/>
      <c r="AL15" s="1"/>
      <c r="AM15" s="1"/>
      <c r="AN15" s="1"/>
      <c r="AO15" s="1"/>
      <c r="AP15" s="1"/>
      <c r="AQ15" s="22">
        <f t="shared" si="2"/>
        <v>95</v>
      </c>
      <c r="AR15" s="22">
        <f t="shared" si="5"/>
        <v>73.076923076923066</v>
      </c>
      <c r="AS15" s="85"/>
      <c r="AT15" s="39"/>
      <c r="AU15" s="25">
        <v>679443</v>
      </c>
      <c r="AV15" s="1">
        <v>9</v>
      </c>
      <c r="AW15" s="1">
        <v>7.5</v>
      </c>
      <c r="AX15" s="100">
        <v>12</v>
      </c>
      <c r="AY15" s="29">
        <v>23</v>
      </c>
      <c r="AZ15" s="212" t="s">
        <v>107</v>
      </c>
      <c r="BA15" s="25">
        <f t="shared" si="3"/>
        <v>51.5</v>
      </c>
      <c r="BB15" s="27">
        <v>30.5</v>
      </c>
      <c r="BC15" s="1">
        <v>17</v>
      </c>
      <c r="BD15" s="29">
        <v>3</v>
      </c>
      <c r="BE15" s="204" t="s">
        <v>107</v>
      </c>
      <c r="BF15" s="117">
        <f t="shared" si="6"/>
        <v>50.5</v>
      </c>
      <c r="BG15" s="175"/>
      <c r="BH15" s="132"/>
      <c r="BI15" s="132"/>
      <c r="BJ15" s="132"/>
      <c r="BK15" s="132"/>
      <c r="BL15" s="29"/>
      <c r="BM15" s="117">
        <f t="shared" si="7"/>
        <v>0</v>
      </c>
      <c r="BN15" s="129"/>
      <c r="BO15" s="132"/>
      <c r="BP15" s="100"/>
      <c r="BQ15" s="100"/>
      <c r="BR15" s="144"/>
      <c r="BS15" s="117">
        <f t="shared" si="8"/>
        <v>0</v>
      </c>
      <c r="BT15" s="58">
        <f t="shared" si="4"/>
        <v>102</v>
      </c>
      <c r="BU15" s="59">
        <f t="shared" si="9"/>
        <v>51</v>
      </c>
      <c r="BV15" s="166"/>
      <c r="BW15" s="85"/>
      <c r="BX15" s="39"/>
      <c r="BY15" s="25">
        <v>679443</v>
      </c>
      <c r="BZ15" s="1">
        <f t="shared" si="10"/>
        <v>95</v>
      </c>
      <c r="CA15" s="1">
        <f t="shared" si="11"/>
        <v>102</v>
      </c>
      <c r="CB15" s="1">
        <f t="shared" si="12"/>
        <v>48</v>
      </c>
      <c r="CC15" s="1"/>
      <c r="CD15" s="155"/>
      <c r="CE15" s="1">
        <f t="shared" si="13"/>
        <v>245</v>
      </c>
      <c r="CF15" s="60">
        <f t="shared" si="14"/>
        <v>59.756097560975604</v>
      </c>
      <c r="CG15" s="61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</row>
    <row r="16" spans="1:97" s="6" customFormat="1" ht="21" customHeight="1" x14ac:dyDescent="0.25">
      <c r="A16" s="86"/>
      <c r="B16" s="42"/>
      <c r="C16" s="14">
        <v>690373</v>
      </c>
      <c r="D16" s="10">
        <v>8.25</v>
      </c>
      <c r="E16" s="10">
        <v>8.5</v>
      </c>
      <c r="F16" s="10">
        <v>8</v>
      </c>
      <c r="G16" s="10">
        <v>0</v>
      </c>
      <c r="H16" s="10">
        <v>7.25</v>
      </c>
      <c r="I16" s="10">
        <v>7</v>
      </c>
      <c r="J16" s="10">
        <v>9</v>
      </c>
      <c r="K16" s="10">
        <v>9</v>
      </c>
      <c r="L16" s="10"/>
      <c r="M16" s="10"/>
      <c r="N16" s="10"/>
      <c r="O16" s="10"/>
      <c r="P16" s="10"/>
      <c r="Q16" s="10"/>
      <c r="R16" s="10"/>
      <c r="S16" s="10"/>
      <c r="T16" s="13">
        <f t="shared" si="0"/>
        <v>57</v>
      </c>
      <c r="U16" s="93">
        <f t="shared" si="1"/>
        <v>71.25</v>
      </c>
      <c r="V16" s="86"/>
      <c r="W16" s="42"/>
      <c r="X16" s="14">
        <v>690373</v>
      </c>
      <c r="Y16" s="10">
        <v>4</v>
      </c>
      <c r="Z16" s="10">
        <v>10</v>
      </c>
      <c r="AA16" s="10">
        <v>4</v>
      </c>
      <c r="AB16" s="10">
        <v>4</v>
      </c>
      <c r="AC16" s="10">
        <v>10</v>
      </c>
      <c r="AD16" s="10">
        <v>10</v>
      </c>
      <c r="AE16" s="10">
        <v>17.5</v>
      </c>
      <c r="AF16" s="7">
        <v>49.5</v>
      </c>
      <c r="AG16" s="18"/>
      <c r="AH16" s="10"/>
      <c r="AI16" s="10"/>
      <c r="AJ16" s="10"/>
      <c r="AK16" s="10"/>
      <c r="AL16" s="10"/>
      <c r="AM16" s="10"/>
      <c r="AN16" s="10"/>
      <c r="AO16" s="10"/>
      <c r="AP16" s="10"/>
      <c r="AQ16" s="13">
        <f t="shared" si="2"/>
        <v>109</v>
      </c>
      <c r="AR16" s="13">
        <f t="shared" si="5"/>
        <v>83.846153846153854</v>
      </c>
      <c r="AS16" s="86"/>
      <c r="AT16" s="42"/>
      <c r="AU16" s="14">
        <v>690373</v>
      </c>
      <c r="AV16" s="10">
        <v>12.5</v>
      </c>
      <c r="AW16" s="10">
        <v>11</v>
      </c>
      <c r="AX16" s="126">
        <v>17.5</v>
      </c>
      <c r="AY16" s="219">
        <v>34</v>
      </c>
      <c r="AZ16" s="216">
        <v>1.25</v>
      </c>
      <c r="BA16" s="14">
        <f t="shared" si="3"/>
        <v>76.25</v>
      </c>
      <c r="BB16" s="7">
        <v>64</v>
      </c>
      <c r="BC16" s="10">
        <v>21</v>
      </c>
      <c r="BD16" s="24"/>
      <c r="BE16" s="208" t="s">
        <v>107</v>
      </c>
      <c r="BF16" s="121">
        <f t="shared" si="6"/>
        <v>85</v>
      </c>
      <c r="BG16" s="179"/>
      <c r="BH16" s="140"/>
      <c r="BI16" s="140"/>
      <c r="BJ16" s="140"/>
      <c r="BK16" s="140"/>
      <c r="BL16" s="220"/>
      <c r="BM16" s="121">
        <f t="shared" si="7"/>
        <v>0</v>
      </c>
      <c r="BN16" s="131"/>
      <c r="BO16" s="140"/>
      <c r="BP16" s="126"/>
      <c r="BQ16" s="126"/>
      <c r="BR16" s="148"/>
      <c r="BS16" s="121">
        <f t="shared" si="8"/>
        <v>0</v>
      </c>
      <c r="BT16" s="66">
        <f t="shared" si="4"/>
        <v>161.25</v>
      </c>
      <c r="BU16" s="67">
        <f t="shared" si="9"/>
        <v>80.625</v>
      </c>
      <c r="BV16" s="169"/>
      <c r="BW16" s="86"/>
      <c r="BX16" s="42"/>
      <c r="BY16" s="14">
        <v>690373</v>
      </c>
      <c r="BZ16" s="10">
        <f t="shared" si="10"/>
        <v>109</v>
      </c>
      <c r="CA16" s="10">
        <f t="shared" si="11"/>
        <v>161.25</v>
      </c>
      <c r="CB16" s="10">
        <f t="shared" si="12"/>
        <v>57</v>
      </c>
      <c r="CC16" s="10"/>
      <c r="CD16" s="158"/>
      <c r="CE16" s="10">
        <f t="shared" si="13"/>
        <v>327.25</v>
      </c>
      <c r="CF16" s="68">
        <f t="shared" si="14"/>
        <v>79.817073170731717</v>
      </c>
      <c r="CG16" s="69"/>
      <c r="CH16"/>
      <c r="CI16"/>
      <c r="CJ16"/>
      <c r="CK16"/>
      <c r="CL16"/>
      <c r="CM16"/>
      <c r="CN16"/>
      <c r="CO16"/>
      <c r="CP16"/>
      <c r="CQ16"/>
      <c r="CR16"/>
      <c r="CS16"/>
    </row>
    <row r="17" spans="1:97" s="6" customFormat="1" ht="21" customHeight="1" x14ac:dyDescent="0.25">
      <c r="A17" s="86"/>
      <c r="B17" s="42"/>
      <c r="C17" s="14">
        <v>703919</v>
      </c>
      <c r="D17" s="10">
        <v>8.5</v>
      </c>
      <c r="E17" s="10">
        <v>5.5</v>
      </c>
      <c r="F17" s="10">
        <v>8.5</v>
      </c>
      <c r="G17" s="10">
        <v>9.5</v>
      </c>
      <c r="H17" s="10">
        <v>7</v>
      </c>
      <c r="I17" s="10">
        <v>7.5</v>
      </c>
      <c r="J17" s="10">
        <v>7.5</v>
      </c>
      <c r="K17" s="10">
        <v>9</v>
      </c>
      <c r="L17" s="10"/>
      <c r="M17" s="10"/>
      <c r="N17" s="10"/>
      <c r="O17" s="10"/>
      <c r="P17" s="10"/>
      <c r="Q17" s="10"/>
      <c r="R17" s="10"/>
      <c r="S17" s="10"/>
      <c r="T17" s="13">
        <f t="shared" si="0"/>
        <v>63</v>
      </c>
      <c r="U17" s="93">
        <f t="shared" si="1"/>
        <v>78.75</v>
      </c>
      <c r="V17" s="86"/>
      <c r="W17" s="42"/>
      <c r="X17" s="14">
        <v>703919</v>
      </c>
      <c r="Y17" s="10">
        <v>4</v>
      </c>
      <c r="Z17" s="10">
        <v>10</v>
      </c>
      <c r="AA17" s="10">
        <v>4</v>
      </c>
      <c r="AB17" s="10">
        <v>8</v>
      </c>
      <c r="AC17" s="10">
        <v>10</v>
      </c>
      <c r="AD17" s="10">
        <v>10</v>
      </c>
      <c r="AE17" s="10">
        <v>17.5</v>
      </c>
      <c r="AF17" s="7">
        <v>42</v>
      </c>
      <c r="AG17" s="18"/>
      <c r="AH17" s="10"/>
      <c r="AI17" s="10"/>
      <c r="AJ17" s="10"/>
      <c r="AK17" s="10"/>
      <c r="AL17" s="10"/>
      <c r="AM17" s="10"/>
      <c r="AN17" s="10"/>
      <c r="AO17" s="10"/>
      <c r="AP17" s="10"/>
      <c r="AQ17" s="13">
        <f t="shared" si="2"/>
        <v>105.5</v>
      </c>
      <c r="AR17" s="13">
        <f t="shared" si="5"/>
        <v>81.15384615384616</v>
      </c>
      <c r="AS17" s="86"/>
      <c r="AT17" s="42"/>
      <c r="AU17" s="14">
        <v>703919</v>
      </c>
      <c r="AV17" s="10">
        <v>9.5</v>
      </c>
      <c r="AW17" s="10">
        <v>12</v>
      </c>
      <c r="AX17" s="126">
        <v>19.5</v>
      </c>
      <c r="AY17" s="24">
        <v>41.5</v>
      </c>
      <c r="AZ17" s="216">
        <v>2</v>
      </c>
      <c r="BA17" s="14">
        <f t="shared" si="3"/>
        <v>84.5</v>
      </c>
      <c r="BB17" s="7">
        <v>45.5</v>
      </c>
      <c r="BC17" s="10">
        <v>12</v>
      </c>
      <c r="BD17" s="24">
        <v>3</v>
      </c>
      <c r="BE17" s="208"/>
      <c r="BF17" s="121">
        <f t="shared" si="6"/>
        <v>60.5</v>
      </c>
      <c r="BG17" s="179"/>
      <c r="BH17" s="140"/>
      <c r="BI17" s="140"/>
      <c r="BJ17" s="140"/>
      <c r="BK17" s="140"/>
      <c r="BL17" s="24"/>
      <c r="BM17" s="121">
        <f t="shared" si="7"/>
        <v>0</v>
      </c>
      <c r="BN17" s="139"/>
      <c r="BO17" s="140"/>
      <c r="BP17" s="126"/>
      <c r="BQ17" s="126"/>
      <c r="BR17" s="148"/>
      <c r="BS17" s="121">
        <f t="shared" si="8"/>
        <v>0</v>
      </c>
      <c r="BT17" s="66">
        <f t="shared" si="4"/>
        <v>145</v>
      </c>
      <c r="BU17" s="67">
        <f t="shared" si="9"/>
        <v>72.5</v>
      </c>
      <c r="BV17" s="169"/>
      <c r="BW17" s="86"/>
      <c r="BX17" s="42"/>
      <c r="BY17" s="14">
        <v>703919</v>
      </c>
      <c r="BZ17" s="10">
        <f t="shared" si="10"/>
        <v>105.5</v>
      </c>
      <c r="CA17" s="10">
        <f t="shared" si="11"/>
        <v>145</v>
      </c>
      <c r="CB17" s="10">
        <f t="shared" si="12"/>
        <v>63</v>
      </c>
      <c r="CC17" s="10"/>
      <c r="CD17" s="158"/>
      <c r="CE17" s="10">
        <f t="shared" si="13"/>
        <v>313.5</v>
      </c>
      <c r="CF17" s="68">
        <f t="shared" si="14"/>
        <v>76.463414634146346</v>
      </c>
      <c r="CG17" s="69"/>
      <c r="CH17"/>
      <c r="CI17"/>
      <c r="CJ17"/>
      <c r="CK17"/>
      <c r="CL17"/>
      <c r="CM17"/>
      <c r="CN17"/>
      <c r="CO17"/>
      <c r="CP17"/>
      <c r="CQ17"/>
      <c r="CR17"/>
      <c r="CS17"/>
    </row>
    <row r="18" spans="1:97" s="6" customFormat="1" ht="20.100000000000001" customHeight="1" x14ac:dyDescent="0.25">
      <c r="A18" s="86"/>
      <c r="B18" s="42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/>
      <c r="U18" s="13"/>
      <c r="V18" s="86"/>
      <c r="W18" s="42"/>
      <c r="X18" s="14"/>
      <c r="Y18" s="10"/>
      <c r="Z18" s="10"/>
      <c r="AA18" s="10"/>
      <c r="AB18" s="10"/>
      <c r="AC18" s="10"/>
      <c r="AD18" s="10"/>
      <c r="AE18" s="10"/>
      <c r="AF18" s="7"/>
      <c r="AG18" s="18"/>
      <c r="AH18" s="10"/>
      <c r="AI18" s="10"/>
      <c r="AJ18" s="10"/>
      <c r="AK18" s="10"/>
      <c r="AL18" s="10"/>
      <c r="AM18" s="10"/>
      <c r="AN18" s="10"/>
      <c r="AO18" s="10"/>
      <c r="AP18" s="10"/>
      <c r="AQ18" s="13"/>
      <c r="AR18" s="13"/>
      <c r="AS18" s="85"/>
      <c r="AT18" s="84"/>
      <c r="AU18" s="14"/>
      <c r="AV18" s="10"/>
      <c r="AW18" s="10"/>
      <c r="AX18" s="126"/>
      <c r="AY18" s="24"/>
      <c r="AZ18" s="216"/>
      <c r="BA18" s="14"/>
      <c r="BB18" s="7"/>
      <c r="BC18" s="10"/>
      <c r="BD18" s="24"/>
      <c r="BE18" s="208"/>
      <c r="BF18" s="121"/>
      <c r="BG18" s="179"/>
      <c r="BH18" s="139"/>
      <c r="BI18" s="139"/>
      <c r="BJ18" s="139"/>
      <c r="BK18" s="140"/>
      <c r="BL18" s="24"/>
      <c r="BM18" s="121"/>
      <c r="BN18" s="139"/>
      <c r="BO18" s="140"/>
      <c r="BP18" s="126"/>
      <c r="BQ18" s="126"/>
      <c r="BR18" s="148"/>
      <c r="BS18" s="121"/>
      <c r="BT18" s="66"/>
      <c r="BU18" s="67"/>
      <c r="BV18" s="169"/>
      <c r="BW18" s="86"/>
      <c r="BX18" s="84"/>
      <c r="BY18" s="14"/>
      <c r="BZ18" s="10"/>
      <c r="CA18" s="10"/>
      <c r="CB18" s="10"/>
      <c r="CC18" s="10"/>
      <c r="CD18" s="158"/>
      <c r="CE18" s="10"/>
      <c r="CF18" s="68"/>
      <c r="CG18" s="69"/>
      <c r="CH18"/>
      <c r="CI18"/>
      <c r="CJ18"/>
      <c r="CK18"/>
      <c r="CL18"/>
      <c r="CM18"/>
      <c r="CN18"/>
      <c r="CO18"/>
      <c r="CP18"/>
      <c r="CQ18"/>
      <c r="CR18"/>
      <c r="CS18"/>
    </row>
    <row r="19" spans="1:97" s="6" customFormat="1" ht="20.100000000000001" customHeight="1" x14ac:dyDescent="0.25">
      <c r="A19" s="86"/>
      <c r="B19" s="42"/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/>
      <c r="U19" s="93">
        <f>AVERAGE(U5:U17)</f>
        <v>73.004807692307693</v>
      </c>
      <c r="V19" s="86"/>
      <c r="W19" s="42"/>
      <c r="X19" s="14"/>
      <c r="Y19" s="10"/>
      <c r="Z19" s="10"/>
      <c r="AA19" s="10"/>
      <c r="AB19" s="10"/>
      <c r="AC19" s="10"/>
      <c r="AD19" s="10"/>
      <c r="AE19" s="10"/>
      <c r="AF19" s="7"/>
      <c r="AG19" s="18"/>
      <c r="AH19" s="10"/>
      <c r="AI19" s="10"/>
      <c r="AJ19" s="10"/>
      <c r="AK19" s="10"/>
      <c r="AL19" s="10"/>
      <c r="AM19" s="10"/>
      <c r="AN19" s="10"/>
      <c r="AO19" s="10"/>
      <c r="AP19" s="10"/>
      <c r="AQ19" s="13"/>
      <c r="AR19" s="13">
        <f>AVERAGE(AR5:AR17)</f>
        <v>79.807692307692292</v>
      </c>
      <c r="AS19" s="86"/>
      <c r="AT19" s="42"/>
      <c r="AU19" s="14"/>
      <c r="AV19" s="10"/>
      <c r="AW19" s="10"/>
      <c r="AX19" s="126"/>
      <c r="AY19" s="24"/>
      <c r="AZ19" s="216"/>
      <c r="BA19" s="14">
        <f>AVERAGE(BA5:BA16)</f>
        <v>73.25</v>
      </c>
      <c r="BB19" s="7"/>
      <c r="BC19" s="10"/>
      <c r="BD19" s="24"/>
      <c r="BE19" s="208"/>
      <c r="BF19" s="121">
        <f>AVERAGE(BF5:BF18)</f>
        <v>72.307692307692307</v>
      </c>
      <c r="BG19" s="179"/>
      <c r="BH19" s="139"/>
      <c r="BI19" s="139"/>
      <c r="BJ19" s="139"/>
      <c r="BK19" s="140"/>
      <c r="BL19" s="24"/>
      <c r="BM19" s="121">
        <f>AVERAGE(BM5:BM18)</f>
        <v>0</v>
      </c>
      <c r="BN19" s="135"/>
      <c r="BO19" s="140"/>
      <c r="BP19" s="126"/>
      <c r="BQ19" s="126"/>
      <c r="BR19" s="148"/>
      <c r="BS19" s="121"/>
      <c r="BT19" s="66"/>
      <c r="BU19" s="67">
        <f>AVERAGE(BU5:BU18)</f>
        <v>73.211538461538467</v>
      </c>
      <c r="BV19" s="169"/>
      <c r="BW19" s="86"/>
      <c r="BX19" s="42"/>
      <c r="BY19" s="14"/>
      <c r="BZ19" s="10"/>
      <c r="CA19" s="10"/>
      <c r="CB19" s="10"/>
      <c r="CC19" s="10"/>
      <c r="CD19" s="158"/>
      <c r="CE19" s="10"/>
      <c r="CF19" s="68">
        <f>AVERAGE(CF5:CF18)</f>
        <v>75.262664165103203</v>
      </c>
      <c r="CG19" s="69"/>
      <c r="CH19"/>
      <c r="CI19"/>
      <c r="CJ19"/>
      <c r="CK19"/>
      <c r="CL19"/>
      <c r="CM19"/>
      <c r="CN19"/>
      <c r="CO19"/>
      <c r="CP19"/>
      <c r="CQ19"/>
      <c r="CR19"/>
      <c r="CS19"/>
    </row>
    <row r="20" spans="1:97" ht="17.100000000000001" customHeight="1" x14ac:dyDescent="0.25">
      <c r="B20"/>
      <c r="BE20" s="2"/>
      <c r="BN20" s="176"/>
      <c r="BO20"/>
      <c r="BP20"/>
      <c r="BQ20"/>
      <c r="BR20"/>
      <c r="BU20"/>
      <c r="BV20"/>
      <c r="CG20"/>
    </row>
    <row r="21" spans="1:97" ht="17.100000000000001" customHeight="1" x14ac:dyDescent="0.25">
      <c r="B21"/>
      <c r="T21" s="2" t="s">
        <v>121</v>
      </c>
      <c r="AQ21" s="2" t="s">
        <v>121</v>
      </c>
      <c r="AZ21" s="210" t="s">
        <v>121</v>
      </c>
      <c r="BA21" s="2">
        <v>1</v>
      </c>
      <c r="BE21" s="2" t="s">
        <v>121</v>
      </c>
      <c r="BL21" s="2" t="s">
        <v>121</v>
      </c>
      <c r="BN21" s="173"/>
      <c r="BO21"/>
      <c r="BP21"/>
      <c r="BQ21"/>
      <c r="BR21"/>
      <c r="BT21" s="2" t="s">
        <v>121</v>
      </c>
      <c r="BU21"/>
      <c r="BV21"/>
      <c r="CE21" s="2" t="s">
        <v>121</v>
      </c>
      <c r="CG21"/>
    </row>
    <row r="22" spans="1:97" ht="17.100000000000001" customHeight="1" x14ac:dyDescent="0.25">
      <c r="B22"/>
      <c r="T22" s="2" t="s">
        <v>122</v>
      </c>
      <c r="AQ22" s="2" t="s">
        <v>122</v>
      </c>
      <c r="AZ22" s="210" t="s">
        <v>122</v>
      </c>
      <c r="BA22" s="2">
        <v>5</v>
      </c>
      <c r="BE22" s="2" t="s">
        <v>122</v>
      </c>
      <c r="BL22" s="2" t="s">
        <v>122</v>
      </c>
      <c r="BN22" s="173"/>
      <c r="BO22"/>
      <c r="BP22"/>
      <c r="BQ22"/>
      <c r="BR22"/>
      <c r="BT22" s="2" t="s">
        <v>122</v>
      </c>
      <c r="BU22"/>
      <c r="BV22"/>
      <c r="CE22" s="2" t="s">
        <v>122</v>
      </c>
      <c r="CG22"/>
    </row>
    <row r="23" spans="1:97" ht="17.100000000000001" customHeight="1" x14ac:dyDescent="0.25">
      <c r="B23"/>
      <c r="T23" s="2" t="s">
        <v>123</v>
      </c>
      <c r="AQ23" s="2" t="s">
        <v>123</v>
      </c>
      <c r="AZ23" s="210" t="s">
        <v>123</v>
      </c>
      <c r="BA23" s="2">
        <v>5</v>
      </c>
      <c r="BE23" s="2" t="s">
        <v>123</v>
      </c>
      <c r="BL23" s="2" t="s">
        <v>123</v>
      </c>
      <c r="BN23"/>
      <c r="BO23"/>
      <c r="BP23"/>
      <c r="BQ23"/>
      <c r="BR23"/>
      <c r="BT23" s="2" t="s">
        <v>123</v>
      </c>
      <c r="BU23"/>
      <c r="BV23"/>
      <c r="CE23" s="2" t="s">
        <v>123</v>
      </c>
      <c r="CG23"/>
    </row>
    <row r="24" spans="1:97" ht="17.100000000000001" customHeight="1" x14ac:dyDescent="0.25">
      <c r="B24"/>
      <c r="T24" s="2" t="s">
        <v>124</v>
      </c>
      <c r="AQ24" s="2" t="s">
        <v>124</v>
      </c>
      <c r="AZ24" s="210" t="s">
        <v>124</v>
      </c>
      <c r="BA24" s="2">
        <v>0</v>
      </c>
      <c r="BE24" s="2" t="s">
        <v>124</v>
      </c>
      <c r="BL24" s="2" t="s">
        <v>124</v>
      </c>
      <c r="BN24"/>
      <c r="BO24"/>
      <c r="BP24"/>
      <c r="BQ24"/>
      <c r="BR24"/>
      <c r="BT24" s="2" t="s">
        <v>124</v>
      </c>
      <c r="BU24"/>
      <c r="BV24"/>
      <c r="CE24" s="2" t="s">
        <v>124</v>
      </c>
      <c r="CG24"/>
    </row>
    <row r="25" spans="1:97" ht="17.100000000000001" customHeight="1" x14ac:dyDescent="0.25">
      <c r="B25"/>
      <c r="T25" s="2" t="s">
        <v>125</v>
      </c>
      <c r="AQ25" s="2" t="s">
        <v>125</v>
      </c>
      <c r="AZ25" s="210" t="s">
        <v>125</v>
      </c>
      <c r="BA25" s="2">
        <v>2</v>
      </c>
      <c r="BE25" s="2" t="s">
        <v>125</v>
      </c>
      <c r="BL25" s="2" t="s">
        <v>125</v>
      </c>
      <c r="BN25"/>
      <c r="BO25"/>
      <c r="BP25"/>
      <c r="BQ25"/>
      <c r="BR25"/>
      <c r="BT25" s="2" t="s">
        <v>125</v>
      </c>
      <c r="BU25"/>
      <c r="BV25"/>
      <c r="CE25" s="2" t="s">
        <v>125</v>
      </c>
      <c r="CG25"/>
    </row>
    <row r="26" spans="1:97" ht="18" customHeight="1" x14ac:dyDescent="0.25">
      <c r="B26"/>
      <c r="BE26" s="2"/>
      <c r="BN26"/>
      <c r="BO26"/>
      <c r="BP26"/>
      <c r="BQ26"/>
      <c r="BR26"/>
      <c r="BU26"/>
      <c r="BV26"/>
      <c r="CG26"/>
    </row>
    <row r="27" spans="1:97" ht="18" customHeight="1" x14ac:dyDescent="0.25">
      <c r="B27"/>
      <c r="BE27" s="2"/>
      <c r="BN27"/>
      <c r="BO27"/>
      <c r="BP27"/>
      <c r="BQ27"/>
      <c r="BR27"/>
      <c r="BU27"/>
      <c r="BV27"/>
      <c r="CG27"/>
    </row>
    <row r="28" spans="1:97" ht="18" customHeight="1" x14ac:dyDescent="0.25">
      <c r="B28"/>
      <c r="BE28" s="2"/>
      <c r="BN28"/>
      <c r="BO28"/>
      <c r="BP28"/>
      <c r="BQ28"/>
      <c r="BR28"/>
      <c r="BU28"/>
      <c r="BV28"/>
      <c r="CG28"/>
    </row>
    <row r="29" spans="1:97" ht="18" customHeight="1" x14ac:dyDescent="0.25">
      <c r="B29"/>
      <c r="BE29" s="2"/>
      <c r="BN29"/>
      <c r="BO29"/>
      <c r="BP29"/>
      <c r="BQ29"/>
      <c r="BR29"/>
      <c r="BU29"/>
      <c r="BV29"/>
      <c r="CG29"/>
    </row>
    <row r="30" spans="1:97" ht="24" customHeight="1" x14ac:dyDescent="0.25">
      <c r="B30"/>
      <c r="BE30" s="2"/>
      <c r="BN30"/>
      <c r="BO30"/>
      <c r="BP30"/>
      <c r="BQ30"/>
      <c r="BR30"/>
      <c r="BU30"/>
      <c r="BV30"/>
      <c r="CG30"/>
    </row>
    <row r="31" spans="1:97" ht="24" customHeight="1" x14ac:dyDescent="0.25">
      <c r="B31"/>
      <c r="BE31" s="2"/>
      <c r="BN31"/>
      <c r="BO31"/>
      <c r="BP31"/>
      <c r="BQ31"/>
      <c r="BR31"/>
      <c r="BU31"/>
      <c r="BV31"/>
      <c r="CG31"/>
    </row>
    <row r="32" spans="1:97" ht="24" customHeight="1" x14ac:dyDescent="0.25">
      <c r="B32"/>
      <c r="BE32" s="2"/>
      <c r="BN32"/>
      <c r="BO32"/>
      <c r="BP32"/>
      <c r="BQ32"/>
      <c r="BR32"/>
      <c r="BU32"/>
      <c r="BV32"/>
      <c r="CG32"/>
    </row>
    <row r="33" spans="2:85" ht="24" customHeight="1" x14ac:dyDescent="0.25">
      <c r="B33"/>
      <c r="BE33" s="2"/>
      <c r="BN33"/>
      <c r="BO33"/>
      <c r="BP33"/>
      <c r="BQ33"/>
      <c r="BR33"/>
      <c r="BU33"/>
      <c r="BV33"/>
      <c r="CG33"/>
    </row>
    <row r="34" spans="2:85" ht="24" customHeight="1" x14ac:dyDescent="0.25">
      <c r="B34"/>
      <c r="BE34" s="2"/>
      <c r="BN34"/>
      <c r="BO34"/>
      <c r="BP34"/>
      <c r="BQ34"/>
      <c r="BR34"/>
      <c r="BU34"/>
      <c r="BV34"/>
      <c r="CG34"/>
    </row>
    <row r="35" spans="2:85" ht="24" customHeight="1" x14ac:dyDescent="0.25">
      <c r="B35"/>
      <c r="BE35" s="2"/>
      <c r="BN35"/>
      <c r="BO35"/>
      <c r="BP35"/>
      <c r="BQ35"/>
      <c r="BR35"/>
      <c r="BU35"/>
      <c r="BV35"/>
      <c r="CG35"/>
    </row>
    <row r="36" spans="2:85" ht="24" customHeight="1" x14ac:dyDescent="0.25">
      <c r="B36"/>
      <c r="BE36" s="2"/>
      <c r="BN36"/>
      <c r="BO36"/>
      <c r="BP36"/>
      <c r="BQ36"/>
      <c r="BR36"/>
      <c r="BU36"/>
      <c r="BV36"/>
      <c r="CG36"/>
    </row>
    <row r="37" spans="2:85" ht="24" customHeight="1" x14ac:dyDescent="0.25">
      <c r="B37"/>
      <c r="BE37" s="2"/>
      <c r="BN37"/>
      <c r="BO37"/>
      <c r="BP37"/>
      <c r="BQ37"/>
      <c r="BR37"/>
      <c r="BU37"/>
      <c r="BV37"/>
      <c r="CG37"/>
    </row>
    <row r="38" spans="2:85" ht="24" customHeight="1" x14ac:dyDescent="0.25">
      <c r="B38"/>
      <c r="BE38" s="2"/>
      <c r="BN38"/>
      <c r="BO38"/>
      <c r="BP38"/>
      <c r="BQ38"/>
      <c r="BR38"/>
      <c r="BU38"/>
      <c r="BV38"/>
      <c r="CG38"/>
    </row>
    <row r="39" spans="2:85" ht="24" customHeight="1" x14ac:dyDescent="0.25">
      <c r="B39"/>
      <c r="BE39" s="2"/>
      <c r="BN39"/>
      <c r="BO39"/>
      <c r="BP39"/>
      <c r="BQ39"/>
      <c r="BR39"/>
      <c r="BU39"/>
      <c r="BV39"/>
      <c r="CG39"/>
    </row>
    <row r="40" spans="2:85" ht="24" customHeight="1" x14ac:dyDescent="0.25">
      <c r="B40"/>
      <c r="BE40" s="2"/>
      <c r="BN40"/>
      <c r="BO40"/>
      <c r="BP40"/>
      <c r="BQ40"/>
      <c r="BR40"/>
      <c r="BU40"/>
      <c r="BV40"/>
      <c r="CG40"/>
    </row>
    <row r="41" spans="2:85" ht="24" customHeight="1" x14ac:dyDescent="0.25">
      <c r="B41"/>
      <c r="BN41"/>
    </row>
    <row r="42" spans="2:85" ht="24" customHeight="1" x14ac:dyDescent="0.25">
      <c r="B42"/>
      <c r="BN42"/>
    </row>
    <row r="43" spans="2:85" ht="24" customHeight="1" x14ac:dyDescent="0.25">
      <c r="B43"/>
      <c r="BN43"/>
    </row>
    <row r="44" spans="2:85" ht="24" customHeight="1" x14ac:dyDescent="0.25">
      <c r="B44"/>
      <c r="BN44"/>
    </row>
    <row r="45" spans="2:85" ht="24" customHeight="1" x14ac:dyDescent="0.25">
      <c r="B45"/>
      <c r="BN45"/>
    </row>
    <row r="46" spans="2:85" ht="24" customHeight="1" x14ac:dyDescent="0.25">
      <c r="B46"/>
      <c r="BN46"/>
    </row>
    <row r="47" spans="2:85" ht="24" customHeight="1" x14ac:dyDescent="0.25">
      <c r="B47"/>
    </row>
    <row r="48" spans="2:85" ht="24" customHeight="1" x14ac:dyDescent="0.25">
      <c r="B48"/>
    </row>
    <row r="49" spans="2:2" ht="20.100000000000001" customHeight="1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</sheetData>
  <phoneticPr fontId="0" type="noConversion"/>
  <pageMargins left="0.5" right="0.5" top="1" bottom="1" header="0.5" footer="0.5"/>
  <pageSetup orientation="landscape" r:id="rId1"/>
  <headerFooter alignWithMargins="0">
    <oddHeader>&amp;LPSYC 202-01&amp;CGRADES:  as of 2/20/04&amp;RSpring 2004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Aniket Gupta</cp:lastModifiedBy>
  <cp:lastPrinted>2004-02-22T20:05:12Z</cp:lastPrinted>
  <dcterms:created xsi:type="dcterms:W3CDTF">1997-09-01T18:47:51Z</dcterms:created>
  <dcterms:modified xsi:type="dcterms:W3CDTF">2024-02-03T22:20:26Z</dcterms:modified>
</cp:coreProperties>
</file>