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D2A4617C-7E5B-42B4-B054-7B565B12A73E}" xr6:coauthVersionLast="47" xr6:coauthVersionMax="47" xr10:uidLastSave="{00000000-0000-0000-0000-000000000000}"/>
  <bookViews>
    <workbookView xWindow="3348" yWindow="3348" windowWidth="17280" windowHeight="8880"/>
  </bookViews>
  <sheets>
    <sheet name="van Genuchten fit theta-h" sheetId="2" r:id="rId1"/>
    <sheet name="Data set" sheetId="1" r:id="rId2"/>
  </sheets>
  <definedNames>
    <definedName name="_xlnm.Print_Area" localSheetId="1">'Data set'!$A$1:$O$42</definedName>
    <definedName name="solver_adj" localSheetId="0" hidden="1">'van Genuchten fit theta-h'!$B$3,'van Genuchten fit theta-h'!$B$4,'van Genuchten fit theta-h'!$B$5,'van Genuchten fit theta-h'!$B$6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'van Genuchten fit theta-h'!$B$3</definedName>
    <definedName name="solver_lhs2" localSheetId="0" hidden="1">'van Genuchten fit theta-h'!$B$4</definedName>
    <definedName name="solver_lhs3" localSheetId="0" hidden="1">'van Genuchten fit theta-h'!$B$5</definedName>
    <definedName name="solver_lhs4" localSheetId="0" hidden="1">'van Genuchten fit theta-h'!$B$6</definedName>
    <definedName name="solver_lin" localSheetId="0" hidden="1">2</definedName>
    <definedName name="solver_neg" localSheetId="0" hidden="1">2</definedName>
    <definedName name="solver_num" localSheetId="0" hidden="1">4</definedName>
    <definedName name="solver_nwt" localSheetId="0" hidden="1">1</definedName>
    <definedName name="solver_opt" localSheetId="0" hidden="1">'van Genuchten fit theta-h'!$B$7</definedName>
    <definedName name="solver_pre" localSheetId="0" hidden="1">0.000001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hs1" localSheetId="0" hidden="1">0</definedName>
    <definedName name="solver_rhs2" localSheetId="0" hidden="1">1</definedName>
    <definedName name="solver_rhs3" localSheetId="0" hidden="1">0</definedName>
    <definedName name="solver_rhs4" localSheetId="0" hidden="1">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  <c r="F13" i="2"/>
  <c r="F16" i="2"/>
  <c r="F15" i="2"/>
  <c r="F14" i="2"/>
  <c r="D12" i="2"/>
  <c r="E12" i="2"/>
  <c r="D13" i="2"/>
  <c r="E13" i="2"/>
  <c r="D16" i="2"/>
  <c r="E16" i="2"/>
  <c r="D15" i="2"/>
  <c r="E15" i="2" s="1"/>
  <c r="D14" i="2"/>
  <c r="E14" i="2" s="1"/>
  <c r="E19" i="2" s="1"/>
  <c r="B7" i="2" s="1"/>
</calcChain>
</file>

<file path=xl/comments1.xml><?xml version="1.0" encoding="utf-8"?>
<comments xmlns="http://schemas.openxmlformats.org/spreadsheetml/2006/main">
  <authors>
    <author>John Selker</author>
  </authors>
  <commentList>
    <comment ref="B7" authorId="0" shapeId="0">
      <text>
        <r>
          <rPr>
            <b/>
            <sz val="8"/>
            <color indexed="81"/>
            <rFont val="Tahoma"/>
          </rPr>
          <t>John Selker:</t>
        </r>
        <r>
          <rPr>
            <sz val="8"/>
            <color indexed="81"/>
            <rFont val="Tahoma"/>
          </rPr>
          <t xml:space="preserve">
In the solver add-in, this is the cell which we try to minimize by adjsuting the parameters.</t>
        </r>
      </text>
    </comment>
    <comment ref="F10" authorId="0" shapeId="0">
      <text>
        <r>
          <rPr>
            <b/>
            <sz val="8"/>
            <color indexed="81"/>
            <rFont val="Tahoma"/>
          </rPr>
          <t>John Selker:</t>
        </r>
        <r>
          <rPr>
            <sz val="8"/>
            <color indexed="81"/>
            <rFont val="Tahoma"/>
          </rPr>
          <t xml:space="preserve">
This is just to help in plotting the data.  It is the natural log of the negative of the pressure.</t>
        </r>
      </text>
    </comment>
    <comment ref="A11" authorId="0" shapeId="0">
      <text>
        <r>
          <rPr>
            <b/>
            <sz val="8"/>
            <color indexed="81"/>
            <rFont val="Tahoma"/>
          </rPr>
          <t>John Selker:</t>
        </r>
        <r>
          <rPr>
            <sz val="8"/>
            <color indexed="81"/>
            <rFont val="Tahoma"/>
          </rPr>
          <t xml:space="preserve">
This is just the depth the measurements were made at.  It does not enter the calculation.</t>
        </r>
      </text>
    </comment>
    <comment ref="B11" authorId="0" shapeId="0">
      <text>
        <r>
          <rPr>
            <b/>
            <sz val="8"/>
            <color indexed="81"/>
            <rFont val="Tahoma"/>
          </rPr>
          <t>John Selker:</t>
        </r>
        <r>
          <rPr>
            <sz val="8"/>
            <color indexed="81"/>
            <rFont val="Tahoma"/>
          </rPr>
          <t xml:space="preserve">
This is where the tensiometer data goes</t>
        </r>
      </text>
    </comment>
    <comment ref="D11" authorId="0" shapeId="0">
      <text>
        <r>
          <rPr>
            <b/>
            <sz val="8"/>
            <color indexed="81"/>
            <rFont val="Tahoma"/>
          </rPr>
          <t>John Selker:</t>
        </r>
        <r>
          <rPr>
            <sz val="8"/>
            <color indexed="81"/>
            <rFont val="Tahoma"/>
          </rPr>
          <t xml:space="preserve">
This is the moisture content that the vG function would predict for this pressure and the parameters shown above.</t>
        </r>
      </text>
    </comment>
    <comment ref="E11" authorId="0" shapeId="0">
      <text>
        <r>
          <rPr>
            <b/>
            <sz val="8"/>
            <color indexed="81"/>
            <rFont val="Tahoma"/>
          </rPr>
          <t>John Selker:</t>
        </r>
        <r>
          <rPr>
            <sz val="8"/>
            <color indexed="81"/>
            <rFont val="Tahoma"/>
          </rPr>
          <t xml:space="preserve">
This is the squared difference between the measured and modeled water content</t>
        </r>
      </text>
    </comment>
  </commentList>
</comments>
</file>

<file path=xl/sharedStrings.xml><?xml version="1.0" encoding="utf-8"?>
<sst xmlns="http://schemas.openxmlformats.org/spreadsheetml/2006/main" count="64" uniqueCount="48">
  <si>
    <t>theta</t>
  </si>
  <si>
    <t>0.5 m depth</t>
  </si>
  <si>
    <t>3.5 m depth</t>
  </si>
  <si>
    <t>2.5 m depth</t>
  </si>
  <si>
    <t>1.5 m depth</t>
  </si>
  <si>
    <t>1 m depth</t>
  </si>
  <si>
    <t>head (m)</t>
  </si>
  <si>
    <t>time (hrs)</t>
  </si>
  <si>
    <t>Use this data to otain the draining curves at each depth. Also obtain the conductivity curve for this soil (check homogenity) and</t>
  </si>
  <si>
    <t>Fit the conductivity curve to the van Genuchten model and provide the parameters for the model.</t>
  </si>
  <si>
    <t>Instantaneous Profile Method Homework</t>
  </si>
  <si>
    <t>Below are Listed the data taken from idealized tensiometers and TDR probes located at 0.5, 1, 1.5, 2.5 and 3.5 meters (both types of data at each depth)</t>
  </si>
  <si>
    <t>Steps:</t>
  </si>
  <si>
    <t xml:space="preserve">(a) is the soil homogeneous? </t>
  </si>
  <si>
    <t>(a) write on a piece of paper the equation for flux based on the change in water content of the entire profile above the horizon of interest</t>
  </si>
  <si>
    <t>(b) set up this equation on the spread sheet and compute the flux as a function of time</t>
  </si>
  <si>
    <t>2.  For each depth, compute the flux passing that evlevation.  ( It is suggested to choose to calculate the between to points of measure (e.g., at 0.75 m))</t>
  </si>
  <si>
    <t>(b) use Darcy's law to compute the apparent conductivity based on the flux and gradient in head.</t>
  </si>
  <si>
    <t xml:space="preserve">( c) Use the solver to minimize the difference between a van Genuchten conductivity model and the values you obtained.  Use the parameters from the  </t>
  </si>
  <si>
    <t>Overview:</t>
  </si>
  <si>
    <t xml:space="preserve">(b) Fit the van Genuchten model to these retention curves, optimizing parameters using the solver to find the minimum sum of squared errors between </t>
  </si>
  <si>
    <t>BRE 542 2002</t>
  </si>
  <si>
    <t>Setting up a solution for the parameters</t>
  </si>
  <si>
    <t>theta r</t>
  </si>
  <si>
    <t>theta s</t>
  </si>
  <si>
    <t>alpha</t>
  </si>
  <si>
    <t>n</t>
  </si>
  <si>
    <t>SSE</t>
  </si>
  <si>
    <t>van Genuchten Parameters</t>
  </si>
  <si>
    <t>Theta vG</t>
  </si>
  <si>
    <t>Position</t>
  </si>
  <si>
    <t>Pressure</t>
  </si>
  <si>
    <t>Predicted</t>
  </si>
  <si>
    <t>Observed</t>
  </si>
  <si>
    <t>Theta</t>
  </si>
  <si>
    <t>Error</t>
  </si>
  <si>
    <t>Sum Sq Er</t>
  </si>
  <si>
    <t>Ln P</t>
  </si>
  <si>
    <t>1.  Plot all the pressure versus water content data for all depths on the same plot.</t>
  </si>
  <si>
    <t xml:space="preserve">the fit model and the observed water content/pressure relationship  (use the van Genuchten fit theta-h page for this) </t>
  </si>
  <si>
    <t>3.  Use Darcy's law to compute the conductivity at 0.75 m, 1.25 m, and 3 m</t>
  </si>
  <si>
    <t xml:space="preserve">(a)  compute the potential gradient at each elevation. </t>
  </si>
  <si>
    <t xml:space="preserve">      water retention curve for Theta-Sat, Theta-zero, alpha and n.  Use the conductivity data only to estimate K-sat.</t>
  </si>
  <si>
    <t>0.75m</t>
  </si>
  <si>
    <t>Flux</t>
  </si>
  <si>
    <t>Gradient</t>
  </si>
  <si>
    <t>K</t>
  </si>
  <si>
    <t>1.25m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</si>
</sst>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Retention Curve Fit</a:t>
            </a:r>
          </a:p>
        </c:rich>
      </c:tx>
      <c:layout>
        <c:manualLayout>
          <c:xMode val="edge"/>
          <c:yMode val="edge"/>
          <c:x val="0.31373566957074006"/>
          <c:y val="5.36602693595717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2531549151782"/>
          <c:y val="0.31464430669930726"/>
          <c:w val="0.6160330595217135"/>
          <c:h val="0.54392000305384136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'van Genuchten fit theta-h'!$C$12:$C$18</c:f>
              <c:numCache>
                <c:formatCode>General</c:formatCode>
                <c:ptCount val="7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0.4</c:v>
                </c:pt>
                <c:pt idx="4">
                  <c:v>0.45</c:v>
                </c:pt>
              </c:numCache>
            </c:numRef>
          </c:xVal>
          <c:yVal>
            <c:numRef>
              <c:f>'van Genuchten fit theta-h'!$F$12:$F$18</c:f>
              <c:numCache>
                <c:formatCode>General</c:formatCode>
                <c:ptCount val="7"/>
                <c:pt idx="0">
                  <c:v>9.2103403719761836</c:v>
                </c:pt>
                <c:pt idx="1">
                  <c:v>6.9077552789821368</c:v>
                </c:pt>
                <c:pt idx="2">
                  <c:v>4.6051701859880918</c:v>
                </c:pt>
                <c:pt idx="3">
                  <c:v>2.3025850929940459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3-40A8-B080-DB80E9BD3025}"/>
            </c:ext>
          </c:extLst>
        </c:ser>
        <c:ser>
          <c:idx val="1"/>
          <c:order val="1"/>
          <c:tx>
            <c:v>Model Curve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'van Genuchten fit theta-h'!$D$12:$D$18</c:f>
              <c:numCache>
                <c:formatCode>General</c:formatCode>
                <c:ptCount val="7"/>
                <c:pt idx="0">
                  <c:v>9.9579592106327879E-3</c:v>
                </c:pt>
                <c:pt idx="1">
                  <c:v>1.0033177312444568E-2</c:v>
                </c:pt>
                <c:pt idx="2">
                  <c:v>2.0001966243035955E-2</c:v>
                </c:pt>
                <c:pt idx="3">
                  <c:v>0.40001048524390925</c:v>
                </c:pt>
                <c:pt idx="4">
                  <c:v>0.4501567966469307</c:v>
                </c:pt>
              </c:numCache>
            </c:numRef>
          </c:xVal>
          <c:yVal>
            <c:numRef>
              <c:f>'van Genuchten fit theta-h'!$F$12:$F$18</c:f>
              <c:numCache>
                <c:formatCode>General</c:formatCode>
                <c:ptCount val="7"/>
                <c:pt idx="0">
                  <c:v>9.2103403719761836</c:v>
                </c:pt>
                <c:pt idx="1">
                  <c:v>6.9077552789821368</c:v>
                </c:pt>
                <c:pt idx="2">
                  <c:v>4.6051701859880918</c:v>
                </c:pt>
                <c:pt idx="3">
                  <c:v>2.3025850929940459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A3-40A8-B080-DB80E9BD3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714944"/>
        <c:axId val="1"/>
      </c:scatterChart>
      <c:valAx>
        <c:axId val="170171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(vol/vol)</a:t>
                </a:r>
              </a:p>
            </c:rich>
          </c:tx>
          <c:layout>
            <c:manualLayout>
              <c:xMode val="edge"/>
              <c:yMode val="edge"/>
              <c:x val="0.28759103043984507"/>
              <c:y val="0.912224579112720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Pressure (ln(-cm head))</a:t>
                </a:r>
              </a:p>
            </c:rich>
          </c:tx>
          <c:layout>
            <c:manualLayout>
              <c:xMode val="edge"/>
              <c:yMode val="edge"/>
              <c:x val="3.1046758967937821E-2"/>
              <c:y val="0.351230853989924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17149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32924149589123"/>
          <c:y val="0.52684628098488662"/>
          <c:w val="0.22876559239533129"/>
          <c:h val="0.124394260788098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2</xdr:row>
      <xdr:rowOff>99060</xdr:rowOff>
    </xdr:from>
    <xdr:to>
      <xdr:col>15</xdr:col>
      <xdr:colOff>38100</xdr:colOff>
      <xdr:row>21</xdr:row>
      <xdr:rowOff>38100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A949B2BA-6056-0F60-3AF9-77DA85AA4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18" sqref="C18:C19"/>
    </sheetView>
  </sheetViews>
  <sheetFormatPr defaultRowHeight="13.2" x14ac:dyDescent="0.25"/>
  <sheetData>
    <row r="1" spans="1:6" x14ac:dyDescent="0.25">
      <c r="A1" s="3" t="s">
        <v>22</v>
      </c>
    </row>
    <row r="2" spans="1:6" x14ac:dyDescent="0.25">
      <c r="A2" t="s">
        <v>28</v>
      </c>
    </row>
    <row r="3" spans="1:6" x14ac:dyDescent="0.25">
      <c r="A3" t="s">
        <v>23</v>
      </c>
      <c r="B3">
        <v>9.9573888649811728E-3</v>
      </c>
    </row>
    <row r="4" spans="1:6" x14ac:dyDescent="0.25">
      <c r="A4" t="s">
        <v>24</v>
      </c>
      <c r="B4">
        <v>0.45020068560206356</v>
      </c>
    </row>
    <row r="5" spans="1:6" x14ac:dyDescent="0.25">
      <c r="A5" t="s">
        <v>25</v>
      </c>
      <c r="B5">
        <v>1.4665857868120281E-4</v>
      </c>
    </row>
    <row r="6" spans="1:6" x14ac:dyDescent="0.25">
      <c r="A6" t="s">
        <v>26</v>
      </c>
      <c r="B6">
        <v>3.1234657331483802</v>
      </c>
    </row>
    <row r="7" spans="1:6" x14ac:dyDescent="0.25">
      <c r="A7" t="s">
        <v>27</v>
      </c>
      <c r="B7">
        <f>E19</f>
        <v>2.4698994940220051E-8</v>
      </c>
    </row>
    <row r="10" spans="1:6" x14ac:dyDescent="0.25">
      <c r="A10" s="3"/>
      <c r="B10" s="3" t="s">
        <v>33</v>
      </c>
      <c r="C10" s="3" t="s">
        <v>33</v>
      </c>
      <c r="D10" s="3" t="s">
        <v>32</v>
      </c>
      <c r="E10" s="3"/>
      <c r="F10" s="3" t="s">
        <v>37</v>
      </c>
    </row>
    <row r="11" spans="1:6" x14ac:dyDescent="0.25">
      <c r="A11" s="3" t="s">
        <v>30</v>
      </c>
      <c r="B11" s="3" t="s">
        <v>31</v>
      </c>
      <c r="C11" s="3" t="s">
        <v>34</v>
      </c>
      <c r="D11" s="3" t="s">
        <v>29</v>
      </c>
      <c r="E11" s="3" t="s">
        <v>35</v>
      </c>
      <c r="F11" s="3"/>
    </row>
    <row r="12" spans="1:6" x14ac:dyDescent="0.25">
      <c r="A12">
        <v>1.2</v>
      </c>
      <c r="B12">
        <v>-10000</v>
      </c>
      <c r="C12">
        <v>0.01</v>
      </c>
      <c r="D12">
        <f>$B$3+($B$4-$B$3)/((1+$B$5*(-B12)^$B$6)^(1-1/$B$6))</f>
        <v>9.9579592106327879E-3</v>
      </c>
      <c r="E12">
        <f>(C12-D12)^2</f>
        <v>1.7674279706183153E-9</v>
      </c>
      <c r="F12">
        <f>LN(-B12)</f>
        <v>9.2103403719761836</v>
      </c>
    </row>
    <row r="13" spans="1:6" x14ac:dyDescent="0.25">
      <c r="A13">
        <v>1.2</v>
      </c>
      <c r="B13">
        <v>-1000</v>
      </c>
      <c r="C13">
        <v>0.01</v>
      </c>
      <c r="D13">
        <f>$B$3+($B$4-$B$3)/((1+$B$5*(-B13)^$B$6)^(1-1/$B$6))</f>
        <v>1.0033177312444568E-2</v>
      </c>
      <c r="E13">
        <f>(C13-D13)^2</f>
        <v>1.1007340610444403E-9</v>
      </c>
      <c r="F13">
        <f>LN(-B13)</f>
        <v>6.9077552789821368</v>
      </c>
    </row>
    <row r="14" spans="1:6" x14ac:dyDescent="0.25">
      <c r="A14">
        <v>1.2</v>
      </c>
      <c r="B14">
        <v>-100</v>
      </c>
      <c r="C14">
        <v>0.02</v>
      </c>
      <c r="D14">
        <f>$B$3+($B$4-$B$3)/((1+$B$5*(-B14)^$B$6)^(1-1/$B$6))</f>
        <v>2.0001966243035955E-2</v>
      </c>
      <c r="E14">
        <f>(C14-D14)^2</f>
        <v>3.8661116764416261E-12</v>
      </c>
      <c r="F14">
        <f>LN(-B14)</f>
        <v>4.6051701859880918</v>
      </c>
    </row>
    <row r="15" spans="1:6" x14ac:dyDescent="0.25">
      <c r="A15">
        <v>1.2</v>
      </c>
      <c r="B15">
        <v>-10</v>
      </c>
      <c r="C15">
        <v>0.4</v>
      </c>
      <c r="D15">
        <f>$B$3+($B$4-$B$3)/((1+$B$5*(-B15)^$B$6)^(1-1/$B$6))</f>
        <v>0.40001048524390925</v>
      </c>
      <c r="E15">
        <f>(C15-D15)^2</f>
        <v>1.0994033983605883E-10</v>
      </c>
      <c r="F15">
        <f>LN(-B15)</f>
        <v>2.3025850929940459</v>
      </c>
    </row>
    <row r="16" spans="1:6" x14ac:dyDescent="0.25">
      <c r="A16">
        <v>1.2</v>
      </c>
      <c r="B16">
        <v>-1</v>
      </c>
      <c r="C16">
        <v>0.45</v>
      </c>
      <c r="D16">
        <f>$B$3+($B$4-$B$3)/((1+$B$5*(-B16)^$B$6)^(1-1/$B$6))</f>
        <v>0.4501567966469307</v>
      </c>
      <c r="E16">
        <f>(C16-D16)^2</f>
        <v>2.4585188488707549E-8</v>
      </c>
      <c r="F16">
        <f>LN(-B16)</f>
        <v>0</v>
      </c>
    </row>
    <row r="19" spans="4:5" x14ac:dyDescent="0.25">
      <c r="D19" t="s">
        <v>36</v>
      </c>
      <c r="E19">
        <f>SUM(E14:E18)</f>
        <v>2.4698994940220051E-8</v>
      </c>
    </row>
  </sheetData>
  <phoneticPr fontId="2" type="noConversion"/>
  <pageMargins left="0.75" right="0.75" top="1" bottom="1" header="0.5" footer="0.5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K16" workbookViewId="0">
      <selection activeCell="W21" sqref="W21:Y22"/>
    </sheetView>
  </sheetViews>
  <sheetFormatPr defaultRowHeight="13.2" x14ac:dyDescent="0.25"/>
  <cols>
    <col min="4" max="4" width="4.6640625" customWidth="1"/>
    <col min="7" max="7" width="4.33203125" customWidth="1"/>
    <col min="10" max="10" width="8.109375" customWidth="1"/>
    <col min="13" max="13" width="3.44140625" customWidth="1"/>
    <col min="15" max="15" width="17.6640625" customWidth="1"/>
    <col min="19" max="19" width="3.88671875" customWidth="1"/>
    <col min="22" max="22" width="2.44140625" customWidth="1"/>
  </cols>
  <sheetData>
    <row r="1" spans="1:3" x14ac:dyDescent="0.25">
      <c r="A1" t="s">
        <v>21</v>
      </c>
      <c r="C1" t="s">
        <v>10</v>
      </c>
    </row>
    <row r="2" spans="1:3" x14ac:dyDescent="0.25">
      <c r="A2" s="3" t="s">
        <v>19</v>
      </c>
    </row>
    <row r="3" spans="1:3" x14ac:dyDescent="0.25">
      <c r="A3" t="s">
        <v>11</v>
      </c>
    </row>
    <row r="4" spans="1:3" x14ac:dyDescent="0.25">
      <c r="A4" t="s">
        <v>8</v>
      </c>
    </row>
    <row r="5" spans="1:3" x14ac:dyDescent="0.25">
      <c r="A5" t="s">
        <v>9</v>
      </c>
    </row>
    <row r="7" spans="1:3" x14ac:dyDescent="0.25">
      <c r="A7" s="3" t="s">
        <v>12</v>
      </c>
    </row>
    <row r="8" spans="1:3" x14ac:dyDescent="0.25">
      <c r="A8" t="s">
        <v>38</v>
      </c>
    </row>
    <row r="9" spans="1:3" x14ac:dyDescent="0.25">
      <c r="A9" t="s">
        <v>13</v>
      </c>
    </row>
    <row r="10" spans="1:3" x14ac:dyDescent="0.25">
      <c r="A10" t="s">
        <v>20</v>
      </c>
    </row>
    <row r="11" spans="1:3" x14ac:dyDescent="0.25">
      <c r="B11" t="s">
        <v>39</v>
      </c>
    </row>
    <row r="12" spans="1:3" x14ac:dyDescent="0.25">
      <c r="A12" t="s">
        <v>16</v>
      </c>
    </row>
    <row r="13" spans="1:3" x14ac:dyDescent="0.25">
      <c r="A13" t="s">
        <v>14</v>
      </c>
    </row>
    <row r="14" spans="1:3" x14ac:dyDescent="0.25">
      <c r="A14" t="s">
        <v>15</v>
      </c>
    </row>
    <row r="16" spans="1:3" x14ac:dyDescent="0.25">
      <c r="A16" t="s">
        <v>40</v>
      </c>
    </row>
    <row r="17" spans="1:25" x14ac:dyDescent="0.25">
      <c r="A17" t="s">
        <v>41</v>
      </c>
    </row>
    <row r="18" spans="1:25" x14ac:dyDescent="0.25">
      <c r="A18" t="s">
        <v>17</v>
      </c>
    </row>
    <row r="19" spans="1:25" x14ac:dyDescent="0.25">
      <c r="A19" t="s">
        <v>18</v>
      </c>
    </row>
    <row r="20" spans="1:25" x14ac:dyDescent="0.25">
      <c r="A20" t="s">
        <v>42</v>
      </c>
    </row>
    <row r="21" spans="1:25" x14ac:dyDescent="0.25">
      <c r="H21" s="3" t="s">
        <v>43</v>
      </c>
      <c r="I21" s="3"/>
      <c r="J21" s="3"/>
      <c r="N21" s="3" t="s">
        <v>47</v>
      </c>
      <c r="O21" s="3"/>
      <c r="P21" s="3"/>
      <c r="W21" s="3" t="s">
        <v>47</v>
      </c>
      <c r="X21" s="3"/>
      <c r="Y21" s="3"/>
    </row>
    <row r="22" spans="1:25" x14ac:dyDescent="0.25">
      <c r="B22" s="2" t="s">
        <v>1</v>
      </c>
      <c r="C22" s="2"/>
      <c r="E22" s="2" t="s">
        <v>5</v>
      </c>
      <c r="F22" s="2"/>
      <c r="H22" s="3" t="s">
        <v>44</v>
      </c>
      <c r="I22" s="3" t="s">
        <v>45</v>
      </c>
      <c r="J22" s="3" t="s">
        <v>46</v>
      </c>
      <c r="K22" s="2" t="s">
        <v>4</v>
      </c>
      <c r="L22" s="2"/>
      <c r="N22" s="3" t="s">
        <v>44</v>
      </c>
      <c r="O22" s="3" t="s">
        <v>45</v>
      </c>
      <c r="P22" s="3" t="s">
        <v>46</v>
      </c>
      <c r="Q22" s="2" t="s">
        <v>3</v>
      </c>
      <c r="R22" s="2"/>
      <c r="T22" s="2" t="s">
        <v>2</v>
      </c>
      <c r="U22" s="2"/>
      <c r="W22" s="3" t="s">
        <v>44</v>
      </c>
      <c r="X22" s="3" t="s">
        <v>45</v>
      </c>
      <c r="Y22" s="3" t="s">
        <v>46</v>
      </c>
    </row>
    <row r="24" spans="1:25" x14ac:dyDescent="0.25">
      <c r="A24" t="s">
        <v>7</v>
      </c>
      <c r="B24" t="s">
        <v>6</v>
      </c>
      <c r="C24" t="s">
        <v>0</v>
      </c>
      <c r="E24" t="s">
        <v>6</v>
      </c>
      <c r="F24" t="s">
        <v>0</v>
      </c>
      <c r="K24" t="s">
        <v>6</v>
      </c>
      <c r="L24" t="s">
        <v>0</v>
      </c>
      <c r="Q24" t="s">
        <v>6</v>
      </c>
      <c r="R24" t="s">
        <v>0</v>
      </c>
      <c r="T24" t="s">
        <v>6</v>
      </c>
      <c r="U24" t="s">
        <v>0</v>
      </c>
    </row>
    <row r="25" spans="1:25" x14ac:dyDescent="0.25">
      <c r="A25">
        <v>0</v>
      </c>
      <c r="B25">
        <v>-0.01</v>
      </c>
      <c r="C25">
        <v>0.45960000000000001</v>
      </c>
      <c r="D25" s="1"/>
      <c r="E25">
        <v>-0.01</v>
      </c>
      <c r="F25">
        <v>0.45960000000000001</v>
      </c>
      <c r="J25" s="1"/>
      <c r="K25">
        <v>-0.01</v>
      </c>
      <c r="L25">
        <v>0.45960000000000001</v>
      </c>
      <c r="M25" s="1"/>
      <c r="Q25">
        <v>-0.01</v>
      </c>
      <c r="R25">
        <v>0.45960000000000001</v>
      </c>
      <c r="T25">
        <v>-0.01</v>
      </c>
      <c r="U25">
        <v>0.45960000000000001</v>
      </c>
    </row>
    <row r="26" spans="1:25" x14ac:dyDescent="0.25">
      <c r="A26">
        <v>1</v>
      </c>
      <c r="B26">
        <v>-1.7999999999999999E-2</v>
      </c>
      <c r="C26">
        <v>0.45910000000000001</v>
      </c>
      <c r="D26" s="1"/>
      <c r="E26">
        <v>-1.0999999999999999E-2</v>
      </c>
      <c r="F26">
        <v>0.45950000000000002</v>
      </c>
      <c r="J26" s="1"/>
      <c r="K26">
        <v>-0.01</v>
      </c>
      <c r="L26">
        <v>0.45960000000000001</v>
      </c>
      <c r="M26" s="1"/>
      <c r="Q26">
        <v>-0.01</v>
      </c>
      <c r="R26">
        <v>0.45960000000000001</v>
      </c>
      <c r="T26">
        <v>-0.01</v>
      </c>
      <c r="U26">
        <v>0.45960000000000001</v>
      </c>
    </row>
    <row r="27" spans="1:25" x14ac:dyDescent="0.25">
      <c r="A27">
        <v>2</v>
      </c>
      <c r="B27">
        <v>-0.03</v>
      </c>
      <c r="C27">
        <v>0.4582</v>
      </c>
      <c r="D27" s="1"/>
      <c r="E27">
        <v>-1.7000000000000001E-2</v>
      </c>
      <c r="F27">
        <v>0.4592</v>
      </c>
      <c r="J27" s="1"/>
      <c r="K27">
        <v>-1.2E-2</v>
      </c>
      <c r="L27">
        <v>0.45950000000000002</v>
      </c>
      <c r="M27" s="1"/>
      <c r="Q27">
        <v>-0.01</v>
      </c>
      <c r="R27">
        <v>0.45960000000000001</v>
      </c>
      <c r="T27">
        <v>-0.01</v>
      </c>
      <c r="U27">
        <v>0.45960000000000001</v>
      </c>
    </row>
    <row r="28" spans="1:25" x14ac:dyDescent="0.25">
      <c r="A28">
        <v>3</v>
      </c>
      <c r="B28">
        <v>-4.1000000000000002E-2</v>
      </c>
      <c r="C28">
        <v>0.45729999999999998</v>
      </c>
      <c r="D28" s="1"/>
      <c r="E28">
        <v>-2.3E-2</v>
      </c>
      <c r="F28">
        <v>0.45879999999999999</v>
      </c>
      <c r="J28" s="1"/>
      <c r="K28">
        <v>-1.4999999999999999E-2</v>
      </c>
      <c r="L28">
        <v>0.45929999999999999</v>
      </c>
      <c r="M28" s="1"/>
      <c r="Q28">
        <v>-1.0999999999999999E-2</v>
      </c>
      <c r="R28">
        <v>0.45960000000000001</v>
      </c>
      <c r="T28">
        <v>-0.01</v>
      </c>
      <c r="U28">
        <v>0.45960000000000001</v>
      </c>
    </row>
    <row r="29" spans="1:25" x14ac:dyDescent="0.25">
      <c r="A29">
        <v>4</v>
      </c>
      <c r="B29">
        <v>-5.0999999999999997E-2</v>
      </c>
      <c r="C29">
        <v>0.45639999999999997</v>
      </c>
      <c r="D29" s="1"/>
      <c r="E29">
        <v>-2.9000000000000001E-2</v>
      </c>
      <c r="F29">
        <v>0.45829999999999999</v>
      </c>
      <c r="J29" s="1"/>
      <c r="K29">
        <v>-1.9E-2</v>
      </c>
      <c r="L29">
        <v>0.45910000000000001</v>
      </c>
      <c r="M29" s="1"/>
      <c r="Q29">
        <v>-1.2E-2</v>
      </c>
      <c r="R29">
        <v>0.45950000000000002</v>
      </c>
      <c r="T29">
        <v>-0.01</v>
      </c>
      <c r="U29">
        <v>0.45960000000000001</v>
      </c>
    </row>
    <row r="30" spans="1:25" x14ac:dyDescent="0.25">
      <c r="A30">
        <v>8</v>
      </c>
      <c r="B30">
        <v>-8.4000000000000005E-2</v>
      </c>
      <c r="C30">
        <v>0.45290000000000002</v>
      </c>
      <c r="D30" s="1"/>
      <c r="E30">
        <v>-0.05</v>
      </c>
      <c r="F30">
        <v>0.45639999999999997</v>
      </c>
      <c r="J30" s="1"/>
      <c r="K30">
        <v>-3.3000000000000002E-2</v>
      </c>
      <c r="L30">
        <v>0.45800000000000002</v>
      </c>
      <c r="M30" s="1"/>
      <c r="Q30">
        <v>-0.02</v>
      </c>
      <c r="R30">
        <v>0.45900000000000002</v>
      </c>
      <c r="T30">
        <v>-1.4999999999999999E-2</v>
      </c>
      <c r="U30">
        <v>0.45929999999999999</v>
      </c>
    </row>
    <row r="31" spans="1:25" x14ac:dyDescent="0.25">
      <c r="A31">
        <v>16</v>
      </c>
      <c r="B31">
        <v>-0.13300000000000001</v>
      </c>
      <c r="C31">
        <v>0.44719999999999999</v>
      </c>
      <c r="D31" s="1"/>
      <c r="E31">
        <v>-8.4000000000000005E-2</v>
      </c>
      <c r="F31">
        <v>0.45290000000000002</v>
      </c>
      <c r="J31" s="1"/>
      <c r="K31">
        <v>-5.7000000000000002E-2</v>
      </c>
      <c r="L31">
        <v>0.45579999999999998</v>
      </c>
      <c r="M31" s="1"/>
      <c r="Q31">
        <v>-3.5999999999999997E-2</v>
      </c>
      <c r="R31">
        <v>0.4577</v>
      </c>
      <c r="T31">
        <v>-2.7E-2</v>
      </c>
      <c r="U31">
        <v>0.45850000000000002</v>
      </c>
    </row>
    <row r="32" spans="1:25" x14ac:dyDescent="0.25">
      <c r="A32">
        <v>24</v>
      </c>
      <c r="B32">
        <v>-0.16900000000000001</v>
      </c>
      <c r="C32">
        <v>0.44259999999999999</v>
      </c>
      <c r="D32" s="1"/>
      <c r="E32">
        <v>-0.112</v>
      </c>
      <c r="F32">
        <v>0.44969999999999999</v>
      </c>
      <c r="J32" s="1"/>
      <c r="K32">
        <v>-7.8E-2</v>
      </c>
      <c r="L32">
        <v>0.4536</v>
      </c>
      <c r="M32" s="1"/>
      <c r="Q32">
        <v>-0.05</v>
      </c>
      <c r="R32">
        <v>0.45650000000000002</v>
      </c>
      <c r="T32">
        <v>-3.7999999999999999E-2</v>
      </c>
      <c r="U32">
        <v>0.45760000000000001</v>
      </c>
    </row>
    <row r="33" spans="1:21" x14ac:dyDescent="0.25">
      <c r="A33">
        <v>48</v>
      </c>
      <c r="B33">
        <v>-0.249</v>
      </c>
      <c r="C33">
        <v>0.43219999999999997</v>
      </c>
      <c r="D33" s="1"/>
      <c r="E33">
        <v>-0.17499999999999999</v>
      </c>
      <c r="F33">
        <v>0.44180000000000003</v>
      </c>
      <c r="J33" s="1"/>
      <c r="K33">
        <v>-0.127</v>
      </c>
      <c r="L33">
        <v>0.44790000000000002</v>
      </c>
      <c r="M33" s="1"/>
      <c r="Q33">
        <v>-8.5000000000000006E-2</v>
      </c>
      <c r="R33">
        <v>0.45279999999999998</v>
      </c>
      <c r="T33">
        <v>-6.6000000000000003E-2</v>
      </c>
      <c r="U33">
        <v>0.45490000000000003</v>
      </c>
    </row>
    <row r="34" spans="1:21" x14ac:dyDescent="0.25">
      <c r="A34">
        <v>96</v>
      </c>
      <c r="B34">
        <v>-0.35699999999999998</v>
      </c>
      <c r="C34">
        <v>0.41839999999999999</v>
      </c>
      <c r="D34" s="1"/>
      <c r="E34">
        <v>-0.26400000000000001</v>
      </c>
      <c r="F34">
        <v>0.43030000000000002</v>
      </c>
      <c r="J34" s="1"/>
      <c r="K34">
        <v>-0.2</v>
      </c>
      <c r="L34">
        <v>0.43859999999999999</v>
      </c>
      <c r="M34" s="1"/>
      <c r="Q34">
        <v>-0.14000000000000001</v>
      </c>
      <c r="R34">
        <v>0.44619999999999999</v>
      </c>
      <c r="T34">
        <v>-0.112</v>
      </c>
      <c r="U34">
        <v>0.44969999999999999</v>
      </c>
    </row>
    <row r="35" spans="1:21" x14ac:dyDescent="0.25">
      <c r="A35">
        <v>160</v>
      </c>
      <c r="B35">
        <v>-0.45500000000000002</v>
      </c>
      <c r="C35">
        <v>0.40629999999999999</v>
      </c>
      <c r="D35" s="1"/>
      <c r="E35">
        <v>-0.34799999999999998</v>
      </c>
      <c r="F35">
        <v>0.41949999999999998</v>
      </c>
      <c r="J35" s="1"/>
      <c r="K35">
        <v>-0.27100000000000002</v>
      </c>
      <c r="L35">
        <v>0.42930000000000001</v>
      </c>
      <c r="M35" s="1"/>
      <c r="Q35">
        <v>-0.19600000000000001</v>
      </c>
      <c r="R35">
        <v>0.43919999999999998</v>
      </c>
      <c r="T35">
        <v>-0.158</v>
      </c>
      <c r="U35">
        <v>0.44400000000000001</v>
      </c>
    </row>
    <row r="36" spans="1:21" x14ac:dyDescent="0.25">
      <c r="A36">
        <v>250</v>
      </c>
      <c r="B36">
        <v>-0.55400000000000005</v>
      </c>
      <c r="C36">
        <v>0.39500000000000002</v>
      </c>
      <c r="D36" s="1"/>
      <c r="E36">
        <v>-0.434</v>
      </c>
      <c r="F36">
        <v>0.4088</v>
      </c>
      <c r="J36" s="1"/>
      <c r="K36">
        <v>-0.34599999999999997</v>
      </c>
      <c r="L36">
        <v>0.41970000000000002</v>
      </c>
      <c r="M36" s="1"/>
      <c r="Q36">
        <v>-0.25600000000000001</v>
      </c>
      <c r="R36">
        <v>0.43130000000000002</v>
      </c>
      <c r="T36">
        <v>-0.21099999999999999</v>
      </c>
      <c r="U36">
        <v>0.43719999999999998</v>
      </c>
    </row>
    <row r="37" spans="1:21" x14ac:dyDescent="0.25">
      <c r="A37">
        <v>340</v>
      </c>
      <c r="B37">
        <v>-0.63200000000000001</v>
      </c>
      <c r="C37">
        <v>0.38669999999999999</v>
      </c>
      <c r="D37" s="1"/>
      <c r="E37">
        <v>-0.503</v>
      </c>
      <c r="F37">
        <v>0.40079999999999999</v>
      </c>
      <c r="J37" s="1"/>
      <c r="K37">
        <v>-0.40600000000000003</v>
      </c>
      <c r="L37">
        <v>0.4123</v>
      </c>
      <c r="M37" s="1"/>
      <c r="Q37">
        <v>-0.30599999999999999</v>
      </c>
      <c r="R37">
        <v>0.4249</v>
      </c>
      <c r="T37">
        <v>-0.254</v>
      </c>
      <c r="U37">
        <v>0.43159999999999998</v>
      </c>
    </row>
    <row r="38" spans="1:21" x14ac:dyDescent="0.25">
      <c r="A38">
        <v>560</v>
      </c>
      <c r="B38">
        <v>-0.77900000000000003</v>
      </c>
      <c r="C38">
        <v>0.37230000000000002</v>
      </c>
      <c r="D38" s="1"/>
      <c r="E38">
        <v>-0.63400000000000001</v>
      </c>
      <c r="F38">
        <v>0.38650000000000001</v>
      </c>
      <c r="J38" s="1"/>
      <c r="K38">
        <v>-0.52200000000000002</v>
      </c>
      <c r="L38">
        <v>0.3987</v>
      </c>
      <c r="M38" s="1"/>
      <c r="Q38">
        <v>-0.40300000000000002</v>
      </c>
      <c r="R38">
        <v>0.41270000000000001</v>
      </c>
      <c r="T38">
        <v>-0.34</v>
      </c>
      <c r="U38">
        <v>0.4204</v>
      </c>
    </row>
    <row r="39" spans="1:21" x14ac:dyDescent="0.25">
      <c r="A39">
        <v>800</v>
      </c>
      <c r="B39">
        <v>-0.9</v>
      </c>
      <c r="C39">
        <v>0.36180000000000001</v>
      </c>
      <c r="D39" s="1"/>
      <c r="E39">
        <v>-0.74399999999999999</v>
      </c>
      <c r="F39">
        <v>0.37540000000000001</v>
      </c>
      <c r="J39" s="1"/>
      <c r="K39">
        <v>-0.62</v>
      </c>
      <c r="L39">
        <v>0.38790000000000002</v>
      </c>
      <c r="M39" s="1"/>
      <c r="Q39">
        <v>-0.48599999999999999</v>
      </c>
      <c r="R39">
        <v>0.4027</v>
      </c>
      <c r="T39">
        <v>-0.41399999999999998</v>
      </c>
      <c r="U39">
        <v>0.4113</v>
      </c>
    </row>
    <row r="40" spans="1:21" x14ac:dyDescent="0.25">
      <c r="A40">
        <v>1200</v>
      </c>
      <c r="B40">
        <v>-1.052</v>
      </c>
      <c r="C40">
        <v>0.34989999999999999</v>
      </c>
      <c r="D40" s="1"/>
      <c r="E40">
        <v>-0.88400000000000001</v>
      </c>
      <c r="F40">
        <v>0.36309999999999998</v>
      </c>
      <c r="J40" s="1"/>
      <c r="K40">
        <v>-0.747</v>
      </c>
      <c r="L40">
        <v>0.37519999999999998</v>
      </c>
      <c r="M40" s="1"/>
      <c r="Q40">
        <v>-0.59599999999999997</v>
      </c>
      <c r="R40">
        <v>0.39040000000000002</v>
      </c>
      <c r="T40">
        <v>-0.51100000000000001</v>
      </c>
      <c r="U40">
        <v>0.39989999999999998</v>
      </c>
    </row>
    <row r="41" spans="1:21" x14ac:dyDescent="0.25">
      <c r="A41">
        <v>1800</v>
      </c>
      <c r="B41">
        <v>-1.2270000000000001</v>
      </c>
      <c r="C41">
        <v>0.33739999999999998</v>
      </c>
      <c r="D41" s="1"/>
      <c r="E41">
        <v>-1.044</v>
      </c>
      <c r="F41">
        <v>0.35039999999999999</v>
      </c>
      <c r="J41" s="1"/>
      <c r="K41">
        <v>-0.89400000000000002</v>
      </c>
      <c r="L41">
        <v>0.36230000000000001</v>
      </c>
      <c r="M41" s="1"/>
      <c r="Q41">
        <v>-0.72399999999999998</v>
      </c>
      <c r="R41">
        <v>0.3775</v>
      </c>
      <c r="T41">
        <v>-0.625</v>
      </c>
      <c r="U41">
        <v>0.38740000000000002</v>
      </c>
    </row>
    <row r="42" spans="1:21" x14ac:dyDescent="0.25">
      <c r="A42">
        <v>2400</v>
      </c>
      <c r="B42">
        <v>-1.3640000000000001</v>
      </c>
      <c r="C42">
        <v>0.32919999999999999</v>
      </c>
      <c r="D42" s="1"/>
      <c r="E42">
        <v>-1.173</v>
      </c>
      <c r="F42">
        <v>0.34100000000000003</v>
      </c>
      <c r="J42" s="1"/>
      <c r="K42">
        <v>-1.0089999999999999</v>
      </c>
      <c r="L42">
        <v>0.35299999999999998</v>
      </c>
      <c r="M42" s="1"/>
      <c r="Q42">
        <v>-0.82399999999999995</v>
      </c>
      <c r="R42">
        <v>0.36840000000000001</v>
      </c>
      <c r="T42">
        <v>-0.72199999999999998</v>
      </c>
      <c r="U42">
        <v>0.37759999999999999</v>
      </c>
    </row>
  </sheetData>
  <phoneticPr fontId="0" type="noConversion"/>
  <pageMargins left="0.51" right="0.26" top="0.36" bottom="0.28999999999999998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van Genuchten fit theta-h</vt:lpstr>
      <vt:lpstr>Data set</vt:lpstr>
      <vt:lpstr>'Data set'!Print_Area</vt:lpstr>
    </vt:vector>
  </TitlesOfParts>
  <Company>OSU-Bioresource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Selker</dc:creator>
  <cp:lastModifiedBy>Aniket Gupta</cp:lastModifiedBy>
  <cp:lastPrinted>2002-11-22T16:54:35Z</cp:lastPrinted>
  <dcterms:created xsi:type="dcterms:W3CDTF">1999-11-08T19:48:58Z</dcterms:created>
  <dcterms:modified xsi:type="dcterms:W3CDTF">2024-02-03T22:20:31Z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886435985</vt:i4>
  </property>
  <property fmtid="{D5CDD505-2E9C-101B-9397-08002B2CF9AE}" pid="3" name="_EmailSubject">
    <vt:lpwstr>Please post to BRE 542 area</vt:lpwstr>
  </property>
  <property fmtid="{D5CDD505-2E9C-101B-9397-08002B2CF9AE}" pid="4" name="_AuthorEmail">
    <vt:lpwstr>selkerj@engr.orst.edu</vt:lpwstr>
  </property>
  <property fmtid="{D5CDD505-2E9C-101B-9397-08002B2CF9AE}" pid="5" name="_AuthorEmailDisplayName">
    <vt:lpwstr>John Selker</vt:lpwstr>
  </property>
  <property fmtid="{D5CDD505-2E9C-101B-9397-08002B2CF9AE}" pid="6" name="_ReviewingToolsShownOnce">
    <vt:lpwstr/>
  </property>
</Properties>
</file>