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353DF7AA-697D-4924-9A7F-81C90E36C1C9}" xr6:coauthVersionLast="47" xr6:coauthVersionMax="47" xr10:uidLastSave="{00000000-0000-0000-0000-000000000000}"/>
  <bookViews>
    <workbookView xWindow="3348" yWindow="3348" windowWidth="17280" windowHeight="8880" tabRatio="771"/>
  </bookViews>
  <sheets>
    <sheet name="CET-AS fa01 a-k findings  " sheetId="23" r:id="rId1"/>
  </sheets>
  <definedNames>
    <definedName name="_xlnm.Print_Area" localSheetId="0">'CET-AS fa01 a-k findings  '!$B$1:$Q$61</definedName>
    <definedName name="_xlnm.Print_Titles" localSheetId="0">'CET-AS fa01 a-k findings  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23" l="1"/>
  <c r="M5" i="23"/>
  <c r="M6" i="23"/>
  <c r="M7" i="23"/>
  <c r="M8" i="23"/>
  <c r="M9" i="23"/>
  <c r="M11" i="23" s="1"/>
  <c r="O11" i="23" s="1"/>
  <c r="M10" i="23"/>
  <c r="M54" i="23"/>
  <c r="O54" i="23" s="1"/>
  <c r="M55" i="23"/>
  <c r="O55" i="23"/>
  <c r="P55" i="23" s="1"/>
  <c r="M56" i="23"/>
  <c r="O56" i="23" s="1"/>
  <c r="N57" i="23"/>
  <c r="M58" i="23"/>
  <c r="O58" i="23" s="1"/>
  <c r="M48" i="23"/>
  <c r="O48" i="23"/>
  <c r="N48" i="23" s="1"/>
  <c r="M45" i="23"/>
  <c r="O45" i="23" s="1"/>
  <c r="M38" i="23"/>
  <c r="O38" i="23"/>
  <c r="P38" i="23" s="1"/>
  <c r="M39" i="23"/>
  <c r="O39" i="23" s="1"/>
  <c r="N40" i="23"/>
  <c r="N41" i="23"/>
  <c r="M42" i="23"/>
  <c r="O42" i="23"/>
  <c r="P42" i="23" s="1"/>
  <c r="M37" i="23"/>
  <c r="O37" i="23" s="1"/>
  <c r="M57" i="23"/>
  <c r="M49" i="23"/>
  <c r="M52" i="23"/>
  <c r="O52" i="23" s="1"/>
  <c r="M40" i="23"/>
  <c r="O40" i="23" s="1"/>
  <c r="P40" i="23" s="1"/>
  <c r="M41" i="23"/>
  <c r="N30" i="23"/>
  <c r="M31" i="23"/>
  <c r="O31" i="23"/>
  <c r="N31" i="23"/>
  <c r="M32" i="23"/>
  <c r="O32" i="23"/>
  <c r="N32" i="23" s="1"/>
  <c r="N33" i="23"/>
  <c r="M34" i="23"/>
  <c r="O34" i="23"/>
  <c r="N34" i="23"/>
  <c r="M29" i="23"/>
  <c r="O29" i="23" s="1"/>
  <c r="M26" i="23"/>
  <c r="O26" i="23"/>
  <c r="N26" i="23" s="1"/>
  <c r="M23" i="23"/>
  <c r="O23" i="23"/>
  <c r="N23" i="23"/>
  <c r="M18" i="23"/>
  <c r="O18" i="23"/>
  <c r="N18" i="23" s="1"/>
  <c r="N19" i="23"/>
  <c r="M20" i="23"/>
  <c r="O20" i="23"/>
  <c r="N20" i="23"/>
  <c r="M17" i="23"/>
  <c r="O17" i="23" s="1"/>
  <c r="M14" i="23"/>
  <c r="O14" i="23"/>
  <c r="N14" i="23" s="1"/>
  <c r="M13" i="23"/>
  <c r="O13" i="23"/>
  <c r="N13" i="23"/>
  <c r="O4" i="23"/>
  <c r="N4" i="23"/>
  <c r="O5" i="23"/>
  <c r="N5" i="23"/>
  <c r="O6" i="23"/>
  <c r="N6" i="23"/>
  <c r="O7" i="23"/>
  <c r="N7" i="23"/>
  <c r="N8" i="23"/>
  <c r="O10" i="23"/>
  <c r="N10" i="23" s="1"/>
  <c r="O9" i="23"/>
  <c r="N9" i="23" s="1"/>
  <c r="M19" i="23"/>
  <c r="M21" i="23"/>
  <c r="O21" i="23" s="1"/>
  <c r="M15" i="23"/>
  <c r="O15" i="23" s="1"/>
  <c r="M24" i="23"/>
  <c r="O24" i="23" s="1"/>
  <c r="M27" i="23"/>
  <c r="O27" i="23"/>
  <c r="M30" i="23"/>
  <c r="O30" i="23" s="1"/>
  <c r="P30" i="23" s="1"/>
  <c r="M33" i="23"/>
  <c r="O33" i="23" s="1"/>
  <c r="P33" i="23" s="1"/>
  <c r="M35" i="23"/>
  <c r="O35" i="23" s="1"/>
  <c r="O49" i="23"/>
  <c r="O8" i="23"/>
  <c r="P8" i="23" s="1"/>
  <c r="P48" i="23"/>
  <c r="O57" i="23"/>
  <c r="O41" i="23"/>
  <c r="P41" i="23" s="1"/>
  <c r="P57" i="23"/>
  <c r="P31" i="23"/>
  <c r="P32" i="23"/>
  <c r="P34" i="23"/>
  <c r="P23" i="23"/>
  <c r="O19" i="23"/>
  <c r="P19" i="23" s="1"/>
  <c r="P20" i="23"/>
  <c r="P14" i="23"/>
  <c r="P13" i="23"/>
  <c r="P5" i="23"/>
  <c r="P6" i="23"/>
  <c r="P7" i="23"/>
  <c r="P4" i="23"/>
  <c r="P54" i="23" l="1"/>
  <c r="N54" i="23"/>
  <c r="P58" i="23"/>
  <c r="N58" i="23"/>
  <c r="N45" i="23"/>
  <c r="P45" i="23"/>
  <c r="P29" i="23"/>
  <c r="N29" i="23"/>
  <c r="N37" i="23"/>
  <c r="P37" i="23"/>
  <c r="N17" i="23"/>
  <c r="P17" i="23"/>
  <c r="N56" i="23"/>
  <c r="P56" i="23"/>
  <c r="P39" i="23"/>
  <c r="N39" i="23"/>
  <c r="P26" i="23"/>
  <c r="M46" i="23"/>
  <c r="O46" i="23" s="1"/>
  <c r="N42" i="23"/>
  <c r="N38" i="23"/>
  <c r="N55" i="23"/>
  <c r="P10" i="23"/>
  <c r="M59" i="23"/>
  <c r="O59" i="23" s="1"/>
  <c r="P9" i="23"/>
  <c r="M43" i="23"/>
  <c r="O43" i="23" s="1"/>
  <c r="P18" i="23"/>
</calcChain>
</file>

<file path=xl/sharedStrings.xml><?xml version="1.0" encoding="utf-8"?>
<sst xmlns="http://schemas.openxmlformats.org/spreadsheetml/2006/main" count="338" uniqueCount="112">
  <si>
    <t>a)</t>
  </si>
  <si>
    <t>Mastery of Discipline</t>
  </si>
  <si>
    <t>b)</t>
  </si>
  <si>
    <t>Apply knowledge</t>
  </si>
  <si>
    <t>c)</t>
  </si>
  <si>
    <t>Improve Process</t>
  </si>
  <si>
    <t>d)</t>
  </si>
  <si>
    <t>Apply Creativity</t>
  </si>
  <si>
    <t>e)</t>
  </si>
  <si>
    <t>Team member</t>
  </si>
  <si>
    <t>f)</t>
  </si>
  <si>
    <t>g)</t>
  </si>
  <si>
    <t>Communicate Effectivly</t>
  </si>
  <si>
    <t>h)</t>
  </si>
  <si>
    <t>Pursue Lifelong Learning</t>
  </si>
  <si>
    <t>Responsibilities</t>
  </si>
  <si>
    <t>j)</t>
  </si>
  <si>
    <t>Be Cognizant</t>
  </si>
  <si>
    <t>k)</t>
  </si>
  <si>
    <t>solve tech problems</t>
  </si>
  <si>
    <t xml:space="preserve">target </t>
  </si>
  <si>
    <t>outcome</t>
  </si>
  <si>
    <t>CET 104</t>
  </si>
  <si>
    <t>CET 267</t>
  </si>
  <si>
    <t>ART 117</t>
  </si>
  <si>
    <t>CET 260</t>
  </si>
  <si>
    <t>Qual, Timeliness, Imprmnt</t>
  </si>
  <si>
    <t>ART 285</t>
  </si>
  <si>
    <t>CNT 280</t>
  </si>
  <si>
    <t>ART 165</t>
  </si>
  <si>
    <t>CET 231</t>
  </si>
  <si>
    <t>ART 284</t>
  </si>
  <si>
    <t>CET 160</t>
  </si>
  <si>
    <t>CNT 105</t>
  </si>
  <si>
    <t>degree</t>
  </si>
  <si>
    <t>CET 452</t>
  </si>
  <si>
    <t>BS-CONST/D/S</t>
  </si>
  <si>
    <t>AS-CET</t>
  </si>
  <si>
    <t>AS-ART</t>
  </si>
  <si>
    <t>AS-ART/CET</t>
  </si>
  <si>
    <t>program its</t>
  </si>
  <si>
    <t>reqd  in</t>
  </si>
  <si>
    <t>meets</t>
  </si>
  <si>
    <t>goal</t>
  </si>
  <si>
    <t>TH</t>
  </si>
  <si>
    <t>PSH</t>
  </si>
  <si>
    <t>LG</t>
  </si>
  <si>
    <t>FT</t>
  </si>
  <si>
    <t>pt</t>
  </si>
  <si>
    <t>LL</t>
  </si>
  <si>
    <t>RB</t>
  </si>
  <si>
    <t>BK</t>
  </si>
  <si>
    <t>ES</t>
  </si>
  <si>
    <t xml:space="preserve">yes or  </t>
  </si>
  <si>
    <t>course grade</t>
  </si>
  <si>
    <t>cp</t>
  </si>
  <si>
    <t>NA</t>
  </si>
  <si>
    <t>FX</t>
  </si>
  <si>
    <t>PUL</t>
  </si>
  <si>
    <t>YES</t>
  </si>
  <si>
    <t>a</t>
  </si>
  <si>
    <t>ave</t>
  </si>
  <si>
    <t>LX</t>
  </si>
  <si>
    <t>LB,CO</t>
  </si>
  <si>
    <t>LB</t>
  </si>
  <si>
    <t>FX,GPJ,TX</t>
  </si>
  <si>
    <t>TX,FX</t>
  </si>
  <si>
    <t>LX,LB</t>
  </si>
  <si>
    <t>DC</t>
  </si>
  <si>
    <t>%&gt;=B's</t>
  </si>
  <si>
    <t>CA,FX</t>
  </si>
  <si>
    <t>FX,</t>
  </si>
  <si>
    <t>CK</t>
  </si>
  <si>
    <t>kj</t>
  </si>
  <si>
    <t>PSQ,PSH</t>
  </si>
  <si>
    <t>KJ</t>
  </si>
  <si>
    <t>1.  What general outcomes are you seeking?</t>
  </si>
  <si>
    <t>3a.  How will you help students learn it (in class or out of class)</t>
  </si>
  <si>
    <t>the couse is taught using the following, LB=Lab; LX=Lecture; CO= coop; SL=Service Learning</t>
  </si>
  <si>
    <t>FT=Full timer, PT=part-timer; Faculty Initials</t>
  </si>
  <si>
    <t>3b.  Where will your students learn it?</t>
  </si>
  <si>
    <t>course numbers; ART=Arch; CET=Civil; CNT=Constr</t>
  </si>
  <si>
    <t>4.  How could (do) you measure each of the desired behaviors listed in column 2?</t>
  </si>
  <si>
    <t>5.  What are the assessment findings?</t>
  </si>
  <si>
    <t xml:space="preserve"> total</t>
  </si>
  <si>
    <t>&gt;ave</t>
  </si>
  <si>
    <t>6.  What improvements (and changes) have you made based on assessment findings?</t>
  </si>
  <si>
    <t xml:space="preserve"> no. of  students to total number of students in the class</t>
  </si>
  <si>
    <t>each faculty documents on the assessment data form improvements for next semester, and status of previous changes</t>
  </si>
  <si>
    <t>7.  What are the implications at the campus level?</t>
  </si>
  <si>
    <t>measurable outcomes are course specific and listed on the sylabus for each course</t>
  </si>
  <si>
    <t>i)</t>
  </si>
  <si>
    <t xml:space="preserve">by ave &gt;60%  </t>
  </si>
  <si>
    <t>2.  How would you know the general outcome if you saw it?           (What will the student know or be able to do?  These are your measurable outcomes)</t>
  </si>
  <si>
    <t>CA=Computer assmt;FX=Final Exam; GPJ=Group proj.; IPJ=Indiv Proj;IR=Internship Report;J=Journal;LG=Lab Group;LR=Lab Report;OP=Oral Pres.;P=Portfolio; PJB=Project Board;PSH=prob. Solv Homework;PSQ=PrSol. Quizz; PSX=Pr Solv Exam; RP=Research Paper; TH=Text Homework; TQ=Text.essay Quizz; TX=Text/essay Exam</t>
  </si>
  <si>
    <t>did each course meet the goal</t>
  </si>
  <si>
    <t>TAC-ABET,     see E&amp;T matrix to cross match PUL's to ABET</t>
  </si>
  <si>
    <t>percentage of students from class  that  met the goal (of 60%)</t>
  </si>
  <si>
    <t xml:space="preserve">for this ABETobj.; by ave &gt;60%  </t>
  </si>
  <si>
    <t>Departmentally and as a School we review and discuss implications of our process and products on a continual basis</t>
  </si>
  <si>
    <t>b</t>
  </si>
  <si>
    <t>c</t>
  </si>
  <si>
    <t>d</t>
  </si>
  <si>
    <t>e</t>
  </si>
  <si>
    <t>g</t>
  </si>
  <si>
    <t>f</t>
  </si>
  <si>
    <t>h</t>
  </si>
  <si>
    <t>I</t>
  </si>
  <si>
    <t>j</t>
  </si>
  <si>
    <t>k</t>
  </si>
  <si>
    <t>NO</t>
  </si>
  <si>
    <t>CET Assoc. of Construction Technology         program summary for all a-k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</si>
</sst>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24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22"/>
      <name val="Arial"/>
      <family val="2"/>
    </font>
    <font>
      <sz val="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3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0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3" xfId="0" applyFill="1" applyBorder="1"/>
    <xf numFmtId="0" fontId="2" fillId="0" borderId="5" xfId="0" applyFont="1" applyBorder="1" applyAlignment="1">
      <alignment horizontal="right"/>
    </xf>
    <xf numFmtId="0" fontId="2" fillId="0" borderId="6" xfId="0" applyFont="1" applyBorder="1"/>
    <xf numFmtId="0" fontId="2" fillId="0" borderId="3" xfId="0" applyFont="1" applyBorder="1"/>
    <xf numFmtId="9" fontId="3" fillId="0" borderId="0" xfId="2" applyFont="1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1" xfId="0" applyBorder="1" applyAlignment="1">
      <alignment horizontal="right"/>
    </xf>
    <xf numFmtId="43" fontId="1" fillId="0" borderId="0" xfId="1" applyFont="1" applyFill="1" applyBorder="1" applyAlignment="1">
      <alignment horizontal="center"/>
    </xf>
    <xf numFmtId="13" fontId="1" fillId="0" borderId="0" xfId="1" applyNumberFormat="1" applyFont="1" applyFill="1" applyBorder="1" applyAlignment="1">
      <alignment horizontal="center"/>
    </xf>
    <xf numFmtId="9" fontId="1" fillId="0" borderId="0" xfId="2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9" fontId="2" fillId="0" borderId="0" xfId="2" applyFont="1" applyFill="1" applyBorder="1" applyAlignment="1">
      <alignment horizontal="center"/>
    </xf>
    <xf numFmtId="0" fontId="2" fillId="0" borderId="0" xfId="0" applyFont="1" applyFill="1" applyBorder="1"/>
    <xf numFmtId="0" fontId="0" fillId="0" borderId="1" xfId="0" applyFill="1" applyBorder="1"/>
    <xf numFmtId="0" fontId="5" fillId="0" borderId="0" xfId="0" applyFont="1" applyBorder="1"/>
    <xf numFmtId="9" fontId="2" fillId="0" borderId="0" xfId="2" applyFont="1" applyBorder="1" applyAlignment="1">
      <alignment horizontal="center"/>
    </xf>
    <xf numFmtId="165" fontId="1" fillId="0" borderId="0" xfId="1" applyNumberFormat="1" applyFont="1" applyFill="1" applyBorder="1" applyAlignment="1">
      <alignment horizontal="center"/>
    </xf>
    <xf numFmtId="165" fontId="1" fillId="0" borderId="0" xfId="1" applyNumberFormat="1" applyFill="1" applyBorder="1" applyAlignment="1">
      <alignment horizontal="center"/>
    </xf>
    <xf numFmtId="165" fontId="1" fillId="0" borderId="0" xfId="1" applyNumberFormat="1" applyFont="1" applyFill="1" applyBorder="1" applyAlignment="1">
      <alignment horizontal="left"/>
    </xf>
    <xf numFmtId="165" fontId="0" fillId="0" borderId="0" xfId="0" applyNumberFormat="1" applyFill="1" applyBorder="1" applyAlignment="1">
      <alignment horizontal="left"/>
    </xf>
    <xf numFmtId="0" fontId="6" fillId="0" borderId="1" xfId="0" applyFont="1" applyFill="1" applyBorder="1"/>
    <xf numFmtId="0" fontId="6" fillId="2" borderId="1" xfId="0" applyFont="1" applyFill="1" applyBorder="1" applyAlignment="1">
      <alignment horizontal="right"/>
    </xf>
    <xf numFmtId="0" fontId="6" fillId="2" borderId="0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6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7" fillId="2" borderId="0" xfId="0" applyFont="1" applyFill="1" applyBorder="1"/>
    <xf numFmtId="0" fontId="3" fillId="0" borderId="0" xfId="0" applyFont="1" applyFill="1" applyBorder="1" applyAlignment="1"/>
    <xf numFmtId="0" fontId="6" fillId="0" borderId="0" xfId="0" applyFont="1" applyFill="1" applyBorder="1" applyAlignment="1"/>
    <xf numFmtId="0" fontId="3" fillId="0" borderId="0" xfId="0" applyFont="1" applyBorder="1" applyAlignment="1"/>
    <xf numFmtId="0" fontId="3" fillId="0" borderId="1" xfId="0" applyFont="1" applyBorder="1" applyAlignment="1"/>
    <xf numFmtId="9" fontId="7" fillId="2" borderId="1" xfId="2" applyFont="1" applyFill="1" applyBorder="1" applyAlignment="1">
      <alignment horizontal="center"/>
    </xf>
    <xf numFmtId="9" fontId="7" fillId="2" borderId="1" xfId="2" applyNumberFormat="1" applyFont="1" applyFill="1" applyBorder="1" applyAlignment="1">
      <alignment horizontal="center"/>
    </xf>
    <xf numFmtId="0" fontId="2" fillId="0" borderId="5" xfId="0" applyFont="1" applyBorder="1"/>
    <xf numFmtId="0" fontId="7" fillId="2" borderId="7" xfId="0" applyFont="1" applyFill="1" applyBorder="1"/>
    <xf numFmtId="0" fontId="0" fillId="0" borderId="5" xfId="0" applyFill="1" applyBorder="1"/>
    <xf numFmtId="0" fontId="6" fillId="0" borderId="7" xfId="0" applyFont="1" applyFill="1" applyBorder="1"/>
    <xf numFmtId="0" fontId="6" fillId="0" borderId="5" xfId="0" applyFont="1" applyFill="1" applyBorder="1"/>
    <xf numFmtId="0" fontId="6" fillId="0" borderId="3" xfId="0" applyFont="1" applyFill="1" applyBorder="1"/>
    <xf numFmtId="0" fontId="7" fillId="0" borderId="8" xfId="0" applyFont="1" applyFill="1" applyBorder="1"/>
    <xf numFmtId="0" fontId="0" fillId="0" borderId="5" xfId="0" applyBorder="1"/>
    <xf numFmtId="0" fontId="0" fillId="0" borderId="9" xfId="0" applyFill="1" applyBorder="1"/>
    <xf numFmtId="0" fontId="6" fillId="0" borderId="9" xfId="0" applyFont="1" applyFill="1" applyBorder="1"/>
    <xf numFmtId="0" fontId="2" fillId="0" borderId="9" xfId="0" applyFont="1" applyBorder="1"/>
    <xf numFmtId="0" fontId="0" fillId="0" borderId="9" xfId="0" applyBorder="1"/>
    <xf numFmtId="0" fontId="2" fillId="0" borderId="5" xfId="0" applyFont="1" applyFill="1" applyBorder="1" applyAlignment="1">
      <alignment horizontal="right"/>
    </xf>
    <xf numFmtId="0" fontId="3" fillId="0" borderId="3" xfId="0" applyFont="1" applyFill="1" applyBorder="1" applyAlignment="1">
      <alignment horizontal="left"/>
    </xf>
    <xf numFmtId="0" fontId="0" fillId="0" borderId="5" xfId="0" applyFont="1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3" fillId="0" borderId="5" xfId="0" applyFont="1" applyFill="1" applyBorder="1" applyAlignment="1">
      <alignment horizontal="right"/>
    </xf>
    <xf numFmtId="0" fontId="6" fillId="0" borderId="5" xfId="0" applyFont="1" applyFill="1" applyBorder="1" applyAlignment="1">
      <alignment horizontal="right"/>
    </xf>
    <xf numFmtId="0" fontId="6" fillId="0" borderId="3" xfId="0" applyFont="1" applyFill="1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3" fillId="3" borderId="3" xfId="0" applyFont="1" applyFill="1" applyBorder="1" applyAlignment="1">
      <alignment horizontal="left"/>
    </xf>
    <xf numFmtId="0" fontId="0" fillId="0" borderId="10" xfId="0" applyBorder="1"/>
    <xf numFmtId="0" fontId="0" fillId="0" borderId="7" xfId="0" applyBorder="1"/>
    <xf numFmtId="0" fontId="6" fillId="2" borderId="10" xfId="0" applyFont="1" applyFill="1" applyBorder="1"/>
    <xf numFmtId="0" fontId="2" fillId="0" borderId="9" xfId="0" applyFont="1" applyFill="1" applyBorder="1"/>
    <xf numFmtId="0" fontId="7" fillId="2" borderId="10" xfId="0" applyFont="1" applyFill="1" applyBorder="1"/>
    <xf numFmtId="0" fontId="7" fillId="2" borderId="9" xfId="0" applyFont="1" applyFill="1" applyBorder="1"/>
    <xf numFmtId="0" fontId="6" fillId="2" borderId="7" xfId="0" applyFont="1" applyFill="1" applyBorder="1"/>
    <xf numFmtId="0" fontId="6" fillId="2" borderId="4" xfId="0" applyFont="1" applyFill="1" applyBorder="1"/>
    <xf numFmtId="0" fontId="6" fillId="2" borderId="10" xfId="0" applyFont="1" applyFill="1" applyBorder="1" applyAlignment="1">
      <alignment horizontal="left"/>
    </xf>
    <xf numFmtId="0" fontId="6" fillId="2" borderId="7" xfId="0" applyFont="1" applyFill="1" applyBorder="1" applyAlignment="1">
      <alignment horizontal="right"/>
    </xf>
    <xf numFmtId="0" fontId="6" fillId="2" borderId="1" xfId="0" applyFont="1" applyFill="1" applyBorder="1" applyAlignment="1"/>
    <xf numFmtId="0" fontId="6" fillId="2" borderId="4" xfId="0" applyFont="1" applyFill="1" applyBorder="1" applyAlignment="1">
      <alignment horizontal="left"/>
    </xf>
    <xf numFmtId="0" fontId="7" fillId="2" borderId="7" xfId="0" applyFont="1" applyFill="1" applyBorder="1" applyAlignment="1">
      <alignment horizontal="right"/>
    </xf>
    <xf numFmtId="0" fontId="6" fillId="2" borderId="5" xfId="0" applyFont="1" applyFill="1" applyBorder="1"/>
    <xf numFmtId="0" fontId="6" fillId="2" borderId="3" xfId="0" applyFont="1" applyFill="1" applyBorder="1"/>
    <xf numFmtId="0" fontId="6" fillId="2" borderId="9" xfId="0" applyFont="1" applyFill="1" applyBorder="1"/>
    <xf numFmtId="0" fontId="6" fillId="2" borderId="5" xfId="0" applyFont="1" applyFill="1" applyBorder="1" applyAlignment="1">
      <alignment horizontal="right"/>
    </xf>
    <xf numFmtId="0" fontId="6" fillId="2" borderId="0" xfId="0" applyFont="1" applyFill="1" applyBorder="1" applyAlignment="1"/>
    <xf numFmtId="0" fontId="6" fillId="2" borderId="3" xfId="0" applyFont="1" applyFill="1" applyBorder="1" applyAlignment="1">
      <alignment horizontal="left"/>
    </xf>
    <xf numFmtId="9" fontId="1" fillId="4" borderId="3" xfId="2" applyFont="1" applyFill="1" applyBorder="1" applyAlignment="1">
      <alignment horizontal="center"/>
    </xf>
    <xf numFmtId="9" fontId="2" fillId="4" borderId="3" xfId="2" applyFont="1" applyFill="1" applyBorder="1" applyAlignment="1">
      <alignment horizontal="center"/>
    </xf>
    <xf numFmtId="9" fontId="3" fillId="4" borderId="3" xfId="2" applyFont="1" applyFill="1" applyBorder="1" applyAlignment="1">
      <alignment horizontal="center"/>
    </xf>
    <xf numFmtId="9" fontId="7" fillId="0" borderId="0" xfId="2" applyFont="1" applyFill="1" applyBorder="1" applyAlignment="1">
      <alignment horizontal="center"/>
    </xf>
    <xf numFmtId="0" fontId="7" fillId="0" borderId="9" xfId="0" applyFont="1" applyFill="1" applyBorder="1"/>
    <xf numFmtId="0" fontId="7" fillId="0" borderId="0" xfId="0" applyFont="1" applyFill="1" applyBorder="1"/>
    <xf numFmtId="0" fontId="8" fillId="0" borderId="11" xfId="0" applyFont="1" applyBorder="1" applyAlignment="1">
      <alignment horizontal="center" vertical="top" wrapText="1"/>
    </xf>
    <xf numFmtId="0" fontId="0" fillId="0" borderId="9" xfId="0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Border="1" applyAlignment="1">
      <alignment horizontal="center"/>
    </xf>
    <xf numFmtId="165" fontId="6" fillId="2" borderId="1" xfId="0" applyNumberFormat="1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/>
    </xf>
    <xf numFmtId="9" fontId="7" fillId="4" borderId="4" xfId="2" applyFont="1" applyFill="1" applyBorder="1" applyAlignment="1">
      <alignment horizontal="center"/>
    </xf>
    <xf numFmtId="9" fontId="7" fillId="4" borderId="4" xfId="2" applyNumberFormat="1" applyFont="1" applyFill="1" applyBorder="1" applyAlignment="1">
      <alignment horizontal="center"/>
    </xf>
    <xf numFmtId="9" fontId="7" fillId="4" borderId="3" xfId="2" applyFont="1" applyFill="1" applyBorder="1" applyAlignment="1">
      <alignment horizontal="center"/>
    </xf>
    <xf numFmtId="0" fontId="8" fillId="0" borderId="12" xfId="0" applyFont="1" applyBorder="1"/>
    <xf numFmtId="0" fontId="8" fillId="0" borderId="12" xfId="0" applyFont="1" applyBorder="1" applyAlignment="1">
      <alignment horizontal="left"/>
    </xf>
    <xf numFmtId="0" fontId="8" fillId="0" borderId="13" xfId="0" applyFont="1" applyBorder="1"/>
    <xf numFmtId="0" fontId="2" fillId="0" borderId="14" xfId="0" applyFont="1" applyBorder="1"/>
    <xf numFmtId="0" fontId="3" fillId="0" borderId="6" xfId="0" applyFont="1" applyBorder="1" applyAlignment="1">
      <alignment vertical="top" wrapText="1"/>
    </xf>
    <xf numFmtId="0" fontId="3" fillId="0" borderId="15" xfId="0" applyFont="1" applyBorder="1" applyAlignment="1">
      <alignment vertical="top" wrapText="1"/>
    </xf>
    <xf numFmtId="0" fontId="3" fillId="0" borderId="6" xfId="0" applyFont="1" applyFill="1" applyBorder="1" applyAlignment="1">
      <alignment horizontal="left" vertical="top" wrapText="1"/>
    </xf>
    <xf numFmtId="9" fontId="3" fillId="0" borderId="2" xfId="2" applyFont="1" applyBorder="1" applyAlignment="1">
      <alignment horizontal="center" vertical="top" wrapText="1"/>
    </xf>
    <xf numFmtId="9" fontId="2" fillId="4" borderId="6" xfId="2" applyFont="1" applyFill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3" fillId="0" borderId="4" xfId="0" applyFont="1" applyFill="1" applyBorder="1" applyAlignment="1">
      <alignment horizontal="left"/>
    </xf>
    <xf numFmtId="0" fontId="0" fillId="0" borderId="10" xfId="0" applyFill="1" applyBorder="1" applyAlignment="1">
      <alignment horizontal="center"/>
    </xf>
    <xf numFmtId="0" fontId="0" fillId="0" borderId="10" xfId="0" applyFill="1" applyBorder="1"/>
    <xf numFmtId="0" fontId="0" fillId="0" borderId="4" xfId="0" applyFill="1" applyBorder="1"/>
    <xf numFmtId="0" fontId="10" fillId="4" borderId="3" xfId="0" applyFont="1" applyFill="1" applyBorder="1" applyAlignment="1">
      <alignment horizontal="center" vertical="top"/>
    </xf>
    <xf numFmtId="0" fontId="11" fillId="0" borderId="0" xfId="0" applyFont="1" applyBorder="1"/>
    <xf numFmtId="9" fontId="1" fillId="0" borderId="1" xfId="2" applyBorder="1" applyAlignment="1">
      <alignment horizontal="center"/>
    </xf>
    <xf numFmtId="9" fontId="1" fillId="4" borderId="4" xfId="2" applyFill="1" applyBorder="1" applyAlignment="1">
      <alignment horizontal="center"/>
    </xf>
    <xf numFmtId="9" fontId="1" fillId="0" borderId="0" xfId="2" applyFill="1" applyBorder="1"/>
    <xf numFmtId="9" fontId="1" fillId="0" borderId="0" xfId="2" applyBorder="1" applyAlignment="1">
      <alignment horizontal="center"/>
    </xf>
    <xf numFmtId="9" fontId="1" fillId="5" borderId="3" xfId="2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8" fillId="0" borderId="8" xfId="0" applyFont="1" applyBorder="1" applyAlignment="1">
      <alignment horizontal="center" vertical="top" wrapText="1"/>
    </xf>
    <xf numFmtId="0" fontId="9" fillId="0" borderId="13" xfId="0" applyFont="1" applyBorder="1" applyAlignment="1">
      <alignment horizontal="center" vertical="top"/>
    </xf>
    <xf numFmtId="0" fontId="10" fillId="0" borderId="5" xfId="0" applyFont="1" applyBorder="1" applyAlignment="1">
      <alignment vertical="top" wrapText="1"/>
    </xf>
    <xf numFmtId="0" fontId="11" fillId="0" borderId="3" xfId="0" applyFont="1" applyBorder="1" applyAlignment="1">
      <alignment vertical="top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/>
    </xf>
    <xf numFmtId="0" fontId="3" fillId="0" borderId="14" xfId="0" applyFont="1" applyBorder="1" applyAlignment="1">
      <alignment vertical="top" wrapText="1"/>
    </xf>
    <xf numFmtId="0" fontId="3" fillId="0" borderId="2" xfId="0" applyFont="1" applyBorder="1" applyAlignment="1">
      <alignment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1"/>
  <sheetViews>
    <sheetView tabSelected="1" topLeftCell="B19" zoomScale="50" zoomScaleNormal="50" workbookViewId="0">
      <selection activeCell="G54" sqref="G54"/>
    </sheetView>
  </sheetViews>
  <sheetFormatPr defaultRowHeight="13.2" x14ac:dyDescent="0.25"/>
  <cols>
    <col min="1" max="1" width="7" hidden="1" customWidth="1"/>
    <col min="2" max="2" width="5.109375" style="55" customWidth="1"/>
    <col min="3" max="3" width="29.6640625" style="12" customWidth="1"/>
    <col min="4" max="4" width="16.5546875" style="59" customWidth="1"/>
    <col min="5" max="5" width="20.33203125" style="100" customWidth="1"/>
    <col min="6" max="6" width="4.6640625" style="67" customWidth="1"/>
    <col min="7" max="7" width="4.5546875" style="44" customWidth="1"/>
    <col min="8" max="8" width="17.44140625" style="69" customWidth="1"/>
    <col min="9" max="9" width="34.6640625" style="59" customWidth="1"/>
    <col min="10" max="10" width="6.6640625" hidden="1" customWidth="1"/>
    <col min="11" max="11" width="5.5546875" style="55" customWidth="1"/>
    <col min="12" max="12" width="5.109375" style="5" customWidth="1"/>
    <col min="13" max="13" width="11.44140625" style="126" customWidth="1"/>
    <col min="14" max="14" width="11.6640625" style="127" customWidth="1"/>
    <col min="15" max="15" width="7.44140625" hidden="1" customWidth="1"/>
    <col min="16" max="16" width="31.44140625" style="100" customWidth="1"/>
    <col min="17" max="17" width="31.33203125" style="59" customWidth="1"/>
    <col min="18" max="18" width="1.88671875" hidden="1" customWidth="1"/>
    <col min="19" max="19" width="17.109375" hidden="1" customWidth="1"/>
    <col min="20" max="20" width="0" hidden="1" customWidth="1"/>
  </cols>
  <sheetData>
    <row r="1" spans="1:20" s="107" customFormat="1" ht="99.75" customHeight="1" x14ac:dyDescent="0.3">
      <c r="B1" s="133" t="s">
        <v>76</v>
      </c>
      <c r="C1" s="134"/>
      <c r="D1" s="95" t="s">
        <v>93</v>
      </c>
      <c r="E1" s="95" t="s">
        <v>80</v>
      </c>
      <c r="F1" s="133" t="s">
        <v>77</v>
      </c>
      <c r="G1" s="137"/>
      <c r="H1" s="138"/>
      <c r="I1" s="95" t="s">
        <v>82</v>
      </c>
      <c r="J1" s="107" t="s">
        <v>21</v>
      </c>
      <c r="K1" s="133" t="s">
        <v>83</v>
      </c>
      <c r="L1" s="137"/>
      <c r="M1" s="137"/>
      <c r="N1" s="138"/>
      <c r="O1" s="107" t="s">
        <v>42</v>
      </c>
      <c r="P1" s="95" t="s">
        <v>86</v>
      </c>
      <c r="Q1" s="95" t="s">
        <v>89</v>
      </c>
      <c r="R1" s="108"/>
      <c r="S1" s="109" t="s">
        <v>34</v>
      </c>
    </row>
    <row r="2" spans="1:20" s="10" customFormat="1" ht="172.5" customHeight="1" x14ac:dyDescent="0.25">
      <c r="B2" s="110"/>
      <c r="C2" s="111" t="s">
        <v>96</v>
      </c>
      <c r="D2" s="116" t="s">
        <v>90</v>
      </c>
      <c r="E2" s="116" t="s">
        <v>81</v>
      </c>
      <c r="F2" s="139" t="s">
        <v>79</v>
      </c>
      <c r="G2" s="140"/>
      <c r="H2" s="113" t="s">
        <v>78</v>
      </c>
      <c r="I2" s="112" t="s">
        <v>94</v>
      </c>
      <c r="J2" s="10" t="s">
        <v>20</v>
      </c>
      <c r="K2" s="141" t="s">
        <v>87</v>
      </c>
      <c r="L2" s="142"/>
      <c r="M2" s="114" t="s">
        <v>97</v>
      </c>
      <c r="N2" s="115" t="s">
        <v>95</v>
      </c>
      <c r="O2" s="10" t="s">
        <v>43</v>
      </c>
      <c r="P2" s="116" t="s">
        <v>88</v>
      </c>
      <c r="Q2" s="112" t="s">
        <v>99</v>
      </c>
      <c r="R2" s="9"/>
      <c r="S2" s="16" t="s">
        <v>40</v>
      </c>
      <c r="T2" s="10" t="s">
        <v>58</v>
      </c>
    </row>
    <row r="3" spans="1:20" s="1" customFormat="1" x14ac:dyDescent="0.25">
      <c r="B3" s="71"/>
      <c r="C3" s="13"/>
      <c r="D3" s="70"/>
      <c r="E3" s="128"/>
      <c r="F3" s="68"/>
      <c r="G3" s="45"/>
      <c r="H3" s="117"/>
      <c r="I3" s="70"/>
      <c r="J3" s="1" t="s">
        <v>69</v>
      </c>
      <c r="K3" s="71" t="s">
        <v>85</v>
      </c>
      <c r="L3" s="20" t="s">
        <v>84</v>
      </c>
      <c r="M3" s="123"/>
      <c r="N3" s="124"/>
      <c r="O3" s="27" t="s">
        <v>53</v>
      </c>
      <c r="P3" s="118"/>
      <c r="Q3" s="119"/>
      <c r="R3" s="27"/>
      <c r="S3" s="120" t="s">
        <v>41</v>
      </c>
    </row>
    <row r="4" spans="1:20" s="4" customFormat="1" ht="17.399999999999999" x14ac:dyDescent="0.3">
      <c r="A4" s="4" t="s">
        <v>60</v>
      </c>
      <c r="B4" s="49" t="s">
        <v>0</v>
      </c>
      <c r="C4" s="14" t="s">
        <v>1</v>
      </c>
      <c r="D4" s="56"/>
      <c r="E4" s="129" t="s">
        <v>29</v>
      </c>
      <c r="F4" s="60" t="s">
        <v>47</v>
      </c>
      <c r="G4" s="42" t="s">
        <v>50</v>
      </c>
      <c r="H4" s="61" t="s">
        <v>62</v>
      </c>
      <c r="I4" s="56" t="s">
        <v>65</v>
      </c>
      <c r="J4" s="125">
        <v>0.6</v>
      </c>
      <c r="K4" s="50">
        <v>16</v>
      </c>
      <c r="L4" s="32">
        <v>28</v>
      </c>
      <c r="M4" s="23">
        <f t="shared" ref="M4:M10" si="0">IF(L4=0,"na",K4/L4)</f>
        <v>0.5714285714285714</v>
      </c>
      <c r="N4" s="89" t="str">
        <f t="shared" ref="N4:N10" si="1">IF(K4=0,"na",O4)</f>
        <v>no</v>
      </c>
      <c r="O4" s="4" t="str">
        <f t="shared" ref="O4:O10" si="2">IF(M4&gt;J4,"YES","no")</f>
        <v>no</v>
      </c>
      <c r="P4" s="96" t="str">
        <f t="shared" ref="P4:P10" si="3">IF(O4= "no","see listings on form","continual improvement ")</f>
        <v>see listings on form</v>
      </c>
      <c r="Q4" s="56"/>
      <c r="S4" s="4" t="s">
        <v>39</v>
      </c>
    </row>
    <row r="5" spans="1:20" s="4" customFormat="1" x14ac:dyDescent="0.25">
      <c r="A5" s="4" t="s">
        <v>60</v>
      </c>
      <c r="C5" s="14" t="s">
        <v>1</v>
      </c>
      <c r="D5" s="56"/>
      <c r="E5" s="129" t="s">
        <v>31</v>
      </c>
      <c r="F5" s="60" t="s">
        <v>47</v>
      </c>
      <c r="G5" s="42" t="s">
        <v>68</v>
      </c>
      <c r="H5" s="61" t="s">
        <v>62</v>
      </c>
      <c r="I5" s="56" t="s">
        <v>57</v>
      </c>
      <c r="J5" s="125">
        <v>0.6</v>
      </c>
      <c r="K5" s="50">
        <v>19</v>
      </c>
      <c r="L5" s="32">
        <v>24</v>
      </c>
      <c r="M5" s="23">
        <f t="shared" si="0"/>
        <v>0.79166666666666663</v>
      </c>
      <c r="N5" s="89" t="str">
        <f t="shared" si="1"/>
        <v>YES</v>
      </c>
      <c r="O5" s="4" t="str">
        <f t="shared" si="2"/>
        <v>YES</v>
      </c>
      <c r="P5" s="96" t="str">
        <f t="shared" si="3"/>
        <v xml:space="preserve">continual improvement </v>
      </c>
      <c r="Q5" s="56"/>
      <c r="S5" s="4" t="s">
        <v>39</v>
      </c>
    </row>
    <row r="6" spans="1:20" s="4" customFormat="1" x14ac:dyDescent="0.25">
      <c r="A6" s="4" t="s">
        <v>60</v>
      </c>
      <c r="B6" s="50"/>
      <c r="C6" s="14" t="s">
        <v>1</v>
      </c>
      <c r="D6" s="56"/>
      <c r="E6" s="129" t="s">
        <v>27</v>
      </c>
      <c r="F6" s="60" t="s">
        <v>48</v>
      </c>
      <c r="G6" s="42" t="s">
        <v>55</v>
      </c>
      <c r="H6" s="61"/>
      <c r="I6" s="56"/>
      <c r="J6" s="125">
        <v>0.6</v>
      </c>
      <c r="K6" s="50"/>
      <c r="L6" s="32"/>
      <c r="M6" s="23" t="str">
        <f t="shared" si="0"/>
        <v>na</v>
      </c>
      <c r="N6" s="89" t="str">
        <f t="shared" si="1"/>
        <v>na</v>
      </c>
      <c r="O6" s="4" t="str">
        <f t="shared" si="2"/>
        <v>YES</v>
      </c>
      <c r="P6" s="96" t="str">
        <f t="shared" si="3"/>
        <v xml:space="preserve">continual improvement </v>
      </c>
      <c r="Q6" s="56"/>
      <c r="S6" s="4" t="s">
        <v>39</v>
      </c>
    </row>
    <row r="7" spans="1:20" s="4" customFormat="1" x14ac:dyDescent="0.25">
      <c r="A7" s="4" t="s">
        <v>60</v>
      </c>
      <c r="B7" s="50"/>
      <c r="C7" s="14" t="s">
        <v>1</v>
      </c>
      <c r="D7" s="56"/>
      <c r="E7" s="129" t="s">
        <v>32</v>
      </c>
      <c r="F7" s="60" t="s">
        <v>47</v>
      </c>
      <c r="G7" s="42" t="s">
        <v>72</v>
      </c>
      <c r="H7" s="61" t="s">
        <v>67</v>
      </c>
      <c r="I7" s="56" t="s">
        <v>45</v>
      </c>
      <c r="J7" s="125">
        <v>0.6</v>
      </c>
      <c r="K7" s="50">
        <v>13</v>
      </c>
      <c r="L7" s="30">
        <v>25</v>
      </c>
      <c r="M7" s="23">
        <f t="shared" si="0"/>
        <v>0.52</v>
      </c>
      <c r="N7" s="89" t="str">
        <f t="shared" si="1"/>
        <v>no</v>
      </c>
      <c r="O7" s="4" t="str">
        <f t="shared" si="2"/>
        <v>no</v>
      </c>
      <c r="P7" s="96" t="str">
        <f t="shared" si="3"/>
        <v>see listings on form</v>
      </c>
      <c r="Q7" s="56"/>
      <c r="S7" s="4" t="s">
        <v>39</v>
      </c>
    </row>
    <row r="8" spans="1:20" s="4" customFormat="1" x14ac:dyDescent="0.25">
      <c r="A8" s="4" t="s">
        <v>60</v>
      </c>
      <c r="B8" s="50"/>
      <c r="C8" s="14" t="s">
        <v>1</v>
      </c>
      <c r="D8" s="56"/>
      <c r="E8" s="129" t="s">
        <v>30</v>
      </c>
      <c r="F8" s="60" t="s">
        <v>48</v>
      </c>
      <c r="G8" s="42" t="s">
        <v>55</v>
      </c>
      <c r="H8" s="61"/>
      <c r="I8" s="56"/>
      <c r="J8" s="125">
        <v>0.6</v>
      </c>
      <c r="K8" s="50"/>
      <c r="L8" s="2"/>
      <c r="M8" s="23" t="str">
        <f t="shared" si="0"/>
        <v>na</v>
      </c>
      <c r="N8" s="89" t="str">
        <f t="shared" si="1"/>
        <v>na</v>
      </c>
      <c r="O8" s="4" t="str">
        <f t="shared" si="2"/>
        <v>YES</v>
      </c>
      <c r="P8" s="96" t="str">
        <f t="shared" si="3"/>
        <v xml:space="preserve">continual improvement </v>
      </c>
      <c r="Q8" s="56"/>
      <c r="S8" s="4" t="s">
        <v>37</v>
      </c>
    </row>
    <row r="9" spans="1:20" s="4" customFormat="1" x14ac:dyDescent="0.25">
      <c r="A9" s="4" t="s">
        <v>60</v>
      </c>
      <c r="B9" s="50"/>
      <c r="C9" s="14" t="s">
        <v>1</v>
      </c>
      <c r="D9" s="56"/>
      <c r="E9" s="96" t="s">
        <v>35</v>
      </c>
      <c r="F9" s="60" t="s">
        <v>47</v>
      </c>
      <c r="G9" s="42" t="s">
        <v>52</v>
      </c>
      <c r="H9" s="61" t="s">
        <v>67</v>
      </c>
      <c r="I9" s="56" t="s">
        <v>66</v>
      </c>
      <c r="J9" s="125">
        <v>0.6</v>
      </c>
      <c r="K9" s="50">
        <v>8</v>
      </c>
      <c r="L9" s="2">
        <v>14</v>
      </c>
      <c r="M9" s="23">
        <f t="shared" si="0"/>
        <v>0.5714285714285714</v>
      </c>
      <c r="N9" s="89" t="str">
        <f t="shared" si="1"/>
        <v>no</v>
      </c>
      <c r="O9" s="4" t="str">
        <f t="shared" si="2"/>
        <v>no</v>
      </c>
      <c r="P9" s="96" t="str">
        <f t="shared" si="3"/>
        <v>see listings on form</v>
      </c>
      <c r="Q9" s="56"/>
      <c r="S9" s="4" t="s">
        <v>36</v>
      </c>
    </row>
    <row r="10" spans="1:20" s="4" customFormat="1" x14ac:dyDescent="0.25">
      <c r="A10" s="4" t="s">
        <v>60</v>
      </c>
      <c r="B10" s="50"/>
      <c r="C10" s="14" t="s">
        <v>1</v>
      </c>
      <c r="D10" s="56"/>
      <c r="E10" s="129" t="s">
        <v>28</v>
      </c>
      <c r="F10" s="60" t="s">
        <v>47</v>
      </c>
      <c r="G10" s="42" t="s">
        <v>50</v>
      </c>
      <c r="H10" s="61"/>
      <c r="I10" s="56" t="s">
        <v>57</v>
      </c>
      <c r="J10" s="125">
        <v>0.6</v>
      </c>
      <c r="K10" s="50">
        <v>9</v>
      </c>
      <c r="L10" s="33">
        <v>17</v>
      </c>
      <c r="M10" s="23">
        <f t="shared" si="0"/>
        <v>0.52941176470588236</v>
      </c>
      <c r="N10" s="89" t="str">
        <f t="shared" si="1"/>
        <v>no</v>
      </c>
      <c r="O10" s="4" t="str">
        <f t="shared" si="2"/>
        <v>no</v>
      </c>
      <c r="P10" s="96" t="str">
        <f t="shared" si="3"/>
        <v>see listings on form</v>
      </c>
      <c r="Q10" s="56"/>
      <c r="S10" s="4" t="s">
        <v>39</v>
      </c>
    </row>
    <row r="11" spans="1:20" s="34" customFormat="1" ht="17.399999999999999" x14ac:dyDescent="0.3">
      <c r="B11" s="76"/>
      <c r="C11" s="77"/>
      <c r="D11" s="72"/>
      <c r="E11" s="130"/>
      <c r="F11" s="79"/>
      <c r="G11" s="80"/>
      <c r="H11" s="81"/>
      <c r="I11" s="72"/>
      <c r="J11" s="37"/>
      <c r="K11" s="49" t="s">
        <v>0</v>
      </c>
      <c r="L11" s="101" t="s">
        <v>61</v>
      </c>
      <c r="M11" s="46">
        <f>AVERAGE(M4:M10)</f>
        <v>0.59678711484593838</v>
      </c>
      <c r="N11" s="102" t="s">
        <v>59</v>
      </c>
      <c r="O11" s="36" t="e">
        <f>IF(M11&gt;#REF!-0.01,"YES","no")</f>
        <v>#REF!</v>
      </c>
      <c r="P11" s="78" t="s">
        <v>98</v>
      </c>
      <c r="Q11" s="74"/>
      <c r="R11" s="38"/>
    </row>
    <row r="12" spans="1:20" s="4" customFormat="1" x14ac:dyDescent="0.25">
      <c r="B12" s="50"/>
      <c r="C12" s="14"/>
      <c r="D12" s="56"/>
      <c r="E12" s="129"/>
      <c r="F12" s="62"/>
      <c r="G12" s="42"/>
      <c r="H12" s="61"/>
      <c r="I12" s="56"/>
      <c r="K12" s="50"/>
      <c r="L12" s="24"/>
      <c r="M12" s="25"/>
      <c r="N12" s="90"/>
      <c r="O12" s="26"/>
      <c r="P12" s="97"/>
      <c r="Q12" s="73"/>
      <c r="R12" s="26"/>
    </row>
    <row r="13" spans="1:20" s="4" customFormat="1" ht="17.399999999999999" x14ac:dyDescent="0.3">
      <c r="A13" s="4" t="s">
        <v>100</v>
      </c>
      <c r="B13" s="49" t="s">
        <v>2</v>
      </c>
      <c r="C13" s="14" t="s">
        <v>3</v>
      </c>
      <c r="D13" s="56"/>
      <c r="E13" s="129" t="s">
        <v>31</v>
      </c>
      <c r="F13" s="60" t="s">
        <v>47</v>
      </c>
      <c r="G13" s="42" t="s">
        <v>68</v>
      </c>
      <c r="H13" s="61"/>
      <c r="I13" s="56" t="s">
        <v>71</v>
      </c>
      <c r="J13" s="125">
        <v>0.6</v>
      </c>
      <c r="K13" s="50">
        <v>19</v>
      </c>
      <c r="L13" s="30">
        <v>24</v>
      </c>
      <c r="M13" s="23">
        <f>IF(L13=0,"na",K13/L13)</f>
        <v>0.79166666666666663</v>
      </c>
      <c r="N13" s="89" t="str">
        <f>IF(K13=0,"na",O13)</f>
        <v>YES</v>
      </c>
      <c r="O13" s="4" t="str">
        <f>IF(M13&gt;J13,"YES","no")</f>
        <v>YES</v>
      </c>
      <c r="P13" s="96" t="str">
        <f>IF(O13= "no","see listings on form","continual improvement ")</f>
        <v xml:space="preserve">continual improvement </v>
      </c>
      <c r="Q13" s="56"/>
      <c r="S13" s="4" t="s">
        <v>39</v>
      </c>
    </row>
    <row r="14" spans="1:20" s="4" customFormat="1" x14ac:dyDescent="0.25">
      <c r="A14" s="4" t="s">
        <v>100</v>
      </c>
      <c r="B14" s="50"/>
      <c r="C14" s="14" t="s">
        <v>3</v>
      </c>
      <c r="D14" s="56"/>
      <c r="E14" s="96" t="s">
        <v>33</v>
      </c>
      <c r="F14" s="60" t="s">
        <v>47</v>
      </c>
      <c r="G14" s="42" t="s">
        <v>68</v>
      </c>
      <c r="H14" s="61"/>
      <c r="I14" s="56" t="s">
        <v>70</v>
      </c>
      <c r="J14" s="125">
        <v>0.6</v>
      </c>
      <c r="K14" s="50">
        <v>16</v>
      </c>
      <c r="L14" s="19">
        <v>24</v>
      </c>
      <c r="M14" s="23">
        <f>IF(L14=0,"na",K14/L14)</f>
        <v>0.66666666666666663</v>
      </c>
      <c r="N14" s="89" t="str">
        <f>IF(K14=0,"na",O14)</f>
        <v>YES</v>
      </c>
      <c r="O14" s="4" t="str">
        <f>IF(M14&gt;J14,"YES","no")</f>
        <v>YES</v>
      </c>
      <c r="P14" s="96" t="str">
        <f>IF(O14= "no","see listings on form","continual improvement ")</f>
        <v xml:space="preserve">continual improvement </v>
      </c>
      <c r="Q14" s="56"/>
      <c r="S14" s="4" t="s">
        <v>39</v>
      </c>
    </row>
    <row r="15" spans="1:20" s="34" customFormat="1" ht="17.399999999999999" x14ac:dyDescent="0.3">
      <c r="B15" s="76"/>
      <c r="C15" s="77"/>
      <c r="D15" s="72"/>
      <c r="E15" s="130"/>
      <c r="F15" s="79"/>
      <c r="G15" s="80"/>
      <c r="H15" s="81"/>
      <c r="I15" s="72"/>
      <c r="J15" s="37"/>
      <c r="K15" s="49" t="s">
        <v>2</v>
      </c>
      <c r="L15" s="35" t="s">
        <v>61</v>
      </c>
      <c r="M15" s="46">
        <f>AVERAGE(M13:M14)</f>
        <v>0.72916666666666663</v>
      </c>
      <c r="N15" s="103" t="s">
        <v>59</v>
      </c>
      <c r="O15" s="36" t="e">
        <f>IF(M15&gt;#REF!-0.01,"YES","no")</f>
        <v>#REF!</v>
      </c>
      <c r="P15" s="78" t="s">
        <v>98</v>
      </c>
      <c r="Q15" s="74"/>
      <c r="R15" s="38"/>
    </row>
    <row r="16" spans="1:20" s="4" customFormat="1" x14ac:dyDescent="0.25">
      <c r="B16" s="50"/>
      <c r="C16" s="14"/>
      <c r="D16" s="56"/>
      <c r="E16" s="129"/>
      <c r="F16" s="62"/>
      <c r="G16" s="42"/>
      <c r="H16" s="61"/>
      <c r="I16" s="56"/>
      <c r="K16" s="50"/>
      <c r="L16" s="11"/>
      <c r="M16" s="18"/>
      <c r="N16" s="91"/>
      <c r="O16" s="26"/>
      <c r="P16" s="97"/>
      <c r="Q16" s="73"/>
      <c r="R16" s="26"/>
    </row>
    <row r="17" spans="1:19" s="4" customFormat="1" ht="17.399999999999999" x14ac:dyDescent="0.3">
      <c r="A17" s="4" t="s">
        <v>101</v>
      </c>
      <c r="B17" s="49" t="s">
        <v>4</v>
      </c>
      <c r="C17" s="14" t="s">
        <v>5</v>
      </c>
      <c r="D17" s="56"/>
      <c r="E17" s="96" t="s">
        <v>22</v>
      </c>
      <c r="F17" s="60" t="s">
        <v>47</v>
      </c>
      <c r="G17" s="42" t="s">
        <v>51</v>
      </c>
      <c r="H17" s="61" t="s">
        <v>64</v>
      </c>
      <c r="I17" s="56" t="s">
        <v>46</v>
      </c>
      <c r="J17" s="125">
        <v>0.6</v>
      </c>
      <c r="K17" s="50">
        <v>15</v>
      </c>
      <c r="L17" s="30">
        <v>24</v>
      </c>
      <c r="M17" s="23">
        <f>IF(L17=0,"na",K17/L17)</f>
        <v>0.625</v>
      </c>
      <c r="N17" s="89" t="str">
        <f>IF(K17=0,"na",O17)</f>
        <v>YES</v>
      </c>
      <c r="O17" s="4" t="str">
        <f>IF(M17&gt;J17,"YES","no")</f>
        <v>YES</v>
      </c>
      <c r="P17" s="96" t="str">
        <f>IF(O17= "no","see listings on form","continual improvement ")</f>
        <v xml:space="preserve">continual improvement </v>
      </c>
      <c r="Q17" s="56"/>
      <c r="S17" s="4" t="s">
        <v>39</v>
      </c>
    </row>
    <row r="18" spans="1:19" s="4" customFormat="1" x14ac:dyDescent="0.25">
      <c r="A18" s="4" t="s">
        <v>101</v>
      </c>
      <c r="B18" s="50"/>
      <c r="C18" s="14" t="s">
        <v>5</v>
      </c>
      <c r="D18" s="56"/>
      <c r="E18" s="129" t="s">
        <v>32</v>
      </c>
      <c r="F18" s="60" t="s">
        <v>47</v>
      </c>
      <c r="G18" s="42" t="s">
        <v>72</v>
      </c>
      <c r="H18" s="61" t="s">
        <v>67</v>
      </c>
      <c r="I18" s="56" t="s">
        <v>45</v>
      </c>
      <c r="J18" s="125">
        <v>0.6</v>
      </c>
      <c r="K18" s="50">
        <v>13</v>
      </c>
      <c r="L18" s="30">
        <v>25</v>
      </c>
      <c r="M18" s="23">
        <f>IF(L18=0,"na",K18/L18)</f>
        <v>0.52</v>
      </c>
      <c r="N18" s="89" t="str">
        <f>IF(K18=0,"na",O18)</f>
        <v>no</v>
      </c>
      <c r="O18" s="4" t="str">
        <f>IF(M18&gt;J18,"YES","no")</f>
        <v>no</v>
      </c>
      <c r="P18" s="96" t="str">
        <f>IF(O18= "no","see listings on form","continual improvement ")</f>
        <v>see listings on form</v>
      </c>
      <c r="Q18" s="56"/>
      <c r="S18" s="4" t="s">
        <v>39</v>
      </c>
    </row>
    <row r="19" spans="1:19" s="4" customFormat="1" x14ac:dyDescent="0.25">
      <c r="A19" s="4" t="s">
        <v>101</v>
      </c>
      <c r="B19" s="50"/>
      <c r="C19" s="14" t="s">
        <v>5</v>
      </c>
      <c r="D19" s="56"/>
      <c r="E19" s="129" t="s">
        <v>30</v>
      </c>
      <c r="F19" s="64" t="s">
        <v>48</v>
      </c>
      <c r="G19" s="42" t="s">
        <v>55</v>
      </c>
      <c r="H19" s="61"/>
      <c r="I19" s="56"/>
      <c r="J19" s="125">
        <v>0.6</v>
      </c>
      <c r="K19" s="50"/>
      <c r="L19" s="30"/>
      <c r="M19" s="23" t="str">
        <f>IF(L19=0,"na",K19/L19)</f>
        <v>na</v>
      </c>
      <c r="N19" s="89" t="str">
        <f>IF(K19=0,"na",O19)</f>
        <v>na</v>
      </c>
      <c r="O19" s="4" t="str">
        <f>IF(M19&gt;J19,"YES","no")</f>
        <v>YES</v>
      </c>
      <c r="P19" s="96" t="str">
        <f>IF(O19= "no","see listings on form","continual improvement ")</f>
        <v xml:space="preserve">continual improvement </v>
      </c>
      <c r="Q19" s="56"/>
      <c r="S19" s="4" t="s">
        <v>37</v>
      </c>
    </row>
    <row r="20" spans="1:19" s="4" customFormat="1" x14ac:dyDescent="0.25">
      <c r="A20" s="4" t="s">
        <v>101</v>
      </c>
      <c r="B20" s="50"/>
      <c r="C20" s="14" t="s">
        <v>5</v>
      </c>
      <c r="D20" s="56"/>
      <c r="E20" s="96" t="s">
        <v>23</v>
      </c>
      <c r="F20" s="60" t="s">
        <v>47</v>
      </c>
      <c r="G20" s="42" t="s">
        <v>51</v>
      </c>
      <c r="H20" s="61"/>
      <c r="I20" s="56" t="s">
        <v>54</v>
      </c>
      <c r="J20" s="125">
        <v>0.6</v>
      </c>
      <c r="K20" s="50">
        <v>5</v>
      </c>
      <c r="L20" s="30">
        <v>10</v>
      </c>
      <c r="M20" s="23">
        <f>IF(L20=0,"na",K20/L20)</f>
        <v>0.5</v>
      </c>
      <c r="N20" s="89" t="str">
        <f>IF(K20=0,"na",O20)</f>
        <v>no</v>
      </c>
      <c r="O20" s="4" t="str">
        <f>IF(M20&gt;J20,"YES","no")</f>
        <v>no</v>
      </c>
      <c r="P20" s="96" t="str">
        <f>IF(O20= "no","see listings on form","continual improvement ")</f>
        <v>see listings on form</v>
      </c>
      <c r="Q20" s="56"/>
      <c r="S20" s="4" t="s">
        <v>39</v>
      </c>
    </row>
    <row r="21" spans="1:19" s="37" customFormat="1" ht="17.399999999999999" x14ac:dyDescent="0.3">
      <c r="B21" s="76"/>
      <c r="C21" s="77"/>
      <c r="D21" s="72"/>
      <c r="E21" s="130"/>
      <c r="F21" s="82"/>
      <c r="G21" s="80"/>
      <c r="H21" s="81"/>
      <c r="I21" s="72"/>
      <c r="K21" s="49" t="s">
        <v>4</v>
      </c>
      <c r="L21" s="35" t="s">
        <v>61</v>
      </c>
      <c r="M21" s="46">
        <f>AVERAGE(M17:M20)</f>
        <v>0.54833333333333334</v>
      </c>
      <c r="N21" s="104" t="s">
        <v>110</v>
      </c>
      <c r="O21" s="36" t="e">
        <f>IF(M21&gt;#REF!-0.01,"YES","no")</f>
        <v>#REF!</v>
      </c>
      <c r="P21" s="78" t="s">
        <v>98</v>
      </c>
      <c r="Q21" s="74"/>
      <c r="R21" s="38"/>
    </row>
    <row r="22" spans="1:19" s="4" customFormat="1" x14ac:dyDescent="0.25">
      <c r="B22" s="50"/>
      <c r="C22" s="14"/>
      <c r="D22" s="56"/>
      <c r="E22" s="96"/>
      <c r="F22" s="60"/>
      <c r="G22" s="42"/>
      <c r="H22" s="61"/>
      <c r="I22" s="56"/>
      <c r="K22" s="50"/>
      <c r="L22" s="24"/>
      <c r="M22" s="25"/>
      <c r="N22" s="90"/>
      <c r="O22" s="26"/>
      <c r="P22" s="97"/>
      <c r="Q22" s="73"/>
      <c r="R22" s="26"/>
    </row>
    <row r="23" spans="1:19" s="4" customFormat="1" ht="17.399999999999999" x14ac:dyDescent="0.3">
      <c r="A23" s="4" t="s">
        <v>102</v>
      </c>
      <c r="B23" s="49" t="s">
        <v>6</v>
      </c>
      <c r="C23" s="14" t="s">
        <v>7</v>
      </c>
      <c r="D23" s="56"/>
      <c r="E23" s="96" t="s">
        <v>23</v>
      </c>
      <c r="F23" s="60" t="s">
        <v>47</v>
      </c>
      <c r="G23" s="42" t="s">
        <v>51</v>
      </c>
      <c r="H23" s="61" t="s">
        <v>64</v>
      </c>
      <c r="I23" s="56" t="s">
        <v>46</v>
      </c>
      <c r="J23" s="125">
        <v>0.6</v>
      </c>
      <c r="K23" s="50">
        <v>5</v>
      </c>
      <c r="L23" s="30">
        <v>10</v>
      </c>
      <c r="M23" s="23">
        <f>IF(L23=0,"na",K23/L23)</f>
        <v>0.5</v>
      </c>
      <c r="N23" s="89" t="str">
        <f>IF(K23=0,"na",O23)</f>
        <v>no</v>
      </c>
      <c r="O23" s="4" t="str">
        <f>IF(M23&gt;J23,"YES","no")</f>
        <v>no</v>
      </c>
      <c r="P23" s="96" t="str">
        <f>IF(O23= "no","see listings on form","continual improvement ")</f>
        <v>see listings on form</v>
      </c>
      <c r="Q23" s="56"/>
      <c r="S23" s="4" t="s">
        <v>39</v>
      </c>
    </row>
    <row r="24" spans="1:19" s="37" customFormat="1" ht="17.399999999999999" x14ac:dyDescent="0.3">
      <c r="B24" s="76"/>
      <c r="C24" s="77"/>
      <c r="D24" s="72"/>
      <c r="E24" s="130"/>
      <c r="F24" s="82"/>
      <c r="G24" s="80"/>
      <c r="H24" s="81"/>
      <c r="I24" s="72"/>
      <c r="K24" s="49" t="s">
        <v>6</v>
      </c>
      <c r="L24" s="35" t="s">
        <v>61</v>
      </c>
      <c r="M24" s="46">
        <f>AVERAGE(M23:M23)</f>
        <v>0.5</v>
      </c>
      <c r="N24" s="104" t="s">
        <v>110</v>
      </c>
      <c r="O24" s="36" t="str">
        <f>IF(M24&gt;J23-0.01,"YES","no")</f>
        <v>no</v>
      </c>
      <c r="P24" s="78" t="s">
        <v>98</v>
      </c>
      <c r="Q24" s="74"/>
      <c r="R24" s="38"/>
    </row>
    <row r="25" spans="1:19" s="4" customFormat="1" x14ac:dyDescent="0.25">
      <c r="B25" s="50"/>
      <c r="C25" s="14"/>
      <c r="D25" s="56"/>
      <c r="E25" s="96"/>
      <c r="F25" s="60"/>
      <c r="G25" s="42"/>
      <c r="H25" s="61"/>
      <c r="I25" s="56"/>
      <c r="K25" s="50"/>
      <c r="L25" s="24"/>
      <c r="M25" s="25"/>
      <c r="N25" s="90"/>
      <c r="O25" s="26"/>
      <c r="P25" s="97"/>
      <c r="Q25" s="73"/>
      <c r="R25" s="26"/>
    </row>
    <row r="26" spans="1:19" s="4" customFormat="1" ht="17.399999999999999" x14ac:dyDescent="0.3">
      <c r="A26" s="4" t="s">
        <v>103</v>
      </c>
      <c r="B26" s="49" t="s">
        <v>8</v>
      </c>
      <c r="C26" s="14" t="s">
        <v>9</v>
      </c>
      <c r="D26" s="56"/>
      <c r="E26" s="129" t="s">
        <v>29</v>
      </c>
      <c r="F26" s="60" t="s">
        <v>47</v>
      </c>
      <c r="G26" s="42" t="s">
        <v>50</v>
      </c>
      <c r="H26" s="61"/>
      <c r="I26" s="56" t="s">
        <v>57</v>
      </c>
      <c r="J26" s="125">
        <v>0.6</v>
      </c>
      <c r="K26" s="50">
        <v>16</v>
      </c>
      <c r="L26" s="30">
        <v>28</v>
      </c>
      <c r="M26" s="23">
        <f>IF(L26=0,"na",K26/L26)</f>
        <v>0.5714285714285714</v>
      </c>
      <c r="N26" s="89" t="str">
        <f>IF(K26=0,"na",O26)</f>
        <v>no</v>
      </c>
      <c r="O26" s="4" t="str">
        <f>IF(M26&gt;J26,"YES","no")</f>
        <v>no</v>
      </c>
      <c r="P26" s="96" t="str">
        <f>IF(O26= "no","see listings on form","continual improvement ")</f>
        <v>see listings on form</v>
      </c>
      <c r="Q26" s="56"/>
      <c r="S26" s="4" t="s">
        <v>39</v>
      </c>
    </row>
    <row r="27" spans="1:19" s="36" customFormat="1" ht="17.399999999999999" x14ac:dyDescent="0.3">
      <c r="B27" s="83"/>
      <c r="C27" s="84"/>
      <c r="D27" s="85"/>
      <c r="E27" s="131"/>
      <c r="F27" s="86"/>
      <c r="G27" s="87"/>
      <c r="H27" s="88"/>
      <c r="I27" s="85"/>
      <c r="K27" s="49" t="s">
        <v>8</v>
      </c>
      <c r="L27" s="35" t="s">
        <v>61</v>
      </c>
      <c r="M27" s="46">
        <f>AVERAGE(M26:M26)</f>
        <v>0.5714285714285714</v>
      </c>
      <c r="N27" s="104" t="s">
        <v>110</v>
      </c>
      <c r="O27" s="36" t="e">
        <f>IF(M27&gt;#REF!-0.01,"YES","no")</f>
        <v>#REF!</v>
      </c>
      <c r="P27" s="78" t="s">
        <v>98</v>
      </c>
      <c r="Q27" s="75"/>
      <c r="R27" s="41"/>
    </row>
    <row r="28" spans="1:19" s="4" customFormat="1" x14ac:dyDescent="0.25">
      <c r="B28" s="50"/>
      <c r="C28" s="14"/>
      <c r="D28" s="56"/>
      <c r="E28" s="129"/>
      <c r="F28" s="62"/>
      <c r="G28" s="42"/>
      <c r="H28" s="61"/>
      <c r="I28" s="56"/>
      <c r="K28" s="50"/>
      <c r="L28" s="24"/>
      <c r="M28" s="25"/>
      <c r="N28" s="90"/>
      <c r="O28" s="26"/>
      <c r="P28" s="97"/>
      <c r="Q28" s="73"/>
      <c r="R28" s="26"/>
    </row>
    <row r="29" spans="1:19" s="4" customFormat="1" ht="17.399999999999999" x14ac:dyDescent="0.3">
      <c r="A29" s="4" t="s">
        <v>105</v>
      </c>
      <c r="B29" s="49" t="s">
        <v>10</v>
      </c>
      <c r="C29" s="14" t="s">
        <v>19</v>
      </c>
      <c r="D29" s="56"/>
      <c r="E29" s="96" t="s">
        <v>24</v>
      </c>
      <c r="F29" s="60" t="s">
        <v>47</v>
      </c>
      <c r="G29" s="42" t="s">
        <v>50</v>
      </c>
      <c r="H29" s="61" t="s">
        <v>64</v>
      </c>
      <c r="I29" s="56" t="s">
        <v>45</v>
      </c>
      <c r="J29" s="125">
        <v>0.6</v>
      </c>
      <c r="K29" s="50">
        <v>11</v>
      </c>
      <c r="L29" s="30">
        <v>20</v>
      </c>
      <c r="M29" s="23">
        <f t="shared" ref="M29:M34" si="4">IF(L29=0,"na",K29/L29)</f>
        <v>0.55000000000000004</v>
      </c>
      <c r="N29" s="89" t="str">
        <f t="shared" ref="N29:N34" si="5">IF(K29=0,"na",O29)</f>
        <v>no</v>
      </c>
      <c r="O29" s="4" t="str">
        <f t="shared" ref="O29:O34" si="6">IF(M29&gt;J29,"YES","no")</f>
        <v>no</v>
      </c>
      <c r="P29" s="96" t="str">
        <f t="shared" ref="P29:P34" si="7">IF(O29= "no","see listings on form","continual improvement ")</f>
        <v>see listings on form</v>
      </c>
      <c r="Q29" s="56"/>
      <c r="S29" s="4" t="s">
        <v>39</v>
      </c>
    </row>
    <row r="30" spans="1:19" s="4" customFormat="1" x14ac:dyDescent="0.25">
      <c r="A30" s="4" t="s">
        <v>105</v>
      </c>
      <c r="B30" s="50"/>
      <c r="C30" s="14" t="s">
        <v>19</v>
      </c>
      <c r="D30" s="56"/>
      <c r="E30" s="129" t="s">
        <v>31</v>
      </c>
      <c r="F30" s="60" t="s">
        <v>47</v>
      </c>
      <c r="G30" s="42" t="s">
        <v>50</v>
      </c>
      <c r="H30" s="61"/>
      <c r="I30" s="56"/>
      <c r="J30" s="125">
        <v>0.6</v>
      </c>
      <c r="K30" s="50"/>
      <c r="L30" s="30"/>
      <c r="M30" s="23" t="str">
        <f t="shared" si="4"/>
        <v>na</v>
      </c>
      <c r="N30" s="89" t="str">
        <f t="shared" si="5"/>
        <v>na</v>
      </c>
      <c r="O30" s="4" t="str">
        <f t="shared" si="6"/>
        <v>YES</v>
      </c>
      <c r="P30" s="96" t="str">
        <f t="shared" si="7"/>
        <v xml:space="preserve">continual improvement </v>
      </c>
      <c r="Q30" s="56"/>
      <c r="S30" s="4" t="s">
        <v>39</v>
      </c>
    </row>
    <row r="31" spans="1:19" s="4" customFormat="1" x14ac:dyDescent="0.25">
      <c r="A31" s="4" t="s">
        <v>105</v>
      </c>
      <c r="B31" s="50"/>
      <c r="C31" s="14" t="s">
        <v>19</v>
      </c>
      <c r="D31" s="56"/>
      <c r="E31" s="96" t="s">
        <v>22</v>
      </c>
      <c r="F31" s="60" t="s">
        <v>47</v>
      </c>
      <c r="G31" s="42" t="s">
        <v>51</v>
      </c>
      <c r="H31" s="61" t="s">
        <v>64</v>
      </c>
      <c r="I31" s="56" t="s">
        <v>46</v>
      </c>
      <c r="J31" s="125">
        <v>0.6</v>
      </c>
      <c r="K31" s="50">
        <v>15</v>
      </c>
      <c r="L31" s="30">
        <v>24</v>
      </c>
      <c r="M31" s="23">
        <f t="shared" si="4"/>
        <v>0.625</v>
      </c>
      <c r="N31" s="89" t="str">
        <f t="shared" si="5"/>
        <v>YES</v>
      </c>
      <c r="O31" s="4" t="str">
        <f t="shared" si="6"/>
        <v>YES</v>
      </c>
      <c r="P31" s="96" t="str">
        <f t="shared" si="7"/>
        <v xml:space="preserve">continual improvement </v>
      </c>
      <c r="Q31" s="56"/>
      <c r="S31" s="4" t="s">
        <v>39</v>
      </c>
    </row>
    <row r="32" spans="1:19" s="4" customFormat="1" x14ac:dyDescent="0.25">
      <c r="A32" s="4" t="s">
        <v>105</v>
      </c>
      <c r="B32" s="50"/>
      <c r="C32" s="14" t="s">
        <v>19</v>
      </c>
      <c r="D32" s="56"/>
      <c r="E32" s="129" t="s">
        <v>32</v>
      </c>
      <c r="F32" s="60" t="s">
        <v>47</v>
      </c>
      <c r="G32" s="42" t="s">
        <v>72</v>
      </c>
      <c r="H32" s="61" t="s">
        <v>67</v>
      </c>
      <c r="I32" s="56" t="s">
        <v>45</v>
      </c>
      <c r="J32" s="125">
        <v>0.6</v>
      </c>
      <c r="K32" s="50">
        <v>13</v>
      </c>
      <c r="L32" s="30">
        <v>25</v>
      </c>
      <c r="M32" s="23">
        <f t="shared" si="4"/>
        <v>0.52</v>
      </c>
      <c r="N32" s="89" t="str">
        <f t="shared" si="5"/>
        <v>no</v>
      </c>
      <c r="O32" s="4" t="str">
        <f t="shared" si="6"/>
        <v>no</v>
      </c>
      <c r="P32" s="96" t="str">
        <f t="shared" si="7"/>
        <v>see listings on form</v>
      </c>
      <c r="Q32" s="56"/>
      <c r="S32" s="4" t="s">
        <v>39</v>
      </c>
    </row>
    <row r="33" spans="1:19" s="4" customFormat="1" x14ac:dyDescent="0.25">
      <c r="A33" s="4" t="s">
        <v>105</v>
      </c>
      <c r="B33" s="50"/>
      <c r="C33" s="14" t="s">
        <v>19</v>
      </c>
      <c r="D33" s="56"/>
      <c r="E33" s="96" t="s">
        <v>25</v>
      </c>
      <c r="F33" s="60" t="s">
        <v>48</v>
      </c>
      <c r="G33" s="42" t="s">
        <v>73</v>
      </c>
      <c r="H33" s="61" t="s">
        <v>62</v>
      </c>
      <c r="I33" s="56" t="s">
        <v>74</v>
      </c>
      <c r="J33" s="125">
        <v>0.6</v>
      </c>
      <c r="K33" s="50"/>
      <c r="L33" s="30"/>
      <c r="M33" s="23" t="str">
        <f t="shared" si="4"/>
        <v>na</v>
      </c>
      <c r="N33" s="89" t="str">
        <f t="shared" si="5"/>
        <v>na</v>
      </c>
      <c r="O33" s="4" t="str">
        <f t="shared" si="6"/>
        <v>YES</v>
      </c>
      <c r="P33" s="96" t="str">
        <f t="shared" si="7"/>
        <v xml:space="preserve">continual improvement </v>
      </c>
      <c r="Q33" s="56"/>
      <c r="S33" s="4" t="s">
        <v>39</v>
      </c>
    </row>
    <row r="34" spans="1:19" s="4" customFormat="1" x14ac:dyDescent="0.25">
      <c r="A34" s="4" t="s">
        <v>105</v>
      </c>
      <c r="B34" s="50"/>
      <c r="C34" s="14" t="s">
        <v>19</v>
      </c>
      <c r="D34" s="56"/>
      <c r="E34" s="96" t="s">
        <v>23</v>
      </c>
      <c r="F34" s="60" t="s">
        <v>47</v>
      </c>
      <c r="G34" s="42" t="s">
        <v>51</v>
      </c>
      <c r="H34" s="61" t="s">
        <v>64</v>
      </c>
      <c r="I34" s="56" t="s">
        <v>46</v>
      </c>
      <c r="J34" s="125">
        <v>0.6</v>
      </c>
      <c r="K34" s="50">
        <v>5</v>
      </c>
      <c r="L34" s="30">
        <v>10</v>
      </c>
      <c r="M34" s="23">
        <f t="shared" si="4"/>
        <v>0.5</v>
      </c>
      <c r="N34" s="89" t="str">
        <f t="shared" si="5"/>
        <v>no</v>
      </c>
      <c r="O34" s="4" t="str">
        <f t="shared" si="6"/>
        <v>no</v>
      </c>
      <c r="P34" s="96" t="str">
        <f t="shared" si="7"/>
        <v>see listings on form</v>
      </c>
      <c r="Q34" s="56"/>
      <c r="S34" s="4" t="s">
        <v>39</v>
      </c>
    </row>
    <row r="35" spans="1:19" s="37" customFormat="1" ht="17.399999999999999" x14ac:dyDescent="0.3">
      <c r="B35" s="76"/>
      <c r="C35" s="77"/>
      <c r="D35" s="72"/>
      <c r="E35" s="130"/>
      <c r="F35" s="79"/>
      <c r="G35" s="80"/>
      <c r="H35" s="81"/>
      <c r="I35" s="72"/>
      <c r="K35" s="49" t="s">
        <v>11</v>
      </c>
      <c r="L35" s="35" t="s">
        <v>61</v>
      </c>
      <c r="M35" s="47">
        <f>AVERAGE(M29:M34)</f>
        <v>0.54875000000000007</v>
      </c>
      <c r="N35" s="105" t="s">
        <v>110</v>
      </c>
      <c r="O35" s="36" t="e">
        <f>IF(M35&gt;#REF!-0.01,"YES","no")</f>
        <v>#REF!</v>
      </c>
      <c r="P35" s="78" t="s">
        <v>92</v>
      </c>
      <c r="Q35" s="74"/>
      <c r="R35" s="38"/>
    </row>
    <row r="36" spans="1:19" s="4" customFormat="1" x14ac:dyDescent="0.25">
      <c r="B36" s="50"/>
      <c r="C36" s="14"/>
      <c r="D36" s="56"/>
      <c r="E36" s="129"/>
      <c r="F36" s="62"/>
      <c r="G36" s="42"/>
      <c r="H36" s="61"/>
      <c r="I36" s="56"/>
      <c r="K36" s="50"/>
      <c r="L36" s="24"/>
      <c r="M36" s="25"/>
      <c r="N36" s="90"/>
      <c r="O36" s="26"/>
      <c r="P36" s="96"/>
      <c r="Q36" s="73"/>
      <c r="R36" s="26"/>
    </row>
    <row r="37" spans="1:19" s="4" customFormat="1" ht="17.399999999999999" x14ac:dyDescent="0.3">
      <c r="A37" s="4" t="s">
        <v>104</v>
      </c>
      <c r="B37" s="49" t="s">
        <v>11</v>
      </c>
      <c r="C37" s="14" t="s">
        <v>12</v>
      </c>
      <c r="D37" s="56"/>
      <c r="E37" s="96" t="s">
        <v>24</v>
      </c>
      <c r="F37" s="60" t="s">
        <v>47</v>
      </c>
      <c r="G37" s="42" t="s">
        <v>50</v>
      </c>
      <c r="H37" s="61" t="s">
        <v>64</v>
      </c>
      <c r="I37" s="56" t="s">
        <v>45</v>
      </c>
      <c r="J37" s="125">
        <v>0.6</v>
      </c>
      <c r="K37" s="50">
        <v>11</v>
      </c>
      <c r="L37" s="30">
        <v>20</v>
      </c>
      <c r="M37" s="23">
        <f t="shared" ref="M37:M42" si="8">IF(L37=0,"na",K37/L37)</f>
        <v>0.55000000000000004</v>
      </c>
      <c r="N37" s="89" t="str">
        <f t="shared" ref="N37:N42" si="9">IF(K37=0,"na",O37)</f>
        <v>no</v>
      </c>
      <c r="O37" s="4" t="str">
        <f t="shared" ref="O37:O42" si="10">IF(M37&gt;J37,"YES","no")</f>
        <v>no</v>
      </c>
      <c r="P37" s="96" t="str">
        <f t="shared" ref="P37:P42" si="11">IF(O37= "no","see listings on form","continual improvement ")</f>
        <v>see listings on form</v>
      </c>
      <c r="Q37" s="56"/>
      <c r="S37" s="4" t="s">
        <v>39</v>
      </c>
    </row>
    <row r="38" spans="1:19" s="4" customFormat="1" x14ac:dyDescent="0.25">
      <c r="A38" s="4" t="s">
        <v>104</v>
      </c>
      <c r="B38" s="50"/>
      <c r="C38" s="14" t="s">
        <v>12</v>
      </c>
      <c r="D38" s="56"/>
      <c r="E38" s="129" t="s">
        <v>29</v>
      </c>
      <c r="F38" s="60" t="s">
        <v>47</v>
      </c>
      <c r="G38" s="42" t="s">
        <v>68</v>
      </c>
      <c r="H38" s="61"/>
      <c r="I38" s="56" t="s">
        <v>57</v>
      </c>
      <c r="J38" s="125">
        <v>0.6</v>
      </c>
      <c r="K38" s="50">
        <v>15</v>
      </c>
      <c r="L38" s="30">
        <v>29</v>
      </c>
      <c r="M38" s="23">
        <f t="shared" si="8"/>
        <v>0.51724137931034486</v>
      </c>
      <c r="N38" s="89" t="str">
        <f t="shared" si="9"/>
        <v>no</v>
      </c>
      <c r="O38" s="4" t="str">
        <f t="shared" si="10"/>
        <v>no</v>
      </c>
      <c r="P38" s="96" t="str">
        <f t="shared" si="11"/>
        <v>see listings on form</v>
      </c>
      <c r="Q38" s="56"/>
      <c r="S38" s="4" t="s">
        <v>39</v>
      </c>
    </row>
    <row r="39" spans="1:19" s="4" customFormat="1" x14ac:dyDescent="0.25">
      <c r="A39" s="4" t="s">
        <v>104</v>
      </c>
      <c r="B39" s="50"/>
      <c r="C39" s="14" t="s">
        <v>12</v>
      </c>
      <c r="D39" s="56"/>
      <c r="E39" s="96" t="s">
        <v>22</v>
      </c>
      <c r="F39" s="60" t="s">
        <v>47</v>
      </c>
      <c r="G39" s="42" t="s">
        <v>51</v>
      </c>
      <c r="H39" s="61" t="s">
        <v>64</v>
      </c>
      <c r="I39" s="56" t="s">
        <v>46</v>
      </c>
      <c r="J39" s="125">
        <v>0.6</v>
      </c>
      <c r="K39" s="50">
        <v>15</v>
      </c>
      <c r="L39" s="30">
        <v>24</v>
      </c>
      <c r="M39" s="23">
        <f t="shared" si="8"/>
        <v>0.625</v>
      </c>
      <c r="N39" s="89" t="str">
        <f t="shared" si="9"/>
        <v>YES</v>
      </c>
      <c r="O39" s="4" t="str">
        <f t="shared" si="10"/>
        <v>YES</v>
      </c>
      <c r="P39" s="96" t="str">
        <f t="shared" si="11"/>
        <v xml:space="preserve">continual improvement </v>
      </c>
      <c r="Q39" s="56"/>
      <c r="S39" s="4" t="s">
        <v>39</v>
      </c>
    </row>
    <row r="40" spans="1:19" s="4" customFormat="1" x14ac:dyDescent="0.25">
      <c r="A40" s="4" t="s">
        <v>104</v>
      </c>
      <c r="B40" s="50"/>
      <c r="C40" s="14" t="s">
        <v>12</v>
      </c>
      <c r="D40" s="56"/>
      <c r="E40" s="129" t="s">
        <v>30</v>
      </c>
      <c r="F40" s="60" t="s">
        <v>48</v>
      </c>
      <c r="G40" s="42" t="s">
        <v>56</v>
      </c>
      <c r="H40" s="61"/>
      <c r="I40" s="56"/>
      <c r="J40" s="125">
        <v>0.6</v>
      </c>
      <c r="K40" s="50"/>
      <c r="L40" s="22"/>
      <c r="M40" s="23" t="str">
        <f t="shared" si="8"/>
        <v>na</v>
      </c>
      <c r="N40" s="89" t="str">
        <f t="shared" si="9"/>
        <v>na</v>
      </c>
      <c r="O40" s="4" t="str">
        <f t="shared" si="10"/>
        <v>YES</v>
      </c>
      <c r="P40" s="96" t="str">
        <f t="shared" si="11"/>
        <v xml:space="preserve">continual improvement </v>
      </c>
      <c r="Q40" s="56"/>
      <c r="S40" s="4" t="s">
        <v>37</v>
      </c>
    </row>
    <row r="41" spans="1:19" s="4" customFormat="1" x14ac:dyDescent="0.25">
      <c r="A41" s="4" t="s">
        <v>104</v>
      </c>
      <c r="B41" s="50"/>
      <c r="C41" s="14" t="s">
        <v>12</v>
      </c>
      <c r="D41" s="56"/>
      <c r="E41" s="96" t="s">
        <v>25</v>
      </c>
      <c r="F41" s="60" t="s">
        <v>48</v>
      </c>
      <c r="G41" s="42" t="s">
        <v>75</v>
      </c>
      <c r="H41" s="61"/>
      <c r="I41" s="56"/>
      <c r="J41" s="125">
        <v>0.6</v>
      </c>
      <c r="K41" s="50"/>
      <c r="L41" s="21"/>
      <c r="M41" s="23" t="str">
        <f t="shared" si="8"/>
        <v>na</v>
      </c>
      <c r="N41" s="89" t="str">
        <f t="shared" si="9"/>
        <v>na</v>
      </c>
      <c r="O41" s="4" t="str">
        <f t="shared" si="10"/>
        <v>YES</v>
      </c>
      <c r="P41" s="96" t="str">
        <f t="shared" si="11"/>
        <v xml:space="preserve">continual improvement </v>
      </c>
      <c r="Q41" s="56"/>
      <c r="S41" s="4" t="s">
        <v>39</v>
      </c>
    </row>
    <row r="42" spans="1:19" s="4" customFormat="1" x14ac:dyDescent="0.25">
      <c r="A42" s="4" t="s">
        <v>104</v>
      </c>
      <c r="B42" s="50"/>
      <c r="C42" s="14" t="s">
        <v>12</v>
      </c>
      <c r="D42" s="56"/>
      <c r="E42" s="96" t="s">
        <v>23</v>
      </c>
      <c r="F42" s="60" t="s">
        <v>47</v>
      </c>
      <c r="G42" s="42" t="s">
        <v>51</v>
      </c>
      <c r="H42" s="61" t="s">
        <v>64</v>
      </c>
      <c r="I42" s="56" t="s">
        <v>46</v>
      </c>
      <c r="J42" s="125">
        <v>0.6</v>
      </c>
      <c r="K42" s="50">
        <v>5</v>
      </c>
      <c r="L42" s="30">
        <v>10</v>
      </c>
      <c r="M42" s="23">
        <f t="shared" si="8"/>
        <v>0.5</v>
      </c>
      <c r="N42" s="89" t="str">
        <f t="shared" si="9"/>
        <v>no</v>
      </c>
      <c r="O42" s="4" t="str">
        <f t="shared" si="10"/>
        <v>no</v>
      </c>
      <c r="P42" s="96" t="str">
        <f t="shared" si="11"/>
        <v>see listings on form</v>
      </c>
      <c r="Q42" s="56"/>
      <c r="S42" s="4" t="s">
        <v>39</v>
      </c>
    </row>
    <row r="43" spans="1:19" s="37" customFormat="1" ht="17.399999999999999" x14ac:dyDescent="0.3">
      <c r="B43" s="76"/>
      <c r="C43" s="77"/>
      <c r="D43" s="72"/>
      <c r="E43" s="130"/>
      <c r="F43" s="79"/>
      <c r="G43" s="80"/>
      <c r="H43" s="81"/>
      <c r="I43" s="72"/>
      <c r="K43" s="49" t="s">
        <v>11</v>
      </c>
      <c r="L43" s="35" t="s">
        <v>61</v>
      </c>
      <c r="M43" s="46">
        <f>IF(SUM(L37:L42)&lt;1,"na",AVERAGE(M37:M42))</f>
        <v>0.54806034482758625</v>
      </c>
      <c r="N43" s="106" t="s">
        <v>110</v>
      </c>
      <c r="O43" s="36" t="e">
        <f>IF(M43&gt;#REF!-0.01,"YES","no")</f>
        <v>#REF!</v>
      </c>
      <c r="P43" s="78" t="s">
        <v>98</v>
      </c>
      <c r="Q43" s="74"/>
      <c r="R43" s="38"/>
    </row>
    <row r="44" spans="1:19" s="39" customFormat="1" ht="17.399999999999999" x14ac:dyDescent="0.3">
      <c r="B44" s="51"/>
      <c r="C44" s="53"/>
      <c r="D44" s="57"/>
      <c r="E44" s="98"/>
      <c r="F44" s="65"/>
      <c r="G44" s="43"/>
      <c r="H44" s="66"/>
      <c r="I44" s="57"/>
      <c r="K44" s="52"/>
      <c r="L44" s="40"/>
      <c r="M44" s="92"/>
      <c r="N44" s="106"/>
      <c r="P44" s="98"/>
      <c r="Q44" s="93"/>
      <c r="R44" s="94"/>
    </row>
    <row r="45" spans="1:19" s="4" customFormat="1" ht="17.399999999999999" x14ac:dyDescent="0.3">
      <c r="A45" s="4" t="s">
        <v>106</v>
      </c>
      <c r="B45" s="49" t="s">
        <v>13</v>
      </c>
      <c r="C45" s="14" t="s">
        <v>14</v>
      </c>
      <c r="D45" s="56"/>
      <c r="E45" s="96" t="s">
        <v>33</v>
      </c>
      <c r="F45" s="60" t="s">
        <v>47</v>
      </c>
      <c r="G45" s="42" t="s">
        <v>49</v>
      </c>
      <c r="H45" s="61" t="s">
        <v>63</v>
      </c>
      <c r="I45" s="56" t="s">
        <v>44</v>
      </c>
      <c r="J45" s="125">
        <v>0.6</v>
      </c>
      <c r="K45" s="50">
        <v>12</v>
      </c>
      <c r="L45" s="8">
        <v>16</v>
      </c>
      <c r="M45" s="23">
        <f>IF(L45=0,"na",K45/L45)</f>
        <v>0.75</v>
      </c>
      <c r="N45" s="89" t="str">
        <f>IF(K45=0,"na",O45)</f>
        <v>YES</v>
      </c>
      <c r="O45" s="4" t="str">
        <f>IF(M45&gt;J45,"YES","no")</f>
        <v>YES</v>
      </c>
      <c r="P45" s="96" t="str">
        <f>IF(O45= "no","see listings on form","continual improvement ")</f>
        <v xml:space="preserve">continual improvement </v>
      </c>
      <c r="Q45" s="56"/>
      <c r="S45" s="4" t="s">
        <v>39</v>
      </c>
    </row>
    <row r="46" spans="1:19" s="37" customFormat="1" ht="17.399999999999999" x14ac:dyDescent="0.3">
      <c r="B46" s="76"/>
      <c r="C46" s="77"/>
      <c r="D46" s="72"/>
      <c r="E46" s="130"/>
      <c r="F46" s="79"/>
      <c r="G46" s="80"/>
      <c r="H46" s="81"/>
      <c r="I46" s="72"/>
      <c r="K46" s="76"/>
      <c r="L46" s="35" t="s">
        <v>61</v>
      </c>
      <c r="M46" s="46">
        <f>IF(SUM(L45:L45)&lt;1,"na",AVERAGE(M45:M45))</f>
        <v>0.75</v>
      </c>
      <c r="N46" s="106" t="s">
        <v>59</v>
      </c>
      <c r="O46" s="36" t="e">
        <f>IF(M46&gt;#REF!,"YES","no")</f>
        <v>#REF!</v>
      </c>
      <c r="P46" s="78" t="s">
        <v>98</v>
      </c>
      <c r="Q46" s="74"/>
      <c r="R46" s="38"/>
    </row>
    <row r="47" spans="1:19" s="4" customFormat="1" ht="17.399999999999999" x14ac:dyDescent="0.3">
      <c r="B47" s="54"/>
      <c r="C47" s="14"/>
      <c r="D47" s="56"/>
      <c r="E47" s="129"/>
      <c r="F47" s="62"/>
      <c r="G47" s="42"/>
      <c r="H47" s="61"/>
      <c r="I47" s="56"/>
      <c r="K47" s="50"/>
      <c r="L47" s="8"/>
      <c r="M47" s="23"/>
      <c r="N47" s="89"/>
      <c r="P47" s="96"/>
      <c r="Q47" s="56"/>
    </row>
    <row r="48" spans="1:19" s="4" customFormat="1" ht="17.399999999999999" x14ac:dyDescent="0.3">
      <c r="A48" s="4" t="s">
        <v>107</v>
      </c>
      <c r="B48" s="49" t="s">
        <v>91</v>
      </c>
      <c r="C48" s="14" t="s">
        <v>15</v>
      </c>
      <c r="D48" s="56"/>
      <c r="E48" s="96" t="s">
        <v>33</v>
      </c>
      <c r="F48" s="60" t="s">
        <v>47</v>
      </c>
      <c r="G48" s="42" t="s">
        <v>49</v>
      </c>
      <c r="H48" s="61" t="s">
        <v>63</v>
      </c>
      <c r="I48" s="56" t="s">
        <v>44</v>
      </c>
      <c r="J48" s="125">
        <v>0.6</v>
      </c>
      <c r="K48" s="50">
        <v>12</v>
      </c>
      <c r="L48" s="8">
        <v>16</v>
      </c>
      <c r="M48" s="23">
        <f>IF(L48=0,"na",K48/L48)</f>
        <v>0.75</v>
      </c>
      <c r="N48" s="89" t="str">
        <f>IF(K48=0,"na",O48)</f>
        <v>YES</v>
      </c>
      <c r="O48" s="4" t="str">
        <f>IF(M48&gt;J48,"YES","no")</f>
        <v>YES</v>
      </c>
      <c r="P48" s="96" t="str">
        <f>IF(O48= "no","see listings on form","continual improvement ")</f>
        <v xml:space="preserve">continual improvement </v>
      </c>
      <c r="Q48" s="56"/>
      <c r="S48" s="4" t="s">
        <v>39</v>
      </c>
    </row>
    <row r="49" spans="1:20" s="37" customFormat="1" ht="17.399999999999999" x14ac:dyDescent="0.3">
      <c r="B49" s="49"/>
      <c r="C49" s="77"/>
      <c r="D49" s="72"/>
      <c r="E49" s="130"/>
      <c r="F49" s="79"/>
      <c r="G49" s="80"/>
      <c r="H49" s="81"/>
      <c r="I49" s="72"/>
      <c r="K49" s="76"/>
      <c r="L49" s="35" t="s">
        <v>61</v>
      </c>
      <c r="M49" s="46">
        <f>IF(SUM(L48:L48)&lt;1,"na",AVERAGE(M48:M48))</f>
        <v>0.75</v>
      </c>
      <c r="N49" s="104" t="s">
        <v>59</v>
      </c>
      <c r="O49" s="36" t="e">
        <f>IF(M49&gt;#REF!,"YES","no")</f>
        <v>#REF!</v>
      </c>
      <c r="P49" s="78" t="s">
        <v>98</v>
      </c>
      <c r="Q49" s="74"/>
      <c r="R49" s="38"/>
    </row>
    <row r="50" spans="1:20" s="4" customFormat="1" x14ac:dyDescent="0.25">
      <c r="B50" s="50"/>
      <c r="C50" s="14"/>
      <c r="D50" s="56"/>
      <c r="E50" s="129"/>
      <c r="F50" s="62"/>
      <c r="G50" s="42"/>
      <c r="H50" s="61"/>
      <c r="I50" s="56"/>
      <c r="K50" s="50"/>
      <c r="L50" s="24"/>
      <c r="M50" s="25"/>
      <c r="N50" s="90"/>
      <c r="O50" s="26"/>
      <c r="P50" s="97"/>
      <c r="Q50" s="73"/>
      <c r="R50" s="26"/>
    </row>
    <row r="51" spans="1:20" s="4" customFormat="1" ht="17.399999999999999" x14ac:dyDescent="0.3">
      <c r="A51" s="4" t="s">
        <v>108</v>
      </c>
      <c r="B51" s="49" t="s">
        <v>16</v>
      </c>
      <c r="C51" s="14" t="s">
        <v>17</v>
      </c>
      <c r="D51" s="56"/>
      <c r="E51" s="96"/>
      <c r="F51" s="63"/>
      <c r="G51" s="42"/>
      <c r="H51" s="61"/>
      <c r="I51" s="56"/>
      <c r="J51" s="125"/>
      <c r="K51" s="50"/>
      <c r="L51" s="31"/>
      <c r="M51" s="23"/>
      <c r="N51" s="89"/>
      <c r="P51" s="96"/>
      <c r="Q51" s="56"/>
      <c r="S51" s="4" t="s">
        <v>38</v>
      </c>
    </row>
    <row r="52" spans="1:20" s="37" customFormat="1" ht="17.399999999999999" x14ac:dyDescent="0.3">
      <c r="B52" s="76"/>
      <c r="C52" s="77"/>
      <c r="D52" s="72"/>
      <c r="E52" s="130"/>
      <c r="F52" s="79"/>
      <c r="G52" s="80"/>
      <c r="H52" s="81"/>
      <c r="I52" s="72"/>
      <c r="K52" s="76"/>
      <c r="L52" s="35" t="s">
        <v>61</v>
      </c>
      <c r="M52" s="46" t="str">
        <f>IF(SUM(L49:L51)&lt;1,"na",AVERAGE(M49:M51))</f>
        <v>na</v>
      </c>
      <c r="N52" s="104" t="s">
        <v>56</v>
      </c>
      <c r="O52" s="36" t="str">
        <f>IF(M52&gt;J51,"YES","no")</f>
        <v>YES</v>
      </c>
      <c r="P52" s="78" t="s">
        <v>98</v>
      </c>
      <c r="Q52" s="74"/>
      <c r="R52" s="38"/>
    </row>
    <row r="53" spans="1:20" s="4" customFormat="1" x14ac:dyDescent="0.25">
      <c r="B53" s="50"/>
      <c r="C53" s="14"/>
      <c r="D53" s="56"/>
      <c r="E53" s="96"/>
      <c r="F53" s="63"/>
      <c r="G53" s="42"/>
      <c r="H53" s="61"/>
      <c r="I53" s="56"/>
      <c r="K53" s="50"/>
      <c r="L53" s="24"/>
      <c r="M53" s="25"/>
      <c r="N53" s="90"/>
      <c r="O53" s="26"/>
      <c r="P53" s="97"/>
      <c r="Q53" s="73"/>
      <c r="R53" s="26"/>
    </row>
    <row r="54" spans="1:20" s="4" customFormat="1" ht="17.399999999999999" x14ac:dyDescent="0.3">
      <c r="A54" s="4" t="s">
        <v>109</v>
      </c>
      <c r="B54" s="49" t="s">
        <v>18</v>
      </c>
      <c r="C54" s="14" t="s">
        <v>26</v>
      </c>
      <c r="D54" s="56"/>
      <c r="E54" s="129" t="s">
        <v>29</v>
      </c>
      <c r="F54" s="60" t="s">
        <v>47</v>
      </c>
      <c r="G54" s="42" t="s">
        <v>68</v>
      </c>
      <c r="H54" s="61"/>
      <c r="I54" s="56" t="s">
        <v>57</v>
      </c>
      <c r="J54" s="125">
        <v>0.6</v>
      </c>
      <c r="K54" s="50">
        <v>15</v>
      </c>
      <c r="L54" s="30">
        <v>29</v>
      </c>
      <c r="M54" s="23">
        <f>IF(L54=0,"na",K54/L54)</f>
        <v>0.51724137931034486</v>
      </c>
      <c r="N54" s="89" t="str">
        <f>IF(K54=0,"na",O54)</f>
        <v>no</v>
      </c>
      <c r="O54" s="4" t="str">
        <f>IF(M54&gt;J54,"YES","no")</f>
        <v>no</v>
      </c>
      <c r="P54" s="96" t="str">
        <f>IF(O54= "no","see listings on form","continual improvement ")</f>
        <v>see listings on form</v>
      </c>
      <c r="Q54" s="56"/>
      <c r="S54" s="4" t="s">
        <v>39</v>
      </c>
    </row>
    <row r="55" spans="1:20" s="4" customFormat="1" x14ac:dyDescent="0.25">
      <c r="A55" s="4" t="s">
        <v>109</v>
      </c>
      <c r="B55" s="50"/>
      <c r="C55" s="14" t="s">
        <v>26</v>
      </c>
      <c r="D55" s="56"/>
      <c r="E55" s="96" t="s">
        <v>22</v>
      </c>
      <c r="F55" s="60" t="s">
        <v>47</v>
      </c>
      <c r="G55" s="42" t="s">
        <v>51</v>
      </c>
      <c r="H55" s="61" t="s">
        <v>64</v>
      </c>
      <c r="I55" s="56" t="s">
        <v>46</v>
      </c>
      <c r="J55" s="125">
        <v>0.6</v>
      </c>
      <c r="K55" s="50">
        <v>15</v>
      </c>
      <c r="L55" s="30">
        <v>24</v>
      </c>
      <c r="M55" s="23">
        <f>IF(L55=0,"na",K55/L55)</f>
        <v>0.625</v>
      </c>
      <c r="N55" s="89" t="str">
        <f>IF(K55=0,"na",O55)</f>
        <v>YES</v>
      </c>
      <c r="O55" s="4" t="str">
        <f>IF(M55&gt;J55,"YES","no")</f>
        <v>YES</v>
      </c>
      <c r="P55" s="96" t="str">
        <f>IF(O55= "no","see listings on form","continual improvement ")</f>
        <v xml:space="preserve">continual improvement </v>
      </c>
      <c r="Q55" s="56"/>
      <c r="S55" s="4" t="s">
        <v>39</v>
      </c>
    </row>
    <row r="56" spans="1:20" s="4" customFormat="1" x14ac:dyDescent="0.25">
      <c r="A56" s="4" t="s">
        <v>109</v>
      </c>
      <c r="B56" s="50"/>
      <c r="C56" s="14" t="s">
        <v>26</v>
      </c>
      <c r="D56" s="56"/>
      <c r="E56" s="129" t="s">
        <v>32</v>
      </c>
      <c r="F56" s="60" t="s">
        <v>47</v>
      </c>
      <c r="G56" s="42" t="s">
        <v>72</v>
      </c>
      <c r="H56" s="61" t="s">
        <v>67</v>
      </c>
      <c r="I56" s="56" t="s">
        <v>45</v>
      </c>
      <c r="J56" s="125">
        <v>0.6</v>
      </c>
      <c r="K56" s="50">
        <v>13</v>
      </c>
      <c r="L56" s="30">
        <v>25</v>
      </c>
      <c r="M56" s="23">
        <f>IF(L56=0,"na",K56/L56)</f>
        <v>0.52</v>
      </c>
      <c r="N56" s="89" t="str">
        <f>IF(K56=0,"na",O56)</f>
        <v>no</v>
      </c>
      <c r="O56" s="4" t="str">
        <f>IF(M56&gt;J56,"YES","no")</f>
        <v>no</v>
      </c>
      <c r="P56" s="96" t="str">
        <f>IF(O56= "no","see listings on form","continual improvement ")</f>
        <v>see listings on form</v>
      </c>
      <c r="Q56" s="56"/>
      <c r="S56" s="4" t="s">
        <v>39</v>
      </c>
    </row>
    <row r="57" spans="1:20" s="4" customFormat="1" x14ac:dyDescent="0.25">
      <c r="A57" s="4" t="s">
        <v>109</v>
      </c>
      <c r="B57" s="50"/>
      <c r="C57" s="14" t="s">
        <v>26</v>
      </c>
      <c r="D57" s="56"/>
      <c r="E57" s="96" t="s">
        <v>25</v>
      </c>
      <c r="F57" s="60" t="s">
        <v>47</v>
      </c>
      <c r="G57" s="42" t="s">
        <v>51</v>
      </c>
      <c r="H57" s="61"/>
      <c r="I57" s="56"/>
      <c r="J57" s="125">
        <v>0.6</v>
      </c>
      <c r="K57" s="50"/>
      <c r="L57" s="30"/>
      <c r="M57" s="23" t="str">
        <f>IF(L57=0,"na",K57/L57)</f>
        <v>na</v>
      </c>
      <c r="N57" s="89" t="str">
        <f>IF(K57=0,"na",O57)</f>
        <v>na</v>
      </c>
      <c r="O57" s="4" t="str">
        <f>IF(M57&gt;J57,"YES","no")</f>
        <v>YES</v>
      </c>
      <c r="P57" s="96" t="str">
        <f>IF(O57= "no","see listings on form","continual improvement ")</f>
        <v xml:space="preserve">continual improvement </v>
      </c>
      <c r="Q57" s="56"/>
      <c r="S57" s="4" t="s">
        <v>39</v>
      </c>
    </row>
    <row r="58" spans="1:20" s="4" customFormat="1" x14ac:dyDescent="0.25">
      <c r="A58" s="4" t="s">
        <v>109</v>
      </c>
      <c r="B58" s="50"/>
      <c r="C58" s="14" t="s">
        <v>26</v>
      </c>
      <c r="D58" s="56"/>
      <c r="E58" s="96" t="s">
        <v>23</v>
      </c>
      <c r="F58" s="60" t="s">
        <v>47</v>
      </c>
      <c r="G58" s="42" t="s">
        <v>51</v>
      </c>
      <c r="H58" s="61" t="s">
        <v>64</v>
      </c>
      <c r="I58" s="56" t="s">
        <v>46</v>
      </c>
      <c r="J58" s="125">
        <v>0.6</v>
      </c>
      <c r="K58" s="50">
        <v>5</v>
      </c>
      <c r="L58" s="30">
        <v>10</v>
      </c>
      <c r="M58" s="23">
        <f>IF(L58=0,"na",K58/L58)</f>
        <v>0.5</v>
      </c>
      <c r="N58" s="89" t="str">
        <f>IF(K58=0,"na",O58)</f>
        <v>no</v>
      </c>
      <c r="O58" s="4" t="str">
        <f>IF(M58&gt;J58,"YES","no")</f>
        <v>no</v>
      </c>
      <c r="P58" s="96" t="str">
        <f>IF(O58= "no","see listings on form","continual improvement ")</f>
        <v>see listings on form</v>
      </c>
      <c r="Q58" s="56"/>
      <c r="S58" s="4" t="s">
        <v>39</v>
      </c>
    </row>
    <row r="59" spans="1:20" s="37" customFormat="1" ht="17.399999999999999" x14ac:dyDescent="0.3">
      <c r="B59" s="76"/>
      <c r="C59" s="77"/>
      <c r="D59" s="72"/>
      <c r="E59" s="130"/>
      <c r="F59" s="79"/>
      <c r="G59" s="80"/>
      <c r="H59" s="81"/>
      <c r="I59" s="72"/>
      <c r="K59" s="76"/>
      <c r="L59" s="35" t="s">
        <v>61</v>
      </c>
      <c r="M59" s="46">
        <f>IF(SUM(L54:L58)&lt;1,"na",AVERAGE(M54:M58))</f>
        <v>0.54056034482758619</v>
      </c>
      <c r="N59" s="104" t="s">
        <v>110</v>
      </c>
      <c r="O59" s="36" t="e">
        <f>IF(M59&gt;#REF!,"YES","no")</f>
        <v>#REF!</v>
      </c>
      <c r="P59" s="78" t="s">
        <v>98</v>
      </c>
      <c r="Q59" s="74"/>
      <c r="R59" s="38"/>
    </row>
    <row r="60" spans="1:20" s="4" customFormat="1" hidden="1" x14ac:dyDescent="0.25">
      <c r="B60" s="50"/>
      <c r="C60" s="17"/>
      <c r="D60" s="58"/>
      <c r="E60" s="99"/>
      <c r="F60" s="15"/>
      <c r="G60" s="44"/>
      <c r="H60" s="61"/>
      <c r="I60" s="58"/>
      <c r="J60" s="3"/>
      <c r="K60" s="48"/>
      <c r="L60" s="7"/>
      <c r="M60" s="29"/>
      <c r="N60" s="90"/>
      <c r="O60" s="3"/>
      <c r="P60" s="99"/>
      <c r="Q60" s="58"/>
      <c r="R60" s="3"/>
      <c r="S60" s="3"/>
      <c r="T60" s="2"/>
    </row>
    <row r="61" spans="1:20" s="2" customFormat="1" ht="92.25" customHeight="1" x14ac:dyDescent="0.5">
      <c r="B61" s="55"/>
      <c r="C61" s="12"/>
      <c r="D61" s="59"/>
      <c r="E61" s="132"/>
      <c r="F61" s="67"/>
      <c r="G61" s="44"/>
      <c r="H61" s="61"/>
      <c r="I61" s="59"/>
      <c r="K61" s="55"/>
      <c r="L61" s="5"/>
      <c r="M61" s="126"/>
      <c r="N61" s="121" t="s">
        <v>110</v>
      </c>
      <c r="O61" s="122"/>
      <c r="P61" s="135" t="s">
        <v>111</v>
      </c>
      <c r="Q61" s="136"/>
      <c r="R61" s="28"/>
    </row>
    <row r="62" spans="1:20" x14ac:dyDescent="0.25">
      <c r="B62"/>
      <c r="C62"/>
      <c r="D62"/>
      <c r="E62" s="6"/>
      <c r="F62"/>
      <c r="G62"/>
      <c r="H62"/>
      <c r="I62"/>
      <c r="K62"/>
      <c r="L62"/>
      <c r="M62"/>
      <c r="N62"/>
      <c r="P62"/>
      <c r="Q62"/>
    </row>
    <row r="63" spans="1:20" x14ac:dyDescent="0.25">
      <c r="B63"/>
      <c r="C63"/>
      <c r="D63"/>
      <c r="E63" s="6"/>
      <c r="F63"/>
      <c r="G63"/>
      <c r="H63"/>
      <c r="I63"/>
      <c r="K63"/>
      <c r="L63"/>
      <c r="M63"/>
      <c r="N63"/>
      <c r="P63"/>
      <c r="Q63"/>
    </row>
    <row r="64" spans="1:20" x14ac:dyDescent="0.25">
      <c r="B64"/>
      <c r="C64"/>
      <c r="D64"/>
      <c r="E64" s="6"/>
      <c r="F64"/>
      <c r="G64"/>
      <c r="H64"/>
      <c r="I64"/>
      <c r="K64"/>
      <c r="L64"/>
      <c r="M64"/>
      <c r="N64"/>
      <c r="P64"/>
      <c r="Q64"/>
    </row>
    <row r="65" spans="5:5" customFormat="1" x14ac:dyDescent="0.25">
      <c r="E65" s="6"/>
    </row>
    <row r="66" spans="5:5" customFormat="1" x14ac:dyDescent="0.25">
      <c r="E66" s="6"/>
    </row>
    <row r="67" spans="5:5" customFormat="1" x14ac:dyDescent="0.25">
      <c r="E67" s="6"/>
    </row>
    <row r="68" spans="5:5" customFormat="1" x14ac:dyDescent="0.25">
      <c r="E68" s="6"/>
    </row>
    <row r="69" spans="5:5" customFormat="1" x14ac:dyDescent="0.25">
      <c r="E69" s="6"/>
    </row>
    <row r="70" spans="5:5" customFormat="1" x14ac:dyDescent="0.25">
      <c r="E70" s="6"/>
    </row>
    <row r="71" spans="5:5" customFormat="1" x14ac:dyDescent="0.25">
      <c r="E71" s="6"/>
    </row>
  </sheetData>
  <mergeCells count="6">
    <mergeCell ref="B1:C1"/>
    <mergeCell ref="P61:Q61"/>
    <mergeCell ref="F1:H1"/>
    <mergeCell ref="F2:G2"/>
    <mergeCell ref="K1:N1"/>
    <mergeCell ref="K2:L2"/>
  </mergeCells>
  <phoneticPr fontId="0" type="noConversion"/>
  <printOptions gridLines="1"/>
  <pageMargins left="0.75" right="0.5" top="0.88" bottom="0.71" header="0.49" footer="0.25"/>
  <pageSetup scale="52" orientation="landscape" horizontalDpi="300" r:id="rId1"/>
  <headerFooter alignWithMargins="0">
    <oddHeader xml:space="preserve">&amp;C
&amp;"Arial,Bold"&amp;20F2001 CET  AS DEGREE PROGRAMS, </oddHeader>
    <oddFooter>&amp;L&amp;F&amp;A&amp;CPrepared by LUCAS &amp;D&amp;T&amp;RCET ASSOC  Page &amp;P</oddFooter>
  </headerFooter>
  <rowBreaks count="1" manualBreakCount="1">
    <brk id="3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CET-AS fa01 a-k findings  </vt:lpstr>
      <vt:lpstr>'CET-AS fa01 a-k findings  '!Print_Area</vt:lpstr>
      <vt:lpstr>'CET-AS fa01 a-k findings  '!Print_Titles</vt:lpstr>
    </vt:vector>
  </TitlesOfParts>
  <Company>Purdue School of Engineering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Aniket Gupta</cp:lastModifiedBy>
  <cp:lastPrinted>2002-05-23T18:54:54Z</cp:lastPrinted>
  <dcterms:created xsi:type="dcterms:W3CDTF">2000-06-02T16:17:37Z</dcterms:created>
  <dcterms:modified xsi:type="dcterms:W3CDTF">2024-02-03T22:21:29Z</dcterms:modified>
</cp:coreProperties>
</file>