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9897600B-15AD-425A-BA1B-CAEA3F7E9D51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3" i="1" s="1"/>
  <c r="P4" i="1"/>
  <c r="O5" i="1"/>
  <c r="P5" i="1" s="1"/>
  <c r="O6" i="1"/>
  <c r="P6" i="1"/>
  <c r="O7" i="1"/>
  <c r="P7" i="1"/>
  <c r="O8" i="1"/>
  <c r="P8" i="1"/>
  <c r="O9" i="1"/>
  <c r="P9" i="1" s="1"/>
  <c r="O10" i="1"/>
  <c r="P10" i="1"/>
  <c r="O11" i="1"/>
  <c r="P11" i="1"/>
  <c r="O12" i="1"/>
  <c r="P12" i="1"/>
  <c r="O13" i="1"/>
  <c r="P13" i="1" s="1"/>
  <c r="O14" i="1"/>
  <c r="P14" i="1"/>
  <c r="O15" i="1"/>
  <c r="P15" i="1"/>
  <c r="O16" i="1"/>
  <c r="P16" i="1"/>
  <c r="O17" i="1"/>
  <c r="P17" i="1" s="1"/>
  <c r="O18" i="1"/>
  <c r="P18" i="1"/>
  <c r="O19" i="1"/>
  <c r="P19" i="1"/>
  <c r="O20" i="1"/>
  <c r="P20" i="1"/>
  <c r="O21" i="1"/>
  <c r="P21" i="1" s="1"/>
  <c r="O22" i="1"/>
  <c r="P22" i="1"/>
  <c r="O23" i="1"/>
  <c r="P23" i="1"/>
  <c r="O24" i="1"/>
  <c r="P24" i="1"/>
  <c r="O25" i="1"/>
  <c r="P25" i="1" s="1"/>
  <c r="O26" i="1"/>
  <c r="P26" i="1"/>
  <c r="O27" i="1"/>
  <c r="P27" i="1"/>
  <c r="O28" i="1"/>
  <c r="P28" i="1"/>
  <c r="O29" i="1"/>
  <c r="P29" i="1" s="1"/>
  <c r="O30" i="1"/>
  <c r="P30" i="1"/>
  <c r="O31" i="1"/>
  <c r="P31" i="1"/>
  <c r="O32" i="1"/>
  <c r="P32" i="1"/>
  <c r="O33" i="1"/>
  <c r="P33" i="1" s="1"/>
  <c r="O34" i="1"/>
  <c r="P34" i="1"/>
  <c r="O35" i="1"/>
  <c r="P35" i="1"/>
  <c r="O36" i="1"/>
  <c r="P36" i="1"/>
  <c r="O37" i="1"/>
  <c r="P37" i="1" s="1"/>
  <c r="O38" i="1"/>
  <c r="P38" i="1"/>
  <c r="O39" i="1"/>
  <c r="P39" i="1"/>
  <c r="O40" i="1"/>
  <c r="P40" i="1"/>
  <c r="O41" i="1"/>
  <c r="P41" i="1" s="1"/>
  <c r="O42" i="1"/>
  <c r="P42" i="1"/>
  <c r="O43" i="1"/>
  <c r="P43" i="1"/>
  <c r="O44" i="1"/>
  <c r="P44" i="1"/>
  <c r="O45" i="1"/>
  <c r="P45" i="1" s="1"/>
  <c r="O46" i="1"/>
  <c r="P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N49" i="1"/>
  <c r="O49" i="1"/>
  <c r="B50" i="1"/>
  <c r="C50" i="1"/>
  <c r="D50" i="1"/>
  <c r="E50" i="1"/>
  <c r="F50" i="1"/>
  <c r="N50" i="1"/>
  <c r="B51" i="1"/>
  <c r="C51" i="1"/>
  <c r="D51" i="1"/>
  <c r="E51" i="1"/>
  <c r="F51" i="1"/>
  <c r="N51" i="1"/>
  <c r="B52" i="1"/>
  <c r="C52" i="1"/>
  <c r="D52" i="1"/>
  <c r="E52" i="1"/>
  <c r="F52" i="1"/>
  <c r="N52" i="1"/>
  <c r="O52" i="1"/>
  <c r="B53" i="1"/>
  <c r="C53" i="1"/>
  <c r="D53" i="1"/>
  <c r="E53" i="1"/>
  <c r="F53" i="1"/>
  <c r="N53" i="1"/>
  <c r="O50" i="1" l="1"/>
  <c r="O51" i="1"/>
  <c r="O47" i="1"/>
</calcChain>
</file>

<file path=xl/sharedStrings.xml><?xml version="1.0" encoding="utf-8"?>
<sst xmlns="http://schemas.openxmlformats.org/spreadsheetml/2006/main" count="64" uniqueCount="64">
  <si>
    <t>Grades CH 112 Lecture Fall 2003</t>
  </si>
  <si>
    <t>Exam Grades</t>
  </si>
  <si>
    <t>OWL Homework Grades</t>
  </si>
  <si>
    <t>Final Exam</t>
  </si>
  <si>
    <t>Overall Grade</t>
  </si>
  <si>
    <t>Student #</t>
  </si>
  <si>
    <t xml:space="preserve"> Ch. 9</t>
  </si>
  <si>
    <t>Ch. 12</t>
  </si>
  <si>
    <t>Ch. 13</t>
  </si>
  <si>
    <t>Ch. 14</t>
  </si>
  <si>
    <t>Ch. 15</t>
  </si>
  <si>
    <t>Ch. 16</t>
  </si>
  <si>
    <t>Ch. 17</t>
  </si>
  <si>
    <t>100-33-796</t>
  </si>
  <si>
    <t>100-17-865</t>
  </si>
  <si>
    <t>100-01-200</t>
  </si>
  <si>
    <t>100-23-598</t>
  </si>
  <si>
    <t>100-08-820</t>
  </si>
  <si>
    <t>100-08-008</t>
  </si>
  <si>
    <t>100-31-738</t>
  </si>
  <si>
    <t>100-23-195</t>
  </si>
  <si>
    <t>100-19-465</t>
  </si>
  <si>
    <t>100-38-176</t>
  </si>
  <si>
    <t>100-17-404</t>
  </si>
  <si>
    <t>100-20-867</t>
  </si>
  <si>
    <t>100-41-300</t>
  </si>
  <si>
    <t>100-07-715</t>
  </si>
  <si>
    <t>100-22-550</t>
  </si>
  <si>
    <t>100-12-299</t>
  </si>
  <si>
    <t>100-04-992</t>
  </si>
  <si>
    <t>100-24-908</t>
  </si>
  <si>
    <t>100-08-420</t>
  </si>
  <si>
    <t>100-17-718</t>
  </si>
  <si>
    <t>100-08-248</t>
  </si>
  <si>
    <t>100-08-613</t>
  </si>
  <si>
    <t>100-43-613</t>
  </si>
  <si>
    <t>100-12-283</t>
  </si>
  <si>
    <t>100-27-325</t>
  </si>
  <si>
    <t>100-33-717</t>
  </si>
  <si>
    <t>100-05-336</t>
  </si>
  <si>
    <t>100-01-996</t>
  </si>
  <si>
    <t>100-29-031</t>
  </si>
  <si>
    <t>100-16-836</t>
  </si>
  <si>
    <t>100-05-720</t>
  </si>
  <si>
    <t>100-33-588</t>
  </si>
  <si>
    <t>100-17-008</t>
  </si>
  <si>
    <t>100-22-349</t>
  </si>
  <si>
    <t>100-30-802</t>
  </si>
  <si>
    <t>100-09-117</t>
  </si>
  <si>
    <t>100-12-290</t>
  </si>
  <si>
    <t>100-01-561</t>
  </si>
  <si>
    <t>100-04-815</t>
  </si>
  <si>
    <t>100-08-048</t>
  </si>
  <si>
    <t>100-19-809</t>
  </si>
  <si>
    <t>100-09-961</t>
  </si>
  <si>
    <t>100-03-555</t>
  </si>
  <si>
    <t>Average =</t>
  </si>
  <si>
    <t>Std. Dev. =</t>
  </si>
  <si>
    <t># of A's =</t>
  </si>
  <si>
    <t># of B's =</t>
  </si>
  <si>
    <t># of C's =</t>
  </si>
  <si>
    <t># of D's =</t>
  </si>
  <si>
    <t># of F's =</t>
  </si>
  <si>
    <t>Letter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</si>
</sst>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0"/>
      <name val="Arial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1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3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" fontId="3" fillId="0" borderId="0" xfId="0" applyNumberFormat="1" applyFont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right"/>
    </xf>
    <xf numFmtId="164" fontId="1" fillId="0" borderId="16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" fontId="2" fillId="0" borderId="21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" fontId="2" fillId="0" borderId="26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1" fontId="2" fillId="0" borderId="37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1" fontId="2" fillId="0" borderId="39" xfId="0" applyNumberFormat="1" applyFont="1" applyBorder="1" applyAlignment="1">
      <alignment horizontal="center" vertical="center"/>
    </xf>
    <xf numFmtId="164" fontId="1" fillId="0" borderId="40" xfId="0" applyNumberFormat="1" applyFont="1" applyBorder="1" applyAlignment="1">
      <alignment horizontal="center" vertical="center"/>
    </xf>
    <xf numFmtId="164" fontId="1" fillId="0" borderId="41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42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33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1" fillId="0" borderId="35" xfId="0" applyFont="1" applyBorder="1" applyAlignment="1">
      <alignment horizontal="center" wrapText="1"/>
    </xf>
    <xf numFmtId="0" fontId="1" fillId="0" borderId="36" xfId="0" applyFont="1" applyBorder="1" applyAlignment="1">
      <alignment horizontal="center" wrapText="1"/>
    </xf>
  </cellXfs>
  <cellStyles count="1">
    <cellStyle name="Normal" xfId="0" builtinId="0"/>
  </cellStyles>
  <dxfs count="5"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zoomScale="75" workbookViewId="0">
      <pane xSplit="1" ySplit="3" topLeftCell="B4" activePane="bottomRight" state="frozenSplit"/>
      <selection pane="topRight" activeCell="K1" sqref="K1"/>
      <selection pane="bottomLeft" activeCell="A13" sqref="A13"/>
      <selection pane="bottomRight" activeCell="Q14" sqref="Q14"/>
    </sheetView>
  </sheetViews>
  <sheetFormatPr defaultRowHeight="13.2" x14ac:dyDescent="0.25"/>
  <cols>
    <col min="1" max="1" width="13.88671875" customWidth="1"/>
    <col min="2" max="15" width="6.6640625" customWidth="1"/>
  </cols>
  <sheetData>
    <row r="1" spans="1:16" ht="13.8" thickBot="1" x14ac:dyDescent="0.3">
      <c r="A1" s="1" t="s">
        <v>0</v>
      </c>
    </row>
    <row r="2" spans="1:16" ht="14.25" customHeight="1" thickTop="1" thickBot="1" x14ac:dyDescent="0.3">
      <c r="B2" s="43" t="s">
        <v>1</v>
      </c>
      <c r="C2" s="44"/>
      <c r="D2" s="44"/>
      <c r="E2" s="44"/>
      <c r="F2" s="45"/>
      <c r="G2" s="44" t="s">
        <v>2</v>
      </c>
      <c r="H2" s="44"/>
      <c r="I2" s="44"/>
      <c r="J2" s="44"/>
      <c r="K2" s="44"/>
      <c r="L2" s="44"/>
      <c r="M2" s="44"/>
      <c r="N2" s="46" t="s">
        <v>3</v>
      </c>
      <c r="O2" s="48" t="s">
        <v>4</v>
      </c>
      <c r="P2" s="41" t="s">
        <v>63</v>
      </c>
    </row>
    <row r="3" spans="1:16" ht="14.4" thickTop="1" thickBot="1" x14ac:dyDescent="0.3">
      <c r="A3" s="2" t="s">
        <v>5</v>
      </c>
      <c r="B3" s="3">
        <v>1</v>
      </c>
      <c r="C3" s="4">
        <v>2</v>
      </c>
      <c r="D3" s="4">
        <v>3</v>
      </c>
      <c r="E3" s="4">
        <v>4</v>
      </c>
      <c r="F3" s="5">
        <v>5</v>
      </c>
      <c r="G3" s="3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7"/>
      <c r="O3" s="49"/>
      <c r="P3" s="42"/>
    </row>
    <row r="4" spans="1:16" ht="13.8" thickTop="1" x14ac:dyDescent="0.25">
      <c r="A4" s="6" t="s">
        <v>15</v>
      </c>
      <c r="B4" s="27">
        <v>84</v>
      </c>
      <c r="C4" s="7">
        <v>78</v>
      </c>
      <c r="D4" s="7">
        <v>87</v>
      </c>
      <c r="E4" s="7">
        <v>86</v>
      </c>
      <c r="F4" s="8">
        <v>80</v>
      </c>
      <c r="G4" s="27">
        <v>15</v>
      </c>
      <c r="H4" s="7">
        <v>15</v>
      </c>
      <c r="I4" s="7">
        <v>15</v>
      </c>
      <c r="J4" s="7">
        <v>15</v>
      </c>
      <c r="K4" s="7">
        <v>30</v>
      </c>
      <c r="L4" s="7">
        <v>30</v>
      </c>
      <c r="M4" s="8">
        <v>30</v>
      </c>
      <c r="N4" s="34">
        <v>105</v>
      </c>
      <c r="O4" s="9">
        <f t="shared" ref="O4:O46" si="0">(SUM(B4:F4)+SUM(G4:M4)+N4)/(COUNT(B4:F4)*100+COUNT(G4:J4)*15+COUNT(K4:M4)*30+COUNT(N4)*150)*100</f>
        <v>83.75</v>
      </c>
      <c r="P4" s="30" t="str">
        <f>IF(O4&lt;59.4,"F",IF(O4&lt;69.4,"D",IF(O4&lt;79.4,"C",IF(O4&lt;89.4,"B","A"))))</f>
        <v>B</v>
      </c>
    </row>
    <row r="5" spans="1:16" x14ac:dyDescent="0.25">
      <c r="A5" s="28" t="s">
        <v>50</v>
      </c>
      <c r="B5" s="10">
        <v>84</v>
      </c>
      <c r="C5" s="11">
        <v>81</v>
      </c>
      <c r="D5" s="11">
        <v>85</v>
      </c>
      <c r="E5" s="11">
        <v>95</v>
      </c>
      <c r="F5" s="12">
        <v>92</v>
      </c>
      <c r="G5" s="10">
        <v>15</v>
      </c>
      <c r="H5" s="11">
        <v>15</v>
      </c>
      <c r="I5" s="11">
        <v>7.5</v>
      </c>
      <c r="J5" s="11">
        <v>10.588235294117649</v>
      </c>
      <c r="K5" s="11">
        <v>26</v>
      </c>
      <c r="L5" s="11">
        <v>30</v>
      </c>
      <c r="M5" s="12">
        <v>30</v>
      </c>
      <c r="N5" s="35">
        <v>139.28571428571428</v>
      </c>
      <c r="O5" s="9">
        <f t="shared" si="0"/>
        <v>88.796743697479002</v>
      </c>
      <c r="P5" s="31" t="str">
        <f t="shared" ref="P5:P46" si="1">IF(O5&lt;59.4,"F",IF(O5&lt;69.4,"D",IF(O5&lt;79.4,"C",IF(O5&lt;89.4,"B","A"))))</f>
        <v>B</v>
      </c>
    </row>
    <row r="6" spans="1:16" x14ac:dyDescent="0.25">
      <c r="A6" s="6" t="s">
        <v>40</v>
      </c>
      <c r="B6" s="10">
        <v>89</v>
      </c>
      <c r="C6" s="11">
        <v>94</v>
      </c>
      <c r="D6" s="11">
        <v>98</v>
      </c>
      <c r="E6" s="11">
        <v>91</v>
      </c>
      <c r="F6" s="12">
        <v>85</v>
      </c>
      <c r="G6" s="10">
        <v>15</v>
      </c>
      <c r="H6" s="11">
        <v>15</v>
      </c>
      <c r="I6" s="11">
        <v>15</v>
      </c>
      <c r="J6" s="11">
        <v>15</v>
      </c>
      <c r="K6" s="11">
        <v>30</v>
      </c>
      <c r="L6" s="11">
        <v>30</v>
      </c>
      <c r="M6" s="12">
        <v>30</v>
      </c>
      <c r="N6" s="35">
        <v>135</v>
      </c>
      <c r="O6" s="9">
        <f t="shared" si="0"/>
        <v>92.75</v>
      </c>
      <c r="P6" s="31" t="str">
        <f t="shared" si="1"/>
        <v>A</v>
      </c>
    </row>
    <row r="7" spans="1:16" x14ac:dyDescent="0.25">
      <c r="A7" s="28" t="s">
        <v>55</v>
      </c>
      <c r="B7" s="10">
        <v>82</v>
      </c>
      <c r="C7" s="11">
        <v>93</v>
      </c>
      <c r="D7" s="11">
        <v>87</v>
      </c>
      <c r="E7" s="11">
        <v>90</v>
      </c>
      <c r="F7" s="12">
        <v>76</v>
      </c>
      <c r="G7" s="10">
        <v>15</v>
      </c>
      <c r="H7" s="11">
        <v>15</v>
      </c>
      <c r="I7" s="11">
        <v>15</v>
      </c>
      <c r="J7" s="11">
        <v>15</v>
      </c>
      <c r="K7" s="11">
        <v>30</v>
      </c>
      <c r="L7" s="11">
        <v>30</v>
      </c>
      <c r="M7" s="12">
        <v>30</v>
      </c>
      <c r="N7" s="35">
        <v>107.14285714285714</v>
      </c>
      <c r="O7" s="9">
        <f t="shared" si="0"/>
        <v>85.642857142857139</v>
      </c>
      <c r="P7" s="31" t="str">
        <f t="shared" si="1"/>
        <v>B</v>
      </c>
    </row>
    <row r="8" spans="1:16" x14ac:dyDescent="0.25">
      <c r="A8" s="28" t="s">
        <v>51</v>
      </c>
      <c r="B8" s="10">
        <v>81</v>
      </c>
      <c r="C8" s="11">
        <v>84</v>
      </c>
      <c r="D8" s="11">
        <v>69</v>
      </c>
      <c r="E8" s="11">
        <v>80</v>
      </c>
      <c r="F8" s="12">
        <v>81</v>
      </c>
      <c r="G8" s="10">
        <v>15</v>
      </c>
      <c r="H8" s="11">
        <v>15</v>
      </c>
      <c r="I8" s="11">
        <v>15</v>
      </c>
      <c r="J8" s="11">
        <v>15</v>
      </c>
      <c r="K8" s="11">
        <v>30</v>
      </c>
      <c r="L8" s="11">
        <v>30</v>
      </c>
      <c r="M8" s="12">
        <v>28.965517241379313</v>
      </c>
      <c r="N8" s="35">
        <v>115.71428571428571</v>
      </c>
      <c r="O8" s="9">
        <f t="shared" si="0"/>
        <v>82.459975369458121</v>
      </c>
      <c r="P8" s="31" t="str">
        <f t="shared" si="1"/>
        <v>B</v>
      </c>
    </row>
    <row r="9" spans="1:16" x14ac:dyDescent="0.25">
      <c r="A9" s="6" t="s">
        <v>29</v>
      </c>
      <c r="B9" s="10">
        <v>89</v>
      </c>
      <c r="C9" s="11">
        <v>77</v>
      </c>
      <c r="D9" s="11">
        <v>74</v>
      </c>
      <c r="E9" s="11">
        <v>66</v>
      </c>
      <c r="F9" s="12">
        <v>77</v>
      </c>
      <c r="G9" s="10">
        <v>15</v>
      </c>
      <c r="H9" s="11">
        <v>7.5</v>
      </c>
      <c r="I9" s="11">
        <v>12</v>
      </c>
      <c r="J9" s="11">
        <v>15</v>
      </c>
      <c r="K9" s="11">
        <v>28</v>
      </c>
      <c r="L9" s="11">
        <v>19.2</v>
      </c>
      <c r="M9" s="12">
        <v>30</v>
      </c>
      <c r="N9" s="35">
        <v>117.85714285714286</v>
      </c>
      <c r="O9" s="9">
        <f t="shared" si="0"/>
        <v>78.444642857142853</v>
      </c>
      <c r="P9" s="31" t="str">
        <f t="shared" si="1"/>
        <v>C</v>
      </c>
    </row>
    <row r="10" spans="1:16" x14ac:dyDescent="0.25">
      <c r="A10" s="6" t="s">
        <v>39</v>
      </c>
      <c r="B10" s="10">
        <v>72</v>
      </c>
      <c r="C10" s="11">
        <v>61</v>
      </c>
      <c r="D10" s="11">
        <v>76</v>
      </c>
      <c r="E10" s="11">
        <v>64</v>
      </c>
      <c r="F10" s="12">
        <v>73</v>
      </c>
      <c r="G10" s="10">
        <v>15</v>
      </c>
      <c r="H10" s="11">
        <v>14.0625</v>
      </c>
      <c r="I10" s="11">
        <v>15</v>
      </c>
      <c r="J10" s="11">
        <v>15</v>
      </c>
      <c r="K10" s="11">
        <v>30</v>
      </c>
      <c r="L10" s="11">
        <v>30</v>
      </c>
      <c r="M10" s="12">
        <v>30</v>
      </c>
      <c r="N10" s="35">
        <v>111.42857142857143</v>
      </c>
      <c r="O10" s="9">
        <f t="shared" si="0"/>
        <v>75.811383928571431</v>
      </c>
      <c r="P10" s="31" t="str">
        <f t="shared" si="1"/>
        <v>C</v>
      </c>
    </row>
    <row r="11" spans="1:16" x14ac:dyDescent="0.25">
      <c r="A11" s="6" t="s">
        <v>43</v>
      </c>
      <c r="B11" s="10">
        <v>63</v>
      </c>
      <c r="C11" s="11">
        <v>77</v>
      </c>
      <c r="D11" s="11">
        <v>87</v>
      </c>
      <c r="E11" s="11">
        <v>94</v>
      </c>
      <c r="F11" s="12">
        <v>70</v>
      </c>
      <c r="G11" s="10">
        <v>12</v>
      </c>
      <c r="H11" s="11">
        <v>15</v>
      </c>
      <c r="I11" s="11">
        <v>12</v>
      </c>
      <c r="J11" s="11">
        <v>15</v>
      </c>
      <c r="K11" s="11">
        <v>30</v>
      </c>
      <c r="L11" s="11">
        <v>28.8</v>
      </c>
      <c r="M11" s="12">
        <v>26.896551724137932</v>
      </c>
      <c r="N11" s="35">
        <v>139.28571428571428</v>
      </c>
      <c r="O11" s="9">
        <f t="shared" si="0"/>
        <v>83.74778325123151</v>
      </c>
      <c r="P11" s="31" t="str">
        <f t="shared" si="1"/>
        <v>B</v>
      </c>
    </row>
    <row r="12" spans="1:16" x14ac:dyDescent="0.25">
      <c r="A12" s="6" t="s">
        <v>26</v>
      </c>
      <c r="B12" s="10">
        <v>81</v>
      </c>
      <c r="C12" s="11">
        <v>69</v>
      </c>
      <c r="D12" s="11">
        <v>54</v>
      </c>
      <c r="E12" s="11">
        <v>48</v>
      </c>
      <c r="F12" s="12">
        <v>48</v>
      </c>
      <c r="G12" s="10">
        <v>15</v>
      </c>
      <c r="H12" s="11">
        <v>13.125</v>
      </c>
      <c r="I12" s="11">
        <v>10.5</v>
      </c>
      <c r="J12" s="11">
        <v>6.1764705882352935</v>
      </c>
      <c r="K12" s="11">
        <v>8</v>
      </c>
      <c r="L12" s="11">
        <v>0</v>
      </c>
      <c r="M12" s="12">
        <v>24.827586206896552</v>
      </c>
      <c r="N12" s="35">
        <v>109.28571428571429</v>
      </c>
      <c r="O12" s="9">
        <f t="shared" si="0"/>
        <v>60.864346385105769</v>
      </c>
      <c r="P12" s="31" t="str">
        <f t="shared" si="1"/>
        <v>D</v>
      </c>
    </row>
    <row r="13" spans="1:16" x14ac:dyDescent="0.25">
      <c r="A13" s="6" t="s">
        <v>18</v>
      </c>
      <c r="B13" s="10">
        <v>64</v>
      </c>
      <c r="C13" s="11">
        <v>72</v>
      </c>
      <c r="D13" s="11">
        <v>65</v>
      </c>
      <c r="E13" s="11">
        <v>81</v>
      </c>
      <c r="F13" s="12">
        <v>64</v>
      </c>
      <c r="G13" s="10">
        <v>15</v>
      </c>
      <c r="H13" s="11">
        <v>15</v>
      </c>
      <c r="I13" s="11">
        <v>10.5</v>
      </c>
      <c r="J13" s="11">
        <v>15</v>
      </c>
      <c r="K13" s="11">
        <v>30</v>
      </c>
      <c r="L13" s="11">
        <v>30</v>
      </c>
      <c r="M13" s="12">
        <v>23.793103448275865</v>
      </c>
      <c r="N13" s="35">
        <v>111.42857142857143</v>
      </c>
      <c r="O13" s="9">
        <f t="shared" si="0"/>
        <v>74.590209359605907</v>
      </c>
      <c r="P13" s="31" t="str">
        <f t="shared" si="1"/>
        <v>C</v>
      </c>
    </row>
    <row r="14" spans="1:16" x14ac:dyDescent="0.25">
      <c r="A14" s="28" t="s">
        <v>52</v>
      </c>
      <c r="B14" s="10">
        <v>62</v>
      </c>
      <c r="C14" s="11">
        <v>56</v>
      </c>
      <c r="D14" s="11">
        <v>76</v>
      </c>
      <c r="E14" s="11">
        <v>45</v>
      </c>
      <c r="F14" s="12">
        <v>59</v>
      </c>
      <c r="G14" s="10">
        <v>10.5</v>
      </c>
      <c r="H14" s="11">
        <v>10.3125</v>
      </c>
      <c r="I14" s="11">
        <v>7.5</v>
      </c>
      <c r="J14" s="11">
        <v>1.7647058823529411</v>
      </c>
      <c r="K14" s="11">
        <v>24</v>
      </c>
      <c r="L14" s="11">
        <v>14.4</v>
      </c>
      <c r="M14" s="12">
        <v>16.551724137931036</v>
      </c>
      <c r="N14" s="35">
        <v>100.71428571428571</v>
      </c>
      <c r="O14" s="9">
        <f t="shared" si="0"/>
        <v>60.467901966821216</v>
      </c>
      <c r="P14" s="31" t="str">
        <f t="shared" si="1"/>
        <v>D</v>
      </c>
    </row>
    <row r="15" spans="1:16" x14ac:dyDescent="0.25">
      <c r="A15" s="6" t="s">
        <v>33</v>
      </c>
      <c r="B15" s="10">
        <v>77</v>
      </c>
      <c r="C15" s="11">
        <v>78</v>
      </c>
      <c r="D15" s="11">
        <v>93</v>
      </c>
      <c r="E15" s="11">
        <v>93</v>
      </c>
      <c r="F15" s="12">
        <v>77</v>
      </c>
      <c r="G15" s="10">
        <v>15</v>
      </c>
      <c r="H15" s="11">
        <v>15</v>
      </c>
      <c r="I15" s="11">
        <v>15</v>
      </c>
      <c r="J15" s="11">
        <v>15</v>
      </c>
      <c r="K15" s="11">
        <v>30</v>
      </c>
      <c r="L15" s="11">
        <v>30</v>
      </c>
      <c r="M15" s="12">
        <v>30</v>
      </c>
      <c r="N15" s="35">
        <v>120</v>
      </c>
      <c r="O15" s="9">
        <f t="shared" si="0"/>
        <v>86</v>
      </c>
      <c r="P15" s="31" t="str">
        <f t="shared" si="1"/>
        <v>B</v>
      </c>
    </row>
    <row r="16" spans="1:16" x14ac:dyDescent="0.25">
      <c r="A16" s="6" t="s">
        <v>31</v>
      </c>
      <c r="B16" s="10">
        <v>80</v>
      </c>
      <c r="C16" s="11">
        <v>73</v>
      </c>
      <c r="D16" s="11">
        <v>72</v>
      </c>
      <c r="E16" s="11">
        <v>80</v>
      </c>
      <c r="F16" s="12">
        <v>79</v>
      </c>
      <c r="G16" s="10">
        <v>15</v>
      </c>
      <c r="H16" s="11">
        <v>6.5625</v>
      </c>
      <c r="I16" s="11">
        <v>15</v>
      </c>
      <c r="J16" s="11">
        <v>4.4117647058823533</v>
      </c>
      <c r="K16" s="11">
        <v>26</v>
      </c>
      <c r="L16" s="11">
        <v>25.2</v>
      </c>
      <c r="M16" s="12">
        <v>30</v>
      </c>
      <c r="N16" s="35">
        <v>115.71428571428571</v>
      </c>
      <c r="O16" s="9">
        <f t="shared" si="0"/>
        <v>77.736068802521004</v>
      </c>
      <c r="P16" s="31" t="str">
        <f t="shared" si="1"/>
        <v>C</v>
      </c>
    </row>
    <row r="17" spans="1:16" x14ac:dyDescent="0.25">
      <c r="A17" s="6" t="s">
        <v>34</v>
      </c>
      <c r="B17" s="10">
        <v>61</v>
      </c>
      <c r="C17" s="11"/>
      <c r="D17" s="11"/>
      <c r="E17" s="11"/>
      <c r="F17" s="12"/>
      <c r="G17" s="10">
        <v>10.5</v>
      </c>
      <c r="H17" s="11">
        <v>8.4375</v>
      </c>
      <c r="I17" s="11">
        <v>0</v>
      </c>
      <c r="J17" s="11">
        <v>0</v>
      </c>
      <c r="K17" s="11"/>
      <c r="L17" s="11"/>
      <c r="M17" s="12"/>
      <c r="N17" s="35"/>
      <c r="O17" s="9">
        <f t="shared" si="0"/>
        <v>49.9609375</v>
      </c>
      <c r="P17" s="31" t="str">
        <f t="shared" si="1"/>
        <v>F</v>
      </c>
    </row>
    <row r="18" spans="1:16" x14ac:dyDescent="0.25">
      <c r="A18" s="6" t="s">
        <v>17</v>
      </c>
      <c r="B18" s="10">
        <v>91</v>
      </c>
      <c r="C18" s="11">
        <v>70</v>
      </c>
      <c r="D18" s="11">
        <v>83</v>
      </c>
      <c r="E18" s="11">
        <v>71</v>
      </c>
      <c r="F18" s="12">
        <v>51</v>
      </c>
      <c r="G18" s="10">
        <v>15</v>
      </c>
      <c r="H18" s="11">
        <v>15</v>
      </c>
      <c r="I18" s="11">
        <v>13.5</v>
      </c>
      <c r="J18" s="11">
        <v>9.7058823529411775</v>
      </c>
      <c r="K18" s="11">
        <v>30</v>
      </c>
      <c r="L18" s="11">
        <v>30</v>
      </c>
      <c r="M18" s="12">
        <v>24.827586206896552</v>
      </c>
      <c r="N18" s="35">
        <v>105</v>
      </c>
      <c r="O18" s="9">
        <f t="shared" si="0"/>
        <v>76.129183569979716</v>
      </c>
      <c r="P18" s="31" t="str">
        <f t="shared" si="1"/>
        <v>C</v>
      </c>
    </row>
    <row r="19" spans="1:16" x14ac:dyDescent="0.25">
      <c r="A19" s="28" t="s">
        <v>48</v>
      </c>
      <c r="B19" s="10">
        <v>87</v>
      </c>
      <c r="C19" s="11">
        <v>71</v>
      </c>
      <c r="D19" s="11">
        <v>82</v>
      </c>
      <c r="E19" s="11">
        <v>80</v>
      </c>
      <c r="F19" s="12">
        <v>71</v>
      </c>
      <c r="G19" s="10">
        <v>15</v>
      </c>
      <c r="H19" s="11">
        <v>15</v>
      </c>
      <c r="I19" s="11">
        <v>15</v>
      </c>
      <c r="J19" s="11">
        <v>15</v>
      </c>
      <c r="K19" s="11">
        <v>30</v>
      </c>
      <c r="L19" s="11">
        <v>30</v>
      </c>
      <c r="M19" s="12">
        <v>30</v>
      </c>
      <c r="N19" s="35">
        <v>130.71428571428572</v>
      </c>
      <c r="O19" s="9">
        <f t="shared" si="0"/>
        <v>83.964285714285722</v>
      </c>
      <c r="P19" s="31" t="str">
        <f t="shared" si="1"/>
        <v>B</v>
      </c>
    </row>
    <row r="20" spans="1:16" x14ac:dyDescent="0.25">
      <c r="A20" s="28" t="s">
        <v>54</v>
      </c>
      <c r="B20" s="10">
        <v>72</v>
      </c>
      <c r="C20" s="11">
        <v>78</v>
      </c>
      <c r="D20" s="11">
        <v>81</v>
      </c>
      <c r="E20" s="11">
        <v>70</v>
      </c>
      <c r="F20" s="12">
        <v>59</v>
      </c>
      <c r="G20" s="10">
        <v>12</v>
      </c>
      <c r="H20" s="11">
        <v>8.4375</v>
      </c>
      <c r="I20" s="11">
        <v>15</v>
      </c>
      <c r="J20" s="11">
        <v>15</v>
      </c>
      <c r="K20" s="11">
        <v>30</v>
      </c>
      <c r="L20" s="11">
        <v>26.4</v>
      </c>
      <c r="M20" s="12">
        <v>23.793103448275865</v>
      </c>
      <c r="N20" s="35">
        <v>113.57142857142857</v>
      </c>
      <c r="O20" s="9">
        <f t="shared" si="0"/>
        <v>75.525254002463058</v>
      </c>
      <c r="P20" s="31" t="str">
        <f t="shared" si="1"/>
        <v>C</v>
      </c>
    </row>
    <row r="21" spans="1:16" x14ac:dyDescent="0.25">
      <c r="A21" s="6" t="s">
        <v>36</v>
      </c>
      <c r="B21" s="10">
        <v>87</v>
      </c>
      <c r="C21" s="11">
        <v>79</v>
      </c>
      <c r="D21" s="11">
        <v>68</v>
      </c>
      <c r="E21" s="11">
        <v>92</v>
      </c>
      <c r="F21" s="12">
        <v>94</v>
      </c>
      <c r="G21" s="10">
        <v>15</v>
      </c>
      <c r="H21" s="11">
        <v>15</v>
      </c>
      <c r="I21" s="11">
        <v>15</v>
      </c>
      <c r="J21" s="11">
        <v>15</v>
      </c>
      <c r="K21" s="11">
        <v>30</v>
      </c>
      <c r="L21" s="11">
        <v>30</v>
      </c>
      <c r="M21" s="12">
        <v>30</v>
      </c>
      <c r="N21" s="35">
        <v>130.71428571428572</v>
      </c>
      <c r="O21" s="9">
        <f t="shared" si="0"/>
        <v>87.589285714285722</v>
      </c>
      <c r="P21" s="31" t="str">
        <f t="shared" si="1"/>
        <v>B</v>
      </c>
    </row>
    <row r="22" spans="1:16" x14ac:dyDescent="0.25">
      <c r="A22" s="28" t="s">
        <v>49</v>
      </c>
      <c r="B22" s="10">
        <v>77</v>
      </c>
      <c r="C22" s="11">
        <v>84</v>
      </c>
      <c r="D22" s="11">
        <v>77</v>
      </c>
      <c r="E22" s="11">
        <v>94</v>
      </c>
      <c r="F22" s="12">
        <v>89</v>
      </c>
      <c r="G22" s="10">
        <v>15</v>
      </c>
      <c r="H22" s="11">
        <v>15</v>
      </c>
      <c r="I22" s="11">
        <v>15</v>
      </c>
      <c r="J22" s="11">
        <v>15</v>
      </c>
      <c r="K22" s="11">
        <v>30</v>
      </c>
      <c r="L22" s="11">
        <v>30</v>
      </c>
      <c r="M22" s="12">
        <v>30</v>
      </c>
      <c r="N22" s="35">
        <v>141.42857142857142</v>
      </c>
      <c r="O22" s="9">
        <f t="shared" si="0"/>
        <v>89.053571428571431</v>
      </c>
      <c r="P22" s="31" t="str">
        <f t="shared" si="1"/>
        <v>B</v>
      </c>
    </row>
    <row r="23" spans="1:16" x14ac:dyDescent="0.25">
      <c r="A23" s="6" t="s">
        <v>28</v>
      </c>
      <c r="B23" s="10">
        <v>86</v>
      </c>
      <c r="C23" s="11">
        <v>86</v>
      </c>
      <c r="D23" s="11">
        <v>96</v>
      </c>
      <c r="E23" s="11">
        <v>100</v>
      </c>
      <c r="F23" s="12">
        <v>94</v>
      </c>
      <c r="G23" s="10">
        <v>15</v>
      </c>
      <c r="H23" s="11">
        <v>15</v>
      </c>
      <c r="I23" s="11">
        <v>15</v>
      </c>
      <c r="J23" s="11">
        <v>15</v>
      </c>
      <c r="K23" s="11">
        <v>30</v>
      </c>
      <c r="L23" s="11">
        <v>30</v>
      </c>
      <c r="M23" s="12">
        <v>30</v>
      </c>
      <c r="N23" s="35">
        <v>139.28571428571428</v>
      </c>
      <c r="O23" s="9">
        <f t="shared" si="0"/>
        <v>93.910714285714278</v>
      </c>
      <c r="P23" s="31" t="str">
        <f t="shared" si="1"/>
        <v>A</v>
      </c>
    </row>
    <row r="24" spans="1:16" x14ac:dyDescent="0.25">
      <c r="A24" s="6" t="s">
        <v>42</v>
      </c>
      <c r="B24" s="10">
        <v>69</v>
      </c>
      <c r="C24" s="11">
        <v>63</v>
      </c>
      <c r="D24" s="11">
        <v>75</v>
      </c>
      <c r="E24" s="11">
        <v>63</v>
      </c>
      <c r="F24" s="12">
        <v>77</v>
      </c>
      <c r="G24" s="10">
        <v>15</v>
      </c>
      <c r="H24" s="11">
        <v>15</v>
      </c>
      <c r="I24" s="11">
        <v>15</v>
      </c>
      <c r="J24" s="11">
        <v>15</v>
      </c>
      <c r="K24" s="11">
        <v>30</v>
      </c>
      <c r="L24" s="11">
        <v>30</v>
      </c>
      <c r="M24" s="12">
        <v>30</v>
      </c>
      <c r="N24" s="35">
        <v>94.285714285714278</v>
      </c>
      <c r="O24" s="9">
        <f t="shared" si="0"/>
        <v>73.910714285714278</v>
      </c>
      <c r="P24" s="31" t="str">
        <f t="shared" si="1"/>
        <v>C</v>
      </c>
    </row>
    <row r="25" spans="1:16" x14ac:dyDescent="0.25">
      <c r="A25" s="6" t="s">
        <v>45</v>
      </c>
      <c r="B25" s="10">
        <v>61</v>
      </c>
      <c r="C25" s="11">
        <v>54</v>
      </c>
      <c r="D25" s="11">
        <v>22</v>
      </c>
      <c r="E25" s="11"/>
      <c r="F25" s="12"/>
      <c r="G25" s="10">
        <v>3</v>
      </c>
      <c r="H25" s="11">
        <v>0</v>
      </c>
      <c r="I25" s="11">
        <v>0</v>
      </c>
      <c r="J25" s="11">
        <v>0</v>
      </c>
      <c r="K25" s="11">
        <v>0</v>
      </c>
      <c r="L25" s="11"/>
      <c r="M25" s="12"/>
      <c r="N25" s="35"/>
      <c r="O25" s="9">
        <f t="shared" si="0"/>
        <v>35.897435897435898</v>
      </c>
      <c r="P25" s="31" t="str">
        <f t="shared" si="1"/>
        <v>F</v>
      </c>
    </row>
    <row r="26" spans="1:16" x14ac:dyDescent="0.25">
      <c r="A26" s="6" t="s">
        <v>23</v>
      </c>
      <c r="B26" s="10">
        <v>71</v>
      </c>
      <c r="C26" s="11">
        <v>84</v>
      </c>
      <c r="D26" s="11">
        <v>64</v>
      </c>
      <c r="E26" s="11">
        <v>74</v>
      </c>
      <c r="F26" s="12">
        <v>63</v>
      </c>
      <c r="G26" s="10">
        <v>15</v>
      </c>
      <c r="H26" s="11">
        <v>15</v>
      </c>
      <c r="I26" s="11">
        <v>12</v>
      </c>
      <c r="J26" s="11">
        <v>0</v>
      </c>
      <c r="K26" s="11">
        <v>8</v>
      </c>
      <c r="L26" s="11">
        <v>27.6</v>
      </c>
      <c r="M26" s="12">
        <v>22.758620689655171</v>
      </c>
      <c r="N26" s="35">
        <v>120</v>
      </c>
      <c r="O26" s="9">
        <f t="shared" si="0"/>
        <v>72.044827586206893</v>
      </c>
      <c r="P26" s="31" t="str">
        <f t="shared" si="1"/>
        <v>C</v>
      </c>
    </row>
    <row r="27" spans="1:16" x14ac:dyDescent="0.25">
      <c r="A27" s="6" t="s">
        <v>32</v>
      </c>
      <c r="B27" s="10">
        <v>41</v>
      </c>
      <c r="C27" s="11">
        <v>46</v>
      </c>
      <c r="D27" s="11">
        <v>72</v>
      </c>
      <c r="E27" s="11">
        <v>72</v>
      </c>
      <c r="F27" s="12">
        <v>72</v>
      </c>
      <c r="G27" s="10">
        <v>10.5</v>
      </c>
      <c r="H27" s="11">
        <v>11.25</v>
      </c>
      <c r="I27" s="11">
        <v>15</v>
      </c>
      <c r="J27" s="11">
        <v>15</v>
      </c>
      <c r="K27" s="11">
        <v>30</v>
      </c>
      <c r="L27" s="11">
        <v>15.6</v>
      </c>
      <c r="M27" s="12">
        <v>26.896551724137932</v>
      </c>
      <c r="N27" s="35">
        <v>107.14285714285714</v>
      </c>
      <c r="O27" s="9">
        <f t="shared" si="0"/>
        <v>66.79867610837438</v>
      </c>
      <c r="P27" s="31" t="str">
        <f t="shared" si="1"/>
        <v>D</v>
      </c>
    </row>
    <row r="28" spans="1:16" x14ac:dyDescent="0.25">
      <c r="A28" s="6" t="s">
        <v>14</v>
      </c>
      <c r="B28" s="10">
        <v>48</v>
      </c>
      <c r="C28" s="11">
        <v>58</v>
      </c>
      <c r="D28" s="11">
        <v>53</v>
      </c>
      <c r="E28" s="11"/>
      <c r="F28" s="12"/>
      <c r="G28" s="10">
        <v>15</v>
      </c>
      <c r="H28" s="11">
        <v>15</v>
      </c>
      <c r="I28" s="11">
        <v>0</v>
      </c>
      <c r="J28" s="11">
        <v>0</v>
      </c>
      <c r="K28" s="11">
        <v>0</v>
      </c>
      <c r="L28" s="11"/>
      <c r="M28" s="12"/>
      <c r="N28" s="35"/>
      <c r="O28" s="9">
        <f t="shared" si="0"/>
        <v>48.46153846153846</v>
      </c>
      <c r="P28" s="31" t="str">
        <f t="shared" si="1"/>
        <v>F</v>
      </c>
    </row>
    <row r="29" spans="1:16" x14ac:dyDescent="0.25">
      <c r="A29" s="6" t="s">
        <v>21</v>
      </c>
      <c r="B29" s="10">
        <v>84</v>
      </c>
      <c r="C29" s="11">
        <v>76</v>
      </c>
      <c r="D29" s="11">
        <v>88</v>
      </c>
      <c r="E29" s="11">
        <v>83</v>
      </c>
      <c r="F29" s="12">
        <v>91</v>
      </c>
      <c r="G29" s="10">
        <v>15</v>
      </c>
      <c r="H29" s="11">
        <v>10.3125</v>
      </c>
      <c r="I29" s="11">
        <v>15</v>
      </c>
      <c r="J29" s="11">
        <v>7.9411764705882355</v>
      </c>
      <c r="K29" s="11">
        <v>30</v>
      </c>
      <c r="L29" s="11">
        <v>28.8</v>
      </c>
      <c r="M29" s="12">
        <v>28.965517241379313</v>
      </c>
      <c r="N29" s="35">
        <v>143.57142857142858</v>
      </c>
      <c r="O29" s="9">
        <f t="shared" si="0"/>
        <v>87.698827785424513</v>
      </c>
      <c r="P29" s="31" t="str">
        <f t="shared" si="1"/>
        <v>B</v>
      </c>
    </row>
    <row r="30" spans="1:16" x14ac:dyDescent="0.25">
      <c r="A30" s="28" t="s">
        <v>53</v>
      </c>
      <c r="B30" s="10">
        <v>90</v>
      </c>
      <c r="C30" s="11">
        <v>90</v>
      </c>
      <c r="D30" s="11">
        <v>84</v>
      </c>
      <c r="E30" s="11">
        <v>85</v>
      </c>
      <c r="F30" s="12">
        <v>90</v>
      </c>
      <c r="G30" s="10">
        <v>15</v>
      </c>
      <c r="H30" s="11">
        <v>15</v>
      </c>
      <c r="I30" s="11">
        <v>13.5</v>
      </c>
      <c r="J30" s="11">
        <v>15</v>
      </c>
      <c r="K30" s="11">
        <v>30</v>
      </c>
      <c r="L30" s="11">
        <v>30</v>
      </c>
      <c r="M30" s="12">
        <v>30</v>
      </c>
      <c r="N30" s="35">
        <v>111.42857142857143</v>
      </c>
      <c r="O30" s="9">
        <f t="shared" si="0"/>
        <v>87.366071428571431</v>
      </c>
      <c r="P30" s="31" t="str">
        <f t="shared" si="1"/>
        <v>B</v>
      </c>
    </row>
    <row r="31" spans="1:16" x14ac:dyDescent="0.25">
      <c r="A31" s="6" t="s">
        <v>24</v>
      </c>
      <c r="B31" s="10">
        <v>65</v>
      </c>
      <c r="C31" s="11">
        <v>86</v>
      </c>
      <c r="D31" s="11">
        <v>87</v>
      </c>
      <c r="E31" s="11">
        <v>87</v>
      </c>
      <c r="F31" s="12">
        <v>73</v>
      </c>
      <c r="G31" s="10">
        <v>15</v>
      </c>
      <c r="H31" s="11">
        <v>15</v>
      </c>
      <c r="I31" s="11">
        <v>15</v>
      </c>
      <c r="J31" s="11">
        <v>15</v>
      </c>
      <c r="K31" s="11">
        <v>30</v>
      </c>
      <c r="L31" s="11">
        <v>30</v>
      </c>
      <c r="M31" s="12">
        <v>30</v>
      </c>
      <c r="N31" s="35">
        <v>107.14285714285714</v>
      </c>
      <c r="O31" s="9">
        <f t="shared" si="0"/>
        <v>81.892857142857139</v>
      </c>
      <c r="P31" s="31" t="str">
        <f t="shared" si="1"/>
        <v>B</v>
      </c>
    </row>
    <row r="32" spans="1:16" x14ac:dyDescent="0.25">
      <c r="A32" s="28" t="s">
        <v>46</v>
      </c>
      <c r="B32" s="10">
        <v>98</v>
      </c>
      <c r="C32" s="11">
        <v>102</v>
      </c>
      <c r="D32" s="11">
        <v>110</v>
      </c>
      <c r="E32" s="11">
        <v>99</v>
      </c>
      <c r="F32" s="12">
        <v>100</v>
      </c>
      <c r="G32" s="10">
        <v>15</v>
      </c>
      <c r="H32" s="11">
        <v>15</v>
      </c>
      <c r="I32" s="11">
        <v>15</v>
      </c>
      <c r="J32" s="11">
        <v>15</v>
      </c>
      <c r="K32" s="11">
        <v>30</v>
      </c>
      <c r="L32" s="11">
        <v>30</v>
      </c>
      <c r="M32" s="12">
        <v>30</v>
      </c>
      <c r="N32" s="35">
        <v>150</v>
      </c>
      <c r="O32" s="9">
        <f t="shared" si="0"/>
        <v>101.125</v>
      </c>
      <c r="P32" s="31" t="str">
        <f t="shared" si="1"/>
        <v>A</v>
      </c>
    </row>
    <row r="33" spans="1:16" x14ac:dyDescent="0.25">
      <c r="A33" s="6" t="s">
        <v>27</v>
      </c>
      <c r="B33" s="10">
        <v>68</v>
      </c>
      <c r="C33" s="11">
        <v>80</v>
      </c>
      <c r="D33" s="11">
        <v>84</v>
      </c>
      <c r="E33" s="11">
        <v>88</v>
      </c>
      <c r="F33" s="12">
        <v>77</v>
      </c>
      <c r="G33" s="10">
        <v>15</v>
      </c>
      <c r="H33" s="11">
        <v>15</v>
      </c>
      <c r="I33" s="11">
        <v>15</v>
      </c>
      <c r="J33" s="11">
        <v>15</v>
      </c>
      <c r="K33" s="11">
        <v>24</v>
      </c>
      <c r="L33" s="11">
        <v>30</v>
      </c>
      <c r="M33" s="12">
        <v>19.655172413793103</v>
      </c>
      <c r="N33" s="35">
        <v>109.28571428571429</v>
      </c>
      <c r="O33" s="9">
        <f t="shared" si="0"/>
        <v>79.992610837438434</v>
      </c>
      <c r="P33" s="31" t="str">
        <f t="shared" si="1"/>
        <v>B</v>
      </c>
    </row>
    <row r="34" spans="1:16" x14ac:dyDescent="0.25">
      <c r="A34" s="6" t="s">
        <v>20</v>
      </c>
      <c r="B34" s="10">
        <v>97</v>
      </c>
      <c r="C34" s="11">
        <v>70</v>
      </c>
      <c r="D34" s="11">
        <v>94</v>
      </c>
      <c r="E34" s="11">
        <v>94</v>
      </c>
      <c r="F34" s="12">
        <v>86</v>
      </c>
      <c r="G34" s="10">
        <v>15</v>
      </c>
      <c r="H34" s="11">
        <v>14.0625</v>
      </c>
      <c r="I34" s="11">
        <v>9</v>
      </c>
      <c r="J34" s="11">
        <v>15</v>
      </c>
      <c r="K34" s="11">
        <v>30</v>
      </c>
      <c r="L34" s="11">
        <v>30</v>
      </c>
      <c r="M34" s="12">
        <v>30</v>
      </c>
      <c r="N34" s="35">
        <v>120</v>
      </c>
      <c r="O34" s="9">
        <f t="shared" si="0"/>
        <v>88.0078125</v>
      </c>
      <c r="P34" s="31" t="str">
        <f t="shared" si="1"/>
        <v>B</v>
      </c>
    </row>
    <row r="35" spans="1:16" x14ac:dyDescent="0.25">
      <c r="A35" s="6" t="s">
        <v>16</v>
      </c>
      <c r="B35" s="10">
        <v>66</v>
      </c>
      <c r="C35" s="11">
        <v>67</v>
      </c>
      <c r="D35" s="11">
        <v>39</v>
      </c>
      <c r="E35" s="11"/>
      <c r="F35" s="12"/>
      <c r="G35" s="10">
        <v>15</v>
      </c>
      <c r="H35" s="11">
        <v>15</v>
      </c>
      <c r="I35" s="11">
        <v>10.5</v>
      </c>
      <c r="J35" s="11">
        <v>9.7058823529411775</v>
      </c>
      <c r="K35" s="11">
        <v>0</v>
      </c>
      <c r="L35" s="11"/>
      <c r="M35" s="12"/>
      <c r="N35" s="35"/>
      <c r="O35" s="9">
        <f t="shared" si="0"/>
        <v>56.975867269984917</v>
      </c>
      <c r="P35" s="31" t="str">
        <f t="shared" si="1"/>
        <v>F</v>
      </c>
    </row>
    <row r="36" spans="1:16" x14ac:dyDescent="0.25">
      <c r="A36" s="6" t="s">
        <v>30</v>
      </c>
      <c r="B36" s="10">
        <v>68</v>
      </c>
      <c r="C36" s="11">
        <v>74</v>
      </c>
      <c r="D36" s="11">
        <v>67</v>
      </c>
      <c r="E36" s="11">
        <v>76</v>
      </c>
      <c r="F36" s="12">
        <v>56</v>
      </c>
      <c r="G36" s="10">
        <v>15</v>
      </c>
      <c r="H36" s="11">
        <v>15</v>
      </c>
      <c r="I36" s="11">
        <v>15</v>
      </c>
      <c r="J36" s="11">
        <v>15</v>
      </c>
      <c r="K36" s="11">
        <v>30</v>
      </c>
      <c r="L36" s="11">
        <v>30</v>
      </c>
      <c r="M36" s="12">
        <v>30</v>
      </c>
      <c r="N36" s="35">
        <v>96.428571428571431</v>
      </c>
      <c r="O36" s="9">
        <f t="shared" si="0"/>
        <v>73.428571428571431</v>
      </c>
      <c r="P36" s="31" t="str">
        <f t="shared" si="1"/>
        <v>C</v>
      </c>
    </row>
    <row r="37" spans="1:16" x14ac:dyDescent="0.25">
      <c r="A37" s="6" t="s">
        <v>37</v>
      </c>
      <c r="B37" s="10">
        <v>62</v>
      </c>
      <c r="C37" s="11">
        <v>52</v>
      </c>
      <c r="D37" s="11">
        <v>81</v>
      </c>
      <c r="E37" s="11">
        <v>57</v>
      </c>
      <c r="F37" s="12">
        <v>58</v>
      </c>
      <c r="G37" s="10">
        <v>15</v>
      </c>
      <c r="H37" s="11">
        <v>15</v>
      </c>
      <c r="I37" s="11">
        <v>10.5</v>
      </c>
      <c r="J37" s="11">
        <v>2.6470588235294121</v>
      </c>
      <c r="K37" s="11">
        <v>30</v>
      </c>
      <c r="L37" s="11">
        <v>30</v>
      </c>
      <c r="M37" s="12">
        <v>21.724137931034484</v>
      </c>
      <c r="N37" s="35">
        <v>107.14285714285714</v>
      </c>
      <c r="O37" s="9">
        <f t="shared" si="0"/>
        <v>67.751756737177629</v>
      </c>
      <c r="P37" s="31" t="str">
        <f t="shared" si="1"/>
        <v>D</v>
      </c>
    </row>
    <row r="38" spans="1:16" x14ac:dyDescent="0.25">
      <c r="A38" s="6" t="s">
        <v>41</v>
      </c>
      <c r="B38" s="10">
        <v>72</v>
      </c>
      <c r="C38" s="11">
        <v>71</v>
      </c>
      <c r="D38" s="11">
        <v>79</v>
      </c>
      <c r="E38" s="11">
        <v>75</v>
      </c>
      <c r="F38" s="12">
        <v>85</v>
      </c>
      <c r="G38" s="10">
        <v>15</v>
      </c>
      <c r="H38" s="11">
        <v>15</v>
      </c>
      <c r="I38" s="11">
        <v>15</v>
      </c>
      <c r="J38" s="11">
        <v>15</v>
      </c>
      <c r="K38" s="11">
        <v>30</v>
      </c>
      <c r="L38" s="11">
        <v>30</v>
      </c>
      <c r="M38" s="12">
        <v>30</v>
      </c>
      <c r="N38" s="35">
        <v>115.71428571428571</v>
      </c>
      <c r="O38" s="9">
        <f t="shared" si="0"/>
        <v>80.964285714285708</v>
      </c>
      <c r="P38" s="31" t="str">
        <f t="shared" si="1"/>
        <v>B</v>
      </c>
    </row>
    <row r="39" spans="1:16" x14ac:dyDescent="0.25">
      <c r="A39" s="28" t="s">
        <v>47</v>
      </c>
      <c r="B39" s="10">
        <v>100</v>
      </c>
      <c r="C39" s="11">
        <v>82</v>
      </c>
      <c r="D39" s="11">
        <v>80</v>
      </c>
      <c r="E39" s="11">
        <v>80</v>
      </c>
      <c r="F39" s="12">
        <v>83</v>
      </c>
      <c r="G39" s="10">
        <v>15</v>
      </c>
      <c r="H39" s="11">
        <v>15</v>
      </c>
      <c r="I39" s="11">
        <v>15</v>
      </c>
      <c r="J39" s="11">
        <v>15</v>
      </c>
      <c r="K39" s="11">
        <v>28</v>
      </c>
      <c r="L39" s="11">
        <v>30</v>
      </c>
      <c r="M39" s="12">
        <v>27.931034482758619</v>
      </c>
      <c r="N39" s="35">
        <v>126.42857142857142</v>
      </c>
      <c r="O39" s="9">
        <f t="shared" si="0"/>
        <v>87.169950738916256</v>
      </c>
      <c r="P39" s="31" t="str">
        <f t="shared" si="1"/>
        <v>B</v>
      </c>
    </row>
    <row r="40" spans="1:16" x14ac:dyDescent="0.25">
      <c r="A40" s="6" t="s">
        <v>19</v>
      </c>
      <c r="B40" s="10">
        <v>94</v>
      </c>
      <c r="C40" s="11">
        <v>91</v>
      </c>
      <c r="D40" s="11">
        <v>98</v>
      </c>
      <c r="E40" s="11">
        <v>100</v>
      </c>
      <c r="F40" s="12">
        <v>94</v>
      </c>
      <c r="G40" s="10">
        <v>15</v>
      </c>
      <c r="H40" s="11">
        <v>15</v>
      </c>
      <c r="I40" s="11">
        <v>15</v>
      </c>
      <c r="J40" s="11">
        <v>15</v>
      </c>
      <c r="K40" s="11">
        <v>30</v>
      </c>
      <c r="L40" s="11">
        <v>30</v>
      </c>
      <c r="M40" s="12">
        <v>30</v>
      </c>
      <c r="N40" s="35">
        <v>122.14285714285714</v>
      </c>
      <c r="O40" s="9">
        <f t="shared" si="0"/>
        <v>93.642857142857139</v>
      </c>
      <c r="P40" s="31" t="str">
        <f t="shared" si="1"/>
        <v>A</v>
      </c>
    </row>
    <row r="41" spans="1:16" x14ac:dyDescent="0.25">
      <c r="A41" s="6" t="s">
        <v>44</v>
      </c>
      <c r="B41" s="10">
        <v>83</v>
      </c>
      <c r="C41" s="11">
        <v>96</v>
      </c>
      <c r="D41" s="11">
        <v>94</v>
      </c>
      <c r="E41" s="11">
        <v>78</v>
      </c>
      <c r="F41" s="12">
        <v>86</v>
      </c>
      <c r="G41" s="10">
        <v>15</v>
      </c>
      <c r="H41" s="11">
        <v>15</v>
      </c>
      <c r="I41" s="11">
        <v>15</v>
      </c>
      <c r="J41" s="11">
        <v>15</v>
      </c>
      <c r="K41" s="11">
        <v>30</v>
      </c>
      <c r="L41" s="11">
        <v>30</v>
      </c>
      <c r="M41" s="12">
        <v>30</v>
      </c>
      <c r="N41" s="35">
        <v>137.14285714285714</v>
      </c>
      <c r="O41" s="9">
        <f t="shared" si="0"/>
        <v>90.517857142857139</v>
      </c>
      <c r="P41" s="31" t="str">
        <f t="shared" si="1"/>
        <v>A</v>
      </c>
    </row>
    <row r="42" spans="1:16" x14ac:dyDescent="0.25">
      <c r="A42" s="6" t="s">
        <v>38</v>
      </c>
      <c r="B42" s="10">
        <v>56</v>
      </c>
      <c r="C42" s="11">
        <v>42</v>
      </c>
      <c r="D42" s="11">
        <v>67</v>
      </c>
      <c r="E42" s="11">
        <v>48</v>
      </c>
      <c r="F42" s="12"/>
      <c r="G42" s="10">
        <v>15</v>
      </c>
      <c r="H42" s="11">
        <v>15</v>
      </c>
      <c r="I42" s="11">
        <v>15</v>
      </c>
      <c r="J42" s="11">
        <v>13.235294117647058</v>
      </c>
      <c r="K42" s="11">
        <v>30</v>
      </c>
      <c r="L42" s="11">
        <v>13.2</v>
      </c>
      <c r="M42" s="12"/>
      <c r="N42" s="35"/>
      <c r="O42" s="9">
        <f t="shared" si="0"/>
        <v>60.468325791855207</v>
      </c>
      <c r="P42" s="31" t="str">
        <f t="shared" si="1"/>
        <v>D</v>
      </c>
    </row>
    <row r="43" spans="1:16" x14ac:dyDescent="0.25">
      <c r="A43" s="6" t="s">
        <v>13</v>
      </c>
      <c r="B43" s="10">
        <v>71</v>
      </c>
      <c r="C43" s="11">
        <v>53</v>
      </c>
      <c r="D43" s="11"/>
      <c r="E43" s="11"/>
      <c r="F43" s="12"/>
      <c r="G43" s="10">
        <v>15</v>
      </c>
      <c r="H43" s="11">
        <v>12.1875</v>
      </c>
      <c r="I43" s="11">
        <v>0</v>
      </c>
      <c r="J43" s="11">
        <v>0</v>
      </c>
      <c r="K43" s="11"/>
      <c r="L43" s="11"/>
      <c r="M43" s="12"/>
      <c r="N43" s="35"/>
      <c r="O43" s="9">
        <f t="shared" si="0"/>
        <v>58.14903846153846</v>
      </c>
      <c r="P43" s="31" t="str">
        <f t="shared" si="1"/>
        <v>F</v>
      </c>
    </row>
    <row r="44" spans="1:16" x14ac:dyDescent="0.25">
      <c r="A44" s="6" t="s">
        <v>22</v>
      </c>
      <c r="B44" s="10">
        <v>72</v>
      </c>
      <c r="C44" s="11">
        <v>81</v>
      </c>
      <c r="D44" s="11">
        <v>96</v>
      </c>
      <c r="E44" s="11">
        <v>93</v>
      </c>
      <c r="F44" s="12">
        <v>74</v>
      </c>
      <c r="G44" s="10">
        <v>15</v>
      </c>
      <c r="H44" s="11">
        <v>0</v>
      </c>
      <c r="I44" s="11">
        <v>10.5</v>
      </c>
      <c r="J44" s="11">
        <v>7.9411764705882355</v>
      </c>
      <c r="K44" s="11">
        <v>30</v>
      </c>
      <c r="L44" s="11">
        <v>30</v>
      </c>
      <c r="M44" s="12">
        <v>27.931034482758619</v>
      </c>
      <c r="N44" s="35">
        <v>139.28571428571428</v>
      </c>
      <c r="O44" s="9">
        <f t="shared" si="0"/>
        <v>84.582240654882639</v>
      </c>
      <c r="P44" s="31" t="str">
        <f t="shared" si="1"/>
        <v>B</v>
      </c>
    </row>
    <row r="45" spans="1:16" x14ac:dyDescent="0.25">
      <c r="A45" s="6" t="s">
        <v>25</v>
      </c>
      <c r="B45" s="10">
        <v>79</v>
      </c>
      <c r="C45" s="11">
        <v>72</v>
      </c>
      <c r="D45" s="11">
        <v>84</v>
      </c>
      <c r="E45" s="11">
        <v>74</v>
      </c>
      <c r="F45" s="12">
        <v>66</v>
      </c>
      <c r="G45" s="10">
        <v>0</v>
      </c>
      <c r="H45" s="11">
        <v>0</v>
      </c>
      <c r="I45" s="11">
        <v>12</v>
      </c>
      <c r="J45" s="11">
        <v>2.6470588235294121</v>
      </c>
      <c r="K45" s="11">
        <v>30</v>
      </c>
      <c r="L45" s="11">
        <v>30</v>
      </c>
      <c r="M45" s="12">
        <v>28.965517241379313</v>
      </c>
      <c r="N45" s="35">
        <v>148.5</v>
      </c>
      <c r="O45" s="9">
        <f t="shared" si="0"/>
        <v>78.389072008113601</v>
      </c>
      <c r="P45" s="31" t="str">
        <f t="shared" si="1"/>
        <v>C</v>
      </c>
    </row>
    <row r="46" spans="1:16" ht="13.8" thickBot="1" x14ac:dyDescent="0.3">
      <c r="A46" s="17" t="s">
        <v>35</v>
      </c>
      <c r="B46" s="29">
        <v>81</v>
      </c>
      <c r="C46" s="13">
        <v>69</v>
      </c>
      <c r="D46" s="13">
        <v>71</v>
      </c>
      <c r="E46" s="13">
        <v>72</v>
      </c>
      <c r="F46" s="12">
        <v>37</v>
      </c>
      <c r="G46" s="29">
        <v>12</v>
      </c>
      <c r="H46" s="11">
        <v>15</v>
      </c>
      <c r="I46" s="13">
        <v>13.5</v>
      </c>
      <c r="J46" s="13">
        <v>15</v>
      </c>
      <c r="K46" s="13">
        <v>30</v>
      </c>
      <c r="L46" s="13">
        <v>30</v>
      </c>
      <c r="M46" s="32">
        <v>30</v>
      </c>
      <c r="N46" s="36">
        <v>113.57142857142857</v>
      </c>
      <c r="O46" s="9">
        <f t="shared" si="0"/>
        <v>73.633928571428569</v>
      </c>
      <c r="P46" s="33" t="str">
        <f t="shared" si="1"/>
        <v>C</v>
      </c>
    </row>
    <row r="47" spans="1:16" ht="13.8" thickTop="1" x14ac:dyDescent="0.25">
      <c r="A47" s="18" t="s">
        <v>56</v>
      </c>
      <c r="B47" s="19">
        <f>AVERAGE(B4:B46)</f>
        <v>75.930232558139537</v>
      </c>
      <c r="C47" s="20">
        <f>AVERAGE(C4:C46)</f>
        <v>74.285714285714292</v>
      </c>
      <c r="D47" s="20">
        <f>AVERAGE(D4:D46)</f>
        <v>78.024390243902445</v>
      </c>
      <c r="E47" s="20">
        <f>AVERAGE(E4:E46)</f>
        <v>79.421052631578945</v>
      </c>
      <c r="F47" s="20">
        <f>AVERAGE(F4:F46)</f>
        <v>75.324324324324323</v>
      </c>
      <c r="G47" s="21">
        <f t="shared" ref="G47:N47" si="2">AVERAGE(G4:G46)</f>
        <v>13.848837209302326</v>
      </c>
      <c r="H47" s="20">
        <f t="shared" si="2"/>
        <v>12.819767441860465</v>
      </c>
      <c r="I47" s="20">
        <f t="shared" si="2"/>
        <v>12.209302325581396</v>
      </c>
      <c r="J47" s="20">
        <f t="shared" si="2"/>
        <v>11.203830369357043</v>
      </c>
      <c r="K47" s="20">
        <f t="shared" si="2"/>
        <v>26.146341463414632</v>
      </c>
      <c r="L47" s="20">
        <f t="shared" si="2"/>
        <v>27.347368421052632</v>
      </c>
      <c r="M47" s="37">
        <f t="shared" si="2"/>
        <v>27.958993476234859</v>
      </c>
      <c r="N47" s="38">
        <f t="shared" si="2"/>
        <v>120.48069498069502</v>
      </c>
      <c r="O47" s="22">
        <f>AVERAGE(O4:O46)</f>
        <v>77.117796945863347</v>
      </c>
    </row>
    <row r="48" spans="1:16" ht="13.8" thickBot="1" x14ac:dyDescent="0.3">
      <c r="A48" s="14" t="s">
        <v>57</v>
      </c>
      <c r="B48" s="23">
        <f>STDEV(B4:B46)</f>
        <v>13.256436619596942</v>
      </c>
      <c r="C48" s="24">
        <f>STDEV(C4:C46)</f>
        <v>13.626168715658691</v>
      </c>
      <c r="D48" s="24">
        <f>STDEV(D4:D46)</f>
        <v>16.320980063828969</v>
      </c>
      <c r="E48" s="24">
        <f>STDEV(E4:E46)</f>
        <v>14.535383814877541</v>
      </c>
      <c r="F48" s="24">
        <f>STDEV(F4:F46)</f>
        <v>14.516377827310269</v>
      </c>
      <c r="G48" s="25">
        <f t="shared" ref="G48:N48" si="3">STDEV(G4:G46)</f>
        <v>3.0851697563098828</v>
      </c>
      <c r="H48" s="24">
        <f t="shared" si="3"/>
        <v>4.2408692467981774</v>
      </c>
      <c r="I48" s="24">
        <f t="shared" si="3"/>
        <v>4.5187869186261524</v>
      </c>
      <c r="J48" s="24">
        <f t="shared" si="3"/>
        <v>5.6777490735588607</v>
      </c>
      <c r="K48" s="24">
        <f t="shared" si="3"/>
        <v>8.9038221444774948</v>
      </c>
      <c r="L48" s="24">
        <f t="shared" si="3"/>
        <v>6.4238885605975247</v>
      </c>
      <c r="M48" s="39">
        <f t="shared" si="3"/>
        <v>3.4004134050140471</v>
      </c>
      <c r="N48" s="40">
        <f t="shared" si="3"/>
        <v>15.177639081062862</v>
      </c>
      <c r="O48" s="26">
        <f>STDEV(O4:O46)</f>
        <v>13.723668692648062</v>
      </c>
    </row>
    <row r="49" spans="1:15" ht="13.8" thickTop="1" x14ac:dyDescent="0.25">
      <c r="A49" s="15" t="s">
        <v>58</v>
      </c>
      <c r="B49" s="16">
        <f>COUNTIF(B$4:B$46,"&gt;=90")</f>
        <v>6</v>
      </c>
      <c r="C49" s="16">
        <f>COUNTIF(C$4:C$46,"&gt;=90")</f>
        <v>6</v>
      </c>
      <c r="D49" s="16">
        <f>COUNTIF(D$4:D$46,"&gt;=90")</f>
        <v>8</v>
      </c>
      <c r="E49" s="16">
        <f>COUNTIF(E$4:E$46,"&gt;=90")</f>
        <v>12</v>
      </c>
      <c r="F49" s="16">
        <f>COUNTIF(F$4:F$46,"&gt;=90")</f>
        <v>7</v>
      </c>
      <c r="G49" s="16"/>
      <c r="H49" s="16"/>
      <c r="I49" s="16"/>
      <c r="J49" s="16"/>
      <c r="K49" s="16"/>
      <c r="L49" s="16"/>
      <c r="M49" s="16"/>
      <c r="N49" s="16">
        <f>COUNTIF(N$4:N$46,"&gt;=135")</f>
        <v>10</v>
      </c>
      <c r="O49" s="16">
        <f>COUNTIF(O$4:O$46,"&gt;=90")</f>
        <v>5</v>
      </c>
    </row>
    <row r="50" spans="1:15" x14ac:dyDescent="0.25">
      <c r="A50" s="15" t="s">
        <v>59</v>
      </c>
      <c r="B50" s="16">
        <f>COUNTIF(B$4:B$46,"&lt;90")-COUNTIF(B$4:B$46,"&lt;80")</f>
        <v>14</v>
      </c>
      <c r="C50" s="16">
        <f>COUNTIF(C$4:C$46,"&lt;90")-COUNTIF(C$4:C$46,"&lt;80")</f>
        <v>9</v>
      </c>
      <c r="D50" s="16">
        <f>COUNTIF(D$4:D$46,"&lt;90")-COUNTIF(D$4:D$46,"&lt;80")</f>
        <v>14</v>
      </c>
      <c r="E50" s="16">
        <f>COUNTIF(E$4:E$46,"&lt;90")-COUNTIF(E$4:E$46,"&lt;80")</f>
        <v>10</v>
      </c>
      <c r="F50" s="16">
        <f>COUNTIF(F$4:F$46,"&lt;90")-COUNTIF(F$4:F$46,"&lt;80")</f>
        <v>8</v>
      </c>
      <c r="G50" s="16"/>
      <c r="H50" s="16"/>
      <c r="I50" s="16"/>
      <c r="J50" s="16"/>
      <c r="K50" s="16"/>
      <c r="L50" s="16"/>
      <c r="M50" s="16"/>
      <c r="N50" s="16">
        <f>COUNTIF(N$4:N$46,"&lt;135")-COUNTIF(N$4:N$46,"&lt;120")</f>
        <v>7</v>
      </c>
      <c r="O50" s="16">
        <f>COUNTIF(O$4:O$46,"&lt;90")-COUNTIF(O$4:O$46,"&lt;80")</f>
        <v>16</v>
      </c>
    </row>
    <row r="51" spans="1:15" x14ac:dyDescent="0.25">
      <c r="A51" s="15" t="s">
        <v>60</v>
      </c>
      <c r="B51" s="16">
        <f>COUNTIF(B$4:B$46,"&lt;80")-COUNTIF(B$4:B$46,"&lt;70")</f>
        <v>9</v>
      </c>
      <c r="C51" s="16">
        <f>COUNTIF(C$4:C$46,"&lt;80")-COUNTIF(C$4:C$46,"&lt;70")</f>
        <v>15</v>
      </c>
      <c r="D51" s="16">
        <f>COUNTIF(D$4:D$46,"&lt;80")-COUNTIF(D$4:D$46,"&lt;70")</f>
        <v>9</v>
      </c>
      <c r="E51" s="16">
        <f>COUNTIF(E$4:E$46,"&lt;80")-COUNTIF(E$4:E$46,"&lt;70")</f>
        <v>9</v>
      </c>
      <c r="F51" s="16">
        <f>COUNTIF(F$4:F$46,"&lt;80")-COUNTIF(F$4:F$46,"&lt;70")</f>
        <v>12</v>
      </c>
      <c r="G51" s="16"/>
      <c r="H51" s="16"/>
      <c r="I51" s="16"/>
      <c r="J51" s="16"/>
      <c r="K51" s="16"/>
      <c r="L51" s="16"/>
      <c r="M51" s="16"/>
      <c r="N51" s="16">
        <f>COUNTIF(N$4:N$46,"&lt;120")-COUNTIF(N$4:N$46,"&lt;105")</f>
        <v>17</v>
      </c>
      <c r="O51" s="16">
        <f>COUNTIF(O$4:O$46,"&lt;80")-COUNTIF(O$4:O$46,"&lt;70")</f>
        <v>12</v>
      </c>
    </row>
    <row r="52" spans="1:15" x14ac:dyDescent="0.25">
      <c r="A52" s="15" t="s">
        <v>61</v>
      </c>
      <c r="B52" s="16">
        <f>COUNTIF(B$4:B$46,"&lt;70")-COUNTIF(B$4:B$46,"&lt;60")</f>
        <v>11</v>
      </c>
      <c r="C52" s="16">
        <f>COUNTIF(C$4:C$46,"&lt;70")-COUNTIF(C$4:C$46,"&lt;60")</f>
        <v>5</v>
      </c>
      <c r="D52" s="16">
        <f>COUNTIF(D$4:D$46,"&lt;70")-COUNTIF(D$4:D$46,"&lt;60")</f>
        <v>6</v>
      </c>
      <c r="E52" s="16">
        <f>COUNTIF(E$4:E$46,"&lt;70")-COUNTIF(E$4:E$46,"&lt;60")</f>
        <v>3</v>
      </c>
      <c r="F52" s="16">
        <f>COUNTIF(F$4:F$46,"&lt;70")-COUNTIF(F$4:F$46,"&lt;60")</f>
        <v>3</v>
      </c>
      <c r="G52" s="16"/>
      <c r="H52" s="16"/>
      <c r="I52" s="16"/>
      <c r="J52" s="16"/>
      <c r="K52" s="16"/>
      <c r="L52" s="16"/>
      <c r="M52" s="16"/>
      <c r="N52" s="16">
        <f>COUNTIF(N$4:N$46,"&lt;105")-COUNTIF(N$4:N$46,"&lt;90")</f>
        <v>3</v>
      </c>
      <c r="O52" s="16">
        <f>COUNTIF(O$4:O$46,"&lt;70")-COUNTIF(O$4:O$46,"&lt;60")</f>
        <v>5</v>
      </c>
    </row>
    <row r="53" spans="1:15" x14ac:dyDescent="0.25">
      <c r="A53" s="15" t="s">
        <v>62</v>
      </c>
      <c r="B53" s="16">
        <f>COUNTIF(B$4:B$46,"&lt;60")</f>
        <v>3</v>
      </c>
      <c r="C53" s="16">
        <f>COUNTIF(C$4:C$46,"&lt;60")</f>
        <v>7</v>
      </c>
      <c r="D53" s="16">
        <f>COUNTIF(D$4:D$46,"&lt;60")</f>
        <v>4</v>
      </c>
      <c r="E53" s="16">
        <f>COUNTIF(E$4:E$46,"&lt;60")</f>
        <v>4</v>
      </c>
      <c r="F53" s="16">
        <f>COUNTIF(F$4:F$46,"&lt;60")</f>
        <v>7</v>
      </c>
      <c r="G53" s="16"/>
      <c r="H53" s="16"/>
      <c r="I53" s="16"/>
      <c r="J53" s="16"/>
      <c r="K53" s="16"/>
      <c r="L53" s="16"/>
      <c r="M53" s="16"/>
      <c r="N53" s="16">
        <f>COUNTIF(N$4:N$46,"&lt;90")</f>
        <v>0</v>
      </c>
      <c r="O53" s="16">
        <f>COUNTIF(O$4:O$46,"&lt;60")</f>
        <v>5</v>
      </c>
    </row>
  </sheetData>
  <mergeCells count="5">
    <mergeCell ref="P2:P3"/>
    <mergeCell ref="B2:F2"/>
    <mergeCell ref="G2:M2"/>
    <mergeCell ref="N2:N3"/>
    <mergeCell ref="O2:O3"/>
  </mergeCells>
  <phoneticPr fontId="0" type="noConversion"/>
  <conditionalFormatting sqref="B4:N46">
    <cfRule type="cellIs" dxfId="4" priority="1" stopIfTrue="1" operator="equal">
      <formula>0</formula>
    </cfRule>
  </conditionalFormatting>
  <conditionalFormatting sqref="O4:O46">
    <cfRule type="cellIs" dxfId="3" priority="2" stopIfTrue="1" operator="lessThan">
      <formula>59.5</formula>
    </cfRule>
    <cfRule type="cellIs" dxfId="2" priority="3" stopIfTrue="1" operator="greaterThanOrEqual">
      <formula>89.5</formula>
    </cfRule>
  </conditionalFormatting>
  <conditionalFormatting sqref="P4:P46">
    <cfRule type="cellIs" dxfId="1" priority="4" stopIfTrue="1" operator="equal">
      <formula>"A"</formula>
    </cfRule>
    <cfRule type="cellIs" dxfId="0" priority="5" stopIfTrue="1" operator="equal">
      <formula>"F"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North Alabama</dc:creator>
  <cp:lastModifiedBy>Aniket Gupta</cp:lastModifiedBy>
  <dcterms:created xsi:type="dcterms:W3CDTF">2003-09-25T20:49:09Z</dcterms:created>
  <dcterms:modified xsi:type="dcterms:W3CDTF">2024-02-03T22:21:30Z</dcterms:modified>
</cp:coreProperties>
</file>