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F39C1817-EF08-4B8C-8A95-B06A32E820FB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72" i="1" s="1"/>
  <c r="N3" i="1"/>
  <c r="N4" i="1"/>
  <c r="N71" i="1" s="1"/>
  <c r="Q4" i="1"/>
  <c r="N5" i="1"/>
  <c r="N6" i="1"/>
  <c r="N7" i="1"/>
  <c r="Q7" i="1"/>
  <c r="N8" i="1"/>
  <c r="N9" i="1"/>
  <c r="Q9" i="1"/>
  <c r="Q72" i="1" s="1"/>
  <c r="N10" i="1"/>
  <c r="Q10" i="1"/>
  <c r="N11" i="1"/>
  <c r="Q11" i="1"/>
  <c r="N12" i="1"/>
  <c r="N13" i="1"/>
  <c r="N14" i="1"/>
  <c r="N15" i="1"/>
  <c r="N17" i="1"/>
  <c r="N18" i="1"/>
  <c r="N19" i="1"/>
  <c r="N70" i="1" s="1"/>
  <c r="N20" i="1"/>
  <c r="N21" i="1"/>
  <c r="Q21" i="1"/>
  <c r="N22" i="1"/>
  <c r="N69" i="1" s="1"/>
  <c r="N23" i="1"/>
  <c r="Q23" i="1"/>
  <c r="N24" i="1"/>
  <c r="Q24" i="1"/>
  <c r="N25" i="1"/>
  <c r="N26" i="1"/>
  <c r="N27" i="1"/>
  <c r="Q27" i="1"/>
  <c r="N28" i="1"/>
  <c r="N29" i="1"/>
  <c r="Q29" i="1"/>
  <c r="N30" i="1"/>
  <c r="Q30" i="1"/>
  <c r="N31" i="1"/>
  <c r="Q31" i="1"/>
  <c r="N32" i="1"/>
  <c r="N33" i="1"/>
  <c r="Q33" i="1"/>
  <c r="N34" i="1"/>
  <c r="N35" i="1"/>
  <c r="N36" i="1"/>
  <c r="N37" i="1"/>
  <c r="N38" i="1"/>
  <c r="N39" i="1"/>
  <c r="N40" i="1"/>
  <c r="Q40" i="1"/>
  <c r="N41" i="1"/>
  <c r="Q41" i="1"/>
  <c r="N42" i="1"/>
  <c r="N43" i="1"/>
  <c r="N44" i="1"/>
  <c r="N45" i="1"/>
  <c r="Q45" i="1"/>
  <c r="N46" i="1"/>
  <c r="N47" i="1"/>
  <c r="N48" i="1"/>
  <c r="N49" i="1"/>
  <c r="N50" i="1"/>
  <c r="Q50" i="1"/>
  <c r="N51" i="1"/>
  <c r="N52" i="1"/>
  <c r="N53" i="1"/>
  <c r="N54" i="1"/>
  <c r="N55" i="1"/>
  <c r="N56" i="1"/>
  <c r="Q56" i="1"/>
  <c r="N57" i="1"/>
  <c r="Q57" i="1"/>
  <c r="N58" i="1"/>
  <c r="N59" i="1"/>
  <c r="N60" i="1"/>
  <c r="Q60" i="1"/>
  <c r="N61" i="1"/>
  <c r="Q61" i="1"/>
  <c r="N62" i="1"/>
  <c r="Q62" i="1"/>
  <c r="N63" i="1"/>
  <c r="N64" i="1"/>
  <c r="Q64" i="1"/>
  <c r="N65" i="1"/>
  <c r="N66" i="1"/>
  <c r="N67" i="1"/>
  <c r="N68" i="1"/>
  <c r="B69" i="1"/>
  <c r="C69" i="1"/>
  <c r="D69" i="1"/>
  <c r="G69" i="1"/>
  <c r="B70" i="1"/>
  <c r="C70" i="1"/>
  <c r="D70" i="1"/>
  <c r="G70" i="1"/>
  <c r="B71" i="1"/>
  <c r="C71" i="1"/>
  <c r="D71" i="1"/>
  <c r="G71" i="1"/>
  <c r="Q71" i="1"/>
  <c r="B72" i="1"/>
  <c r="C72" i="1"/>
  <c r="D72" i="1"/>
  <c r="G72" i="1"/>
  <c r="Q69" i="1" l="1"/>
  <c r="Q70" i="1" s="1"/>
</calcChain>
</file>

<file path=xl/sharedStrings.xml><?xml version="1.0" encoding="utf-8"?>
<sst xmlns="http://schemas.openxmlformats.org/spreadsheetml/2006/main" count="17" uniqueCount="17">
  <si>
    <t>Stdt ID</t>
  </si>
  <si>
    <t>HW1 (/30)</t>
  </si>
  <si>
    <t>HW2 (/40)</t>
  </si>
  <si>
    <t>14/4/2003</t>
  </si>
  <si>
    <t>HW3 (/30)</t>
  </si>
  <si>
    <t>22/4/2003</t>
  </si>
  <si>
    <t>28/4/2003</t>
  </si>
  <si>
    <t>lecture 4</t>
  </si>
  <si>
    <t>lecture 5</t>
  </si>
  <si>
    <t>HW4 (/25)</t>
  </si>
  <si>
    <t>lec Q 5 (/10)</t>
  </si>
  <si>
    <t>Final exam</t>
  </si>
  <si>
    <t>Exam1</t>
  </si>
  <si>
    <t>exam2 bonus</t>
  </si>
  <si>
    <t>rep 2 (/10)</t>
  </si>
  <si>
    <t>lec3b</t>
  </si>
  <si>
    <t>lec3a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</si>
</sst>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新細明體"/>
      <charset val="136"/>
    </font>
    <font>
      <i/>
      <sz val="12"/>
      <name val="新細明體"/>
    </font>
    <font>
      <sz val="12"/>
      <name val="新細明體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"/>
  <sheetViews>
    <sheetView tabSelected="1" zoomScale="60" workbookViewId="0">
      <selection activeCell="H7" sqref="H7"/>
    </sheetView>
  </sheetViews>
  <sheetFormatPr defaultRowHeight="15" x14ac:dyDescent="0.25"/>
  <cols>
    <col min="1" max="1" width="9.77734375" bestFit="1" customWidth="1"/>
    <col min="2" max="4" width="12" bestFit="1" customWidth="1"/>
    <col min="5" max="5" width="11.44140625" bestFit="1" customWidth="1"/>
    <col min="7" max="7" width="12" bestFit="1" customWidth="1"/>
    <col min="10" max="11" width="8.21875" style="1" bestFit="1" customWidth="1"/>
    <col min="12" max="13" width="8.21875" style="3" customWidth="1"/>
    <col min="14" max="14" width="12" bestFit="1" customWidth="1"/>
    <col min="15" max="15" width="10.88671875" bestFit="1" customWidth="1"/>
    <col min="16" max="16" width="10.88671875" customWidth="1"/>
    <col min="17" max="17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3</v>
      </c>
      <c r="G1" t="s">
        <v>4</v>
      </c>
      <c r="H1" t="s">
        <v>5</v>
      </c>
      <c r="I1" t="s">
        <v>6</v>
      </c>
      <c r="J1" s="1" t="s">
        <v>7</v>
      </c>
      <c r="K1" s="1" t="s">
        <v>8</v>
      </c>
      <c r="L1" s="2" t="s">
        <v>16</v>
      </c>
      <c r="M1" s="2" t="s">
        <v>15</v>
      </c>
      <c r="N1" t="s">
        <v>9</v>
      </c>
      <c r="O1" t="s">
        <v>10</v>
      </c>
      <c r="P1" t="s">
        <v>14</v>
      </c>
      <c r="Q1" t="s">
        <v>11</v>
      </c>
    </row>
    <row r="2" spans="1:17" x14ac:dyDescent="0.25">
      <c r="A2">
        <v>2401961</v>
      </c>
      <c r="B2">
        <v>17</v>
      </c>
      <c r="C2">
        <v>30</v>
      </c>
      <c r="D2">
        <v>35</v>
      </c>
      <c r="E2">
        <v>1</v>
      </c>
      <c r="F2">
        <v>0</v>
      </c>
      <c r="G2">
        <v>16</v>
      </c>
      <c r="H2">
        <v>1</v>
      </c>
      <c r="I2">
        <v>1</v>
      </c>
      <c r="J2" s="1">
        <v>1</v>
      </c>
      <c r="L2" s="3">
        <v>21</v>
      </c>
      <c r="M2" s="3">
        <v>18</v>
      </c>
      <c r="N2">
        <f>20+4</f>
        <v>24</v>
      </c>
      <c r="O2">
        <v>10</v>
      </c>
      <c r="P2">
        <v>7.5</v>
      </c>
      <c r="Q2">
        <v>27</v>
      </c>
    </row>
    <row r="3" spans="1:17" x14ac:dyDescent="0.25">
      <c r="A3">
        <v>2293132</v>
      </c>
      <c r="B3">
        <v>21</v>
      </c>
      <c r="C3">
        <v>35</v>
      </c>
      <c r="D3">
        <v>39</v>
      </c>
      <c r="E3">
        <v>1.5</v>
      </c>
      <c r="F3">
        <v>1</v>
      </c>
      <c r="G3">
        <v>12</v>
      </c>
      <c r="H3">
        <v>1</v>
      </c>
      <c r="I3">
        <v>1</v>
      </c>
      <c r="L3" s="3">
        <v>23</v>
      </c>
      <c r="M3" s="3">
        <v>10</v>
      </c>
      <c r="N3">
        <f>14+4</f>
        <v>18</v>
      </c>
      <c r="O3">
        <v>10</v>
      </c>
      <c r="P3">
        <v>9</v>
      </c>
      <c r="Q3">
        <v>31</v>
      </c>
    </row>
    <row r="4" spans="1:17" x14ac:dyDescent="0.25">
      <c r="A4">
        <v>2608648</v>
      </c>
      <c r="B4">
        <v>18</v>
      </c>
      <c r="C4">
        <v>38</v>
      </c>
      <c r="D4">
        <v>57</v>
      </c>
      <c r="E4">
        <v>1.5</v>
      </c>
      <c r="F4">
        <v>1</v>
      </c>
      <c r="G4">
        <v>25</v>
      </c>
      <c r="H4">
        <v>1</v>
      </c>
      <c r="I4">
        <v>1</v>
      </c>
      <c r="J4" s="1">
        <v>1</v>
      </c>
      <c r="K4" s="1">
        <v>1</v>
      </c>
      <c r="L4" s="3">
        <v>34</v>
      </c>
      <c r="M4" s="3">
        <v>18</v>
      </c>
      <c r="N4">
        <f>18+5</f>
        <v>23</v>
      </c>
      <c r="O4">
        <v>10</v>
      </c>
      <c r="P4">
        <v>8</v>
      </c>
      <c r="Q4">
        <f>41+5</f>
        <v>46</v>
      </c>
    </row>
    <row r="5" spans="1:17" x14ac:dyDescent="0.25">
      <c r="A5">
        <v>2261672</v>
      </c>
      <c r="B5">
        <v>30</v>
      </c>
      <c r="C5">
        <v>23</v>
      </c>
      <c r="D5">
        <v>33</v>
      </c>
      <c r="E5">
        <v>0</v>
      </c>
      <c r="F5">
        <v>1</v>
      </c>
      <c r="G5">
        <v>0</v>
      </c>
      <c r="H5">
        <v>1</v>
      </c>
      <c r="I5">
        <v>1</v>
      </c>
      <c r="L5" s="3">
        <v>24</v>
      </c>
      <c r="M5" s="3">
        <v>20</v>
      </c>
      <c r="N5">
        <f>15+5</f>
        <v>20</v>
      </c>
      <c r="O5">
        <v>10</v>
      </c>
      <c r="P5">
        <v>8.5</v>
      </c>
      <c r="Q5">
        <v>40</v>
      </c>
    </row>
    <row r="6" spans="1:17" x14ac:dyDescent="0.25">
      <c r="A6">
        <v>2606494</v>
      </c>
      <c r="B6">
        <v>21</v>
      </c>
      <c r="C6">
        <v>0</v>
      </c>
      <c r="D6">
        <v>30</v>
      </c>
      <c r="E6">
        <v>0</v>
      </c>
      <c r="F6">
        <v>1</v>
      </c>
      <c r="G6">
        <v>5</v>
      </c>
      <c r="H6">
        <v>1</v>
      </c>
      <c r="I6">
        <v>1</v>
      </c>
      <c r="J6" s="1">
        <v>1</v>
      </c>
      <c r="N6">
        <f>10+4</f>
        <v>14</v>
      </c>
      <c r="O6">
        <v>9</v>
      </c>
      <c r="P6">
        <v>9</v>
      </c>
      <c r="Q6">
        <v>30</v>
      </c>
    </row>
    <row r="7" spans="1:17" x14ac:dyDescent="0.25">
      <c r="A7">
        <v>2329278</v>
      </c>
      <c r="B7">
        <v>30</v>
      </c>
      <c r="C7">
        <v>40</v>
      </c>
      <c r="D7">
        <v>50</v>
      </c>
      <c r="E7">
        <v>0.5</v>
      </c>
      <c r="F7">
        <v>1</v>
      </c>
      <c r="G7">
        <v>15</v>
      </c>
      <c r="H7">
        <v>1</v>
      </c>
      <c r="I7">
        <v>1</v>
      </c>
      <c r="J7" s="1">
        <v>1</v>
      </c>
      <c r="K7" s="1">
        <v>1</v>
      </c>
      <c r="L7" s="3">
        <v>35</v>
      </c>
      <c r="M7" s="3">
        <v>18</v>
      </c>
      <c r="N7">
        <f>18+5</f>
        <v>23</v>
      </c>
      <c r="O7">
        <v>8</v>
      </c>
      <c r="P7">
        <v>8.5</v>
      </c>
      <c r="Q7">
        <f>64+5</f>
        <v>69</v>
      </c>
    </row>
    <row r="8" spans="1:17" x14ac:dyDescent="0.25">
      <c r="A8">
        <v>2377263</v>
      </c>
      <c r="B8">
        <v>13</v>
      </c>
      <c r="C8">
        <v>33</v>
      </c>
      <c r="D8">
        <v>60</v>
      </c>
      <c r="E8">
        <v>0</v>
      </c>
      <c r="F8">
        <v>1</v>
      </c>
      <c r="G8">
        <v>12</v>
      </c>
      <c r="H8">
        <v>1</v>
      </c>
      <c r="I8">
        <v>1</v>
      </c>
      <c r="J8" s="1">
        <v>1</v>
      </c>
      <c r="K8" s="1">
        <v>1</v>
      </c>
      <c r="L8" s="3">
        <v>15</v>
      </c>
      <c r="N8">
        <f>20+4</f>
        <v>24</v>
      </c>
      <c r="O8">
        <v>10</v>
      </c>
      <c r="P8">
        <v>0</v>
      </c>
      <c r="Q8">
        <v>19</v>
      </c>
    </row>
    <row r="9" spans="1:17" x14ac:dyDescent="0.25">
      <c r="A9">
        <v>2139245</v>
      </c>
      <c r="B9">
        <v>19</v>
      </c>
      <c r="C9">
        <v>32</v>
      </c>
      <c r="D9">
        <v>50</v>
      </c>
      <c r="E9">
        <v>0</v>
      </c>
      <c r="F9">
        <v>0</v>
      </c>
      <c r="G9">
        <v>0</v>
      </c>
      <c r="H9">
        <v>0</v>
      </c>
      <c r="I9">
        <v>1</v>
      </c>
      <c r="L9" s="3">
        <v>24</v>
      </c>
      <c r="M9" s="3">
        <v>6</v>
      </c>
      <c r="N9">
        <f>17+5</f>
        <v>22</v>
      </c>
      <c r="O9">
        <v>10</v>
      </c>
      <c r="P9">
        <v>7.5</v>
      </c>
      <c r="Q9">
        <f>47+2</f>
        <v>49</v>
      </c>
    </row>
    <row r="10" spans="1:17" x14ac:dyDescent="0.25">
      <c r="A10">
        <v>2302737</v>
      </c>
      <c r="B10">
        <v>17</v>
      </c>
      <c r="C10">
        <v>29</v>
      </c>
      <c r="D10">
        <v>74</v>
      </c>
      <c r="E10">
        <v>6</v>
      </c>
      <c r="F10">
        <v>1</v>
      </c>
      <c r="G10">
        <v>21</v>
      </c>
      <c r="H10">
        <v>1</v>
      </c>
      <c r="I10">
        <v>1</v>
      </c>
      <c r="J10" s="1">
        <v>1</v>
      </c>
      <c r="K10" s="1">
        <v>1</v>
      </c>
      <c r="L10" s="3">
        <v>21</v>
      </c>
      <c r="M10" s="3">
        <v>16</v>
      </c>
      <c r="N10">
        <f>17+5/2</f>
        <v>19.5</v>
      </c>
      <c r="O10">
        <v>8</v>
      </c>
      <c r="P10">
        <v>8.5</v>
      </c>
      <c r="Q10">
        <f>59+5</f>
        <v>64</v>
      </c>
    </row>
    <row r="11" spans="1:17" x14ac:dyDescent="0.25">
      <c r="A11">
        <v>2302268</v>
      </c>
      <c r="B11">
        <v>15</v>
      </c>
      <c r="C11">
        <v>33</v>
      </c>
      <c r="D11">
        <v>12</v>
      </c>
      <c r="E11">
        <v>2</v>
      </c>
      <c r="F11">
        <v>1</v>
      </c>
      <c r="G11">
        <v>0</v>
      </c>
      <c r="H11">
        <v>1</v>
      </c>
      <c r="I11">
        <v>1</v>
      </c>
      <c r="J11" s="1">
        <v>1</v>
      </c>
      <c r="L11" s="3">
        <v>29</v>
      </c>
      <c r="M11" s="3">
        <v>16</v>
      </c>
      <c r="N11">
        <f>19+4</f>
        <v>23</v>
      </c>
      <c r="O11">
        <v>10</v>
      </c>
      <c r="P11">
        <v>8</v>
      </c>
      <c r="Q11">
        <f>77+3</f>
        <v>80</v>
      </c>
    </row>
    <row r="12" spans="1:17" x14ac:dyDescent="0.25">
      <c r="A12">
        <v>135087</v>
      </c>
      <c r="B12">
        <v>22</v>
      </c>
      <c r="C12">
        <v>27</v>
      </c>
      <c r="D12">
        <v>47</v>
      </c>
      <c r="E12">
        <v>6.5</v>
      </c>
      <c r="F12">
        <v>1</v>
      </c>
      <c r="G12">
        <v>9</v>
      </c>
      <c r="H12">
        <v>0</v>
      </c>
      <c r="I12">
        <v>1</v>
      </c>
      <c r="L12" s="3">
        <v>23</v>
      </c>
      <c r="N12">
        <f>16+5</f>
        <v>21</v>
      </c>
      <c r="O12">
        <v>7</v>
      </c>
      <c r="P12">
        <v>0</v>
      </c>
      <c r="Q12">
        <v>36</v>
      </c>
    </row>
    <row r="13" spans="1:17" x14ac:dyDescent="0.25">
      <c r="A13">
        <v>2129290</v>
      </c>
      <c r="B13">
        <v>20</v>
      </c>
      <c r="C13">
        <v>36</v>
      </c>
      <c r="D13">
        <v>39</v>
      </c>
      <c r="E13">
        <v>1</v>
      </c>
      <c r="F13">
        <v>1</v>
      </c>
      <c r="G13">
        <v>0</v>
      </c>
      <c r="H13">
        <v>1</v>
      </c>
      <c r="I13">
        <v>0</v>
      </c>
      <c r="L13" s="3">
        <v>33</v>
      </c>
      <c r="M13" s="3">
        <v>20</v>
      </c>
      <c r="N13">
        <f>16+5</f>
        <v>21</v>
      </c>
      <c r="O13">
        <v>10</v>
      </c>
      <c r="P13">
        <v>8.5</v>
      </c>
      <c r="Q13">
        <v>37</v>
      </c>
    </row>
    <row r="14" spans="1:17" x14ac:dyDescent="0.25">
      <c r="A14">
        <v>2332988</v>
      </c>
      <c r="B14">
        <v>13</v>
      </c>
      <c r="C14">
        <v>23</v>
      </c>
      <c r="D14">
        <v>43</v>
      </c>
      <c r="E14">
        <v>1</v>
      </c>
      <c r="F14">
        <v>0</v>
      </c>
      <c r="G14">
        <v>0</v>
      </c>
      <c r="H14">
        <v>1</v>
      </c>
      <c r="I14">
        <v>1</v>
      </c>
      <c r="J14" s="1">
        <v>1</v>
      </c>
      <c r="K14" s="1">
        <v>1</v>
      </c>
      <c r="L14" s="3">
        <v>13</v>
      </c>
      <c r="M14" s="3">
        <v>18</v>
      </c>
      <c r="N14">
        <f>17+4</f>
        <v>21</v>
      </c>
      <c r="O14">
        <v>0</v>
      </c>
      <c r="P14">
        <v>0</v>
      </c>
      <c r="Q14">
        <v>45</v>
      </c>
    </row>
    <row r="15" spans="1:17" x14ac:dyDescent="0.25">
      <c r="A15">
        <v>2257487</v>
      </c>
      <c r="B15">
        <v>25</v>
      </c>
      <c r="C15">
        <v>32</v>
      </c>
      <c r="D15">
        <v>72</v>
      </c>
      <c r="E15">
        <v>5</v>
      </c>
      <c r="F15">
        <v>0</v>
      </c>
      <c r="G15">
        <v>15</v>
      </c>
      <c r="H15">
        <v>1</v>
      </c>
      <c r="I15">
        <v>1</v>
      </c>
      <c r="L15" s="3">
        <v>32</v>
      </c>
      <c r="M15" s="3">
        <v>20</v>
      </c>
      <c r="N15">
        <f>18+5/2</f>
        <v>20.5</v>
      </c>
      <c r="O15">
        <v>10</v>
      </c>
      <c r="P15">
        <v>8.5</v>
      </c>
      <c r="Q15">
        <v>50</v>
      </c>
    </row>
    <row r="16" spans="1:17" x14ac:dyDescent="0.25">
      <c r="A16">
        <v>98227577</v>
      </c>
    </row>
    <row r="17" spans="1:17" x14ac:dyDescent="0.25">
      <c r="A17">
        <v>2024141</v>
      </c>
      <c r="B17">
        <v>17</v>
      </c>
      <c r="C17">
        <v>30</v>
      </c>
      <c r="D17">
        <v>49</v>
      </c>
      <c r="E17">
        <v>1.5</v>
      </c>
      <c r="F17">
        <v>1</v>
      </c>
      <c r="G17">
        <v>11</v>
      </c>
      <c r="H17">
        <v>1</v>
      </c>
      <c r="I17">
        <v>1</v>
      </c>
      <c r="J17" s="1">
        <v>1</v>
      </c>
      <c r="K17" s="1">
        <v>1</v>
      </c>
      <c r="M17" s="3">
        <v>18</v>
      </c>
      <c r="N17">
        <f>16+4</f>
        <v>20</v>
      </c>
      <c r="O17">
        <v>10</v>
      </c>
      <c r="P17">
        <v>8</v>
      </c>
      <c r="Q17">
        <v>30</v>
      </c>
    </row>
    <row r="18" spans="1:17" x14ac:dyDescent="0.25">
      <c r="A18">
        <v>2471435</v>
      </c>
      <c r="B18">
        <v>19</v>
      </c>
      <c r="C18">
        <v>31</v>
      </c>
      <c r="D18">
        <v>33</v>
      </c>
      <c r="E18">
        <v>1.5</v>
      </c>
      <c r="F18">
        <v>1</v>
      </c>
      <c r="G18">
        <v>0</v>
      </c>
      <c r="H18">
        <v>0</v>
      </c>
      <c r="I18">
        <v>1</v>
      </c>
      <c r="L18" s="3">
        <v>24</v>
      </c>
      <c r="M18" s="3">
        <v>14</v>
      </c>
      <c r="N18">
        <f>16+3</f>
        <v>19</v>
      </c>
      <c r="O18">
        <v>8</v>
      </c>
      <c r="P18">
        <v>7</v>
      </c>
      <c r="Q18">
        <v>48</v>
      </c>
    </row>
    <row r="19" spans="1:17" x14ac:dyDescent="0.25">
      <c r="A19">
        <v>2323585</v>
      </c>
      <c r="B19">
        <v>23</v>
      </c>
      <c r="C19">
        <v>29</v>
      </c>
      <c r="D19">
        <v>33</v>
      </c>
      <c r="E19">
        <v>1.5</v>
      </c>
      <c r="F19">
        <v>0</v>
      </c>
      <c r="G19">
        <v>0</v>
      </c>
      <c r="H19">
        <v>1</v>
      </c>
      <c r="I19">
        <v>1</v>
      </c>
      <c r="L19" s="3">
        <v>10</v>
      </c>
      <c r="M19" s="3">
        <v>6</v>
      </c>
      <c r="N19">
        <f>16+4</f>
        <v>20</v>
      </c>
      <c r="O19">
        <v>10</v>
      </c>
      <c r="P19">
        <v>7</v>
      </c>
      <c r="Q19">
        <v>30</v>
      </c>
    </row>
    <row r="20" spans="1:17" x14ac:dyDescent="0.25">
      <c r="A20">
        <v>2323793</v>
      </c>
      <c r="B20">
        <v>22</v>
      </c>
      <c r="C20">
        <v>26</v>
      </c>
      <c r="D20">
        <v>51</v>
      </c>
      <c r="E20">
        <v>1</v>
      </c>
      <c r="F20">
        <v>1</v>
      </c>
      <c r="G20">
        <v>18</v>
      </c>
      <c r="H20">
        <v>0</v>
      </c>
      <c r="I20">
        <v>0</v>
      </c>
      <c r="L20" s="3">
        <v>22</v>
      </c>
      <c r="M20" s="3">
        <v>18</v>
      </c>
      <c r="N20">
        <f>13+4</f>
        <v>17</v>
      </c>
      <c r="O20">
        <v>10</v>
      </c>
      <c r="P20">
        <v>7</v>
      </c>
      <c r="Q20">
        <v>22</v>
      </c>
    </row>
    <row r="21" spans="1:17" x14ac:dyDescent="0.25">
      <c r="A21">
        <v>2191839</v>
      </c>
      <c r="B21">
        <v>16</v>
      </c>
      <c r="C21">
        <v>39</v>
      </c>
      <c r="D21">
        <v>51</v>
      </c>
      <c r="E21">
        <v>0.5</v>
      </c>
      <c r="F21">
        <v>1</v>
      </c>
      <c r="G21">
        <v>26</v>
      </c>
      <c r="H21">
        <v>1</v>
      </c>
      <c r="I21">
        <v>1</v>
      </c>
      <c r="J21" s="1">
        <v>1</v>
      </c>
      <c r="K21" s="1">
        <v>1</v>
      </c>
      <c r="L21" s="3">
        <v>34</v>
      </c>
      <c r="M21" s="3">
        <v>20</v>
      </c>
      <c r="N21">
        <f>20+5</f>
        <v>25</v>
      </c>
      <c r="O21">
        <v>10</v>
      </c>
      <c r="P21">
        <v>8</v>
      </c>
      <c r="Q21">
        <f>43+3</f>
        <v>46</v>
      </c>
    </row>
    <row r="22" spans="1:17" x14ac:dyDescent="0.25">
      <c r="A22">
        <v>2461064</v>
      </c>
      <c r="B22">
        <v>25</v>
      </c>
      <c r="C22">
        <v>24</v>
      </c>
      <c r="D22">
        <v>41</v>
      </c>
      <c r="E22">
        <v>0</v>
      </c>
      <c r="F22">
        <v>0</v>
      </c>
      <c r="G22">
        <v>0</v>
      </c>
      <c r="H22">
        <v>0</v>
      </c>
      <c r="I22">
        <v>0</v>
      </c>
      <c r="N22">
        <f>12/2+3</f>
        <v>9</v>
      </c>
      <c r="O22">
        <v>6</v>
      </c>
      <c r="P22">
        <v>7</v>
      </c>
      <c r="Q22">
        <v>30</v>
      </c>
    </row>
    <row r="23" spans="1:17" x14ac:dyDescent="0.25">
      <c r="A23">
        <v>2274485</v>
      </c>
      <c r="B23">
        <v>30</v>
      </c>
      <c r="C23">
        <v>33</v>
      </c>
      <c r="D23">
        <v>49</v>
      </c>
      <c r="E23">
        <v>0.5</v>
      </c>
      <c r="F23">
        <v>1</v>
      </c>
      <c r="G23">
        <v>18</v>
      </c>
      <c r="H23">
        <v>1</v>
      </c>
      <c r="I23">
        <v>1</v>
      </c>
      <c r="L23" s="3">
        <v>29</v>
      </c>
      <c r="M23" s="3">
        <v>16</v>
      </c>
      <c r="N23">
        <f>20+2</f>
        <v>22</v>
      </c>
      <c r="O23">
        <v>8</v>
      </c>
      <c r="P23">
        <v>7</v>
      </c>
      <c r="Q23">
        <f>52+5</f>
        <v>57</v>
      </c>
    </row>
    <row r="24" spans="1:17" x14ac:dyDescent="0.25">
      <c r="A24">
        <v>2327218</v>
      </c>
      <c r="B24">
        <v>28</v>
      </c>
      <c r="C24">
        <v>35</v>
      </c>
      <c r="D24">
        <v>45</v>
      </c>
      <c r="E24">
        <v>1.5</v>
      </c>
      <c r="F24">
        <v>1</v>
      </c>
      <c r="G24">
        <v>14</v>
      </c>
      <c r="H24">
        <v>1</v>
      </c>
      <c r="I24">
        <v>1</v>
      </c>
      <c r="J24" s="1">
        <v>1</v>
      </c>
      <c r="L24" s="3">
        <v>23</v>
      </c>
      <c r="M24" s="3">
        <v>18</v>
      </c>
      <c r="N24">
        <f>11+5</f>
        <v>16</v>
      </c>
      <c r="O24">
        <v>10</v>
      </c>
      <c r="P24">
        <v>0</v>
      </c>
      <c r="Q24">
        <f>38+6</f>
        <v>44</v>
      </c>
    </row>
    <row r="25" spans="1:17" x14ac:dyDescent="0.25">
      <c r="A25">
        <v>2025676</v>
      </c>
      <c r="B25">
        <v>16</v>
      </c>
      <c r="C25">
        <v>23</v>
      </c>
      <c r="D25">
        <v>44</v>
      </c>
      <c r="E25">
        <v>0</v>
      </c>
      <c r="F25">
        <v>0</v>
      </c>
      <c r="G25">
        <v>0</v>
      </c>
      <c r="H25">
        <v>1</v>
      </c>
      <c r="I25">
        <v>1</v>
      </c>
      <c r="L25" s="3">
        <v>17</v>
      </c>
      <c r="M25" s="3">
        <v>15</v>
      </c>
      <c r="N25">
        <f>14+5</f>
        <v>19</v>
      </c>
      <c r="O25">
        <v>6</v>
      </c>
      <c r="P25">
        <v>7.5</v>
      </c>
      <c r="Q25">
        <v>50</v>
      </c>
    </row>
    <row r="26" spans="1:17" x14ac:dyDescent="0.25">
      <c r="A26">
        <v>2274459</v>
      </c>
      <c r="B26">
        <v>30</v>
      </c>
      <c r="C26">
        <v>40</v>
      </c>
      <c r="D26">
        <v>74</v>
      </c>
      <c r="E26">
        <v>0</v>
      </c>
      <c r="F26">
        <v>1</v>
      </c>
      <c r="G26">
        <v>12</v>
      </c>
      <c r="H26">
        <v>1</v>
      </c>
      <c r="I26">
        <v>1</v>
      </c>
      <c r="J26" s="1">
        <v>1</v>
      </c>
      <c r="K26" s="1">
        <v>1</v>
      </c>
      <c r="L26" s="3">
        <v>30</v>
      </c>
      <c r="M26" s="3">
        <v>18</v>
      </c>
      <c r="N26">
        <f>12+5</f>
        <v>17</v>
      </c>
      <c r="O26">
        <v>6</v>
      </c>
      <c r="P26">
        <v>8.5</v>
      </c>
      <c r="Q26">
        <v>49</v>
      </c>
    </row>
    <row r="27" spans="1:17" x14ac:dyDescent="0.25">
      <c r="A27">
        <v>2129331</v>
      </c>
      <c r="B27">
        <v>17</v>
      </c>
      <c r="C27">
        <v>32</v>
      </c>
      <c r="D27">
        <v>35</v>
      </c>
      <c r="E27">
        <v>0</v>
      </c>
      <c r="F27">
        <v>1</v>
      </c>
      <c r="G27">
        <v>12</v>
      </c>
      <c r="H27">
        <v>1</v>
      </c>
      <c r="I27">
        <v>1</v>
      </c>
      <c r="L27" s="3">
        <v>35</v>
      </c>
      <c r="M27" s="3">
        <v>18</v>
      </c>
      <c r="N27">
        <f>20+4</f>
        <v>24</v>
      </c>
      <c r="O27">
        <v>10</v>
      </c>
      <c r="P27">
        <v>7.5</v>
      </c>
      <c r="Q27">
        <f>58+2+3</f>
        <v>63</v>
      </c>
    </row>
    <row r="28" spans="1:17" x14ac:dyDescent="0.25">
      <c r="A28">
        <v>2139300</v>
      </c>
      <c r="B28">
        <v>17</v>
      </c>
      <c r="C28">
        <v>32</v>
      </c>
      <c r="D28">
        <v>33</v>
      </c>
      <c r="E28">
        <v>5</v>
      </c>
      <c r="F28">
        <v>1</v>
      </c>
      <c r="G28">
        <v>16</v>
      </c>
      <c r="H28">
        <v>1</v>
      </c>
      <c r="I28">
        <v>1</v>
      </c>
      <c r="J28" s="1">
        <v>1</v>
      </c>
      <c r="K28" s="1">
        <v>1</v>
      </c>
      <c r="M28" s="3">
        <v>20</v>
      </c>
      <c r="N28">
        <f>17+5/2</f>
        <v>19.5</v>
      </c>
      <c r="O28">
        <v>8</v>
      </c>
      <c r="P28">
        <v>8.5</v>
      </c>
      <c r="Q28">
        <v>41</v>
      </c>
    </row>
    <row r="29" spans="1:17" x14ac:dyDescent="0.25">
      <c r="A29">
        <v>2399039</v>
      </c>
      <c r="B29">
        <v>12</v>
      </c>
      <c r="C29">
        <v>39</v>
      </c>
      <c r="D29">
        <v>48</v>
      </c>
      <c r="E29">
        <v>1.5</v>
      </c>
      <c r="F29">
        <v>0</v>
      </c>
      <c r="G29">
        <v>9</v>
      </c>
      <c r="H29">
        <v>1</v>
      </c>
      <c r="I29">
        <v>1</v>
      </c>
      <c r="L29" s="3">
        <v>31</v>
      </c>
      <c r="M29" s="3">
        <v>16</v>
      </c>
      <c r="N29">
        <f>20+5</f>
        <v>25</v>
      </c>
      <c r="O29">
        <v>10</v>
      </c>
      <c r="P29">
        <v>8</v>
      </c>
      <c r="Q29">
        <f>51+3</f>
        <v>54</v>
      </c>
    </row>
    <row r="30" spans="1:17" x14ac:dyDescent="0.25">
      <c r="A30">
        <v>2293857</v>
      </c>
      <c r="B30">
        <v>17</v>
      </c>
      <c r="C30">
        <v>32</v>
      </c>
      <c r="D30">
        <v>47</v>
      </c>
      <c r="E30">
        <v>6</v>
      </c>
      <c r="F30">
        <v>0</v>
      </c>
      <c r="G30">
        <v>20</v>
      </c>
      <c r="H30">
        <v>1</v>
      </c>
      <c r="I30">
        <v>0</v>
      </c>
      <c r="L30" s="3">
        <v>24</v>
      </c>
      <c r="M30" s="3">
        <v>14</v>
      </c>
      <c r="N30">
        <f>18+5/2</f>
        <v>20.5</v>
      </c>
      <c r="O30">
        <v>10</v>
      </c>
      <c r="P30">
        <v>8.5</v>
      </c>
      <c r="Q30">
        <f>46+5</f>
        <v>51</v>
      </c>
    </row>
    <row r="31" spans="1:17" x14ac:dyDescent="0.25">
      <c r="A31">
        <v>2004567</v>
      </c>
      <c r="B31">
        <v>21</v>
      </c>
      <c r="C31">
        <v>38</v>
      </c>
      <c r="D31">
        <v>55</v>
      </c>
      <c r="E31">
        <v>1.75</v>
      </c>
      <c r="F31">
        <v>1</v>
      </c>
      <c r="G31">
        <v>11</v>
      </c>
      <c r="H31">
        <v>1</v>
      </c>
      <c r="I31">
        <v>1</v>
      </c>
      <c r="K31" s="1">
        <v>1</v>
      </c>
      <c r="L31" s="3">
        <v>35</v>
      </c>
      <c r="M31" s="3">
        <v>19</v>
      </c>
      <c r="N31">
        <f>20+5</f>
        <v>25</v>
      </c>
      <c r="O31">
        <v>10</v>
      </c>
      <c r="P31">
        <v>9</v>
      </c>
      <c r="Q31">
        <f>24+1+3</f>
        <v>28</v>
      </c>
    </row>
    <row r="32" spans="1:17" x14ac:dyDescent="0.25">
      <c r="A32">
        <v>2286567</v>
      </c>
      <c r="B32">
        <v>15</v>
      </c>
      <c r="C32">
        <v>36</v>
      </c>
      <c r="D32">
        <v>42</v>
      </c>
      <c r="E32">
        <v>1.5</v>
      </c>
      <c r="F32">
        <v>1</v>
      </c>
      <c r="G32">
        <v>14</v>
      </c>
      <c r="H32">
        <v>1</v>
      </c>
      <c r="I32">
        <v>1</v>
      </c>
      <c r="K32" s="1">
        <v>1</v>
      </c>
      <c r="L32" s="3">
        <v>30</v>
      </c>
      <c r="M32" s="3">
        <v>7</v>
      </c>
      <c r="N32">
        <f>13+5/2</f>
        <v>15.5</v>
      </c>
      <c r="O32">
        <v>10</v>
      </c>
      <c r="P32">
        <v>7</v>
      </c>
      <c r="Q32">
        <v>35</v>
      </c>
    </row>
    <row r="33" spans="1:17" x14ac:dyDescent="0.25">
      <c r="A33">
        <v>2270049</v>
      </c>
      <c r="B33">
        <v>15</v>
      </c>
      <c r="C33">
        <v>30</v>
      </c>
      <c r="D33">
        <v>69</v>
      </c>
      <c r="E33">
        <v>1.5</v>
      </c>
      <c r="F33">
        <v>1</v>
      </c>
      <c r="G33">
        <v>12</v>
      </c>
      <c r="H33">
        <v>1</v>
      </c>
      <c r="I33">
        <v>0</v>
      </c>
      <c r="L33" s="3">
        <v>28</v>
      </c>
      <c r="N33">
        <f>20+3</f>
        <v>23</v>
      </c>
      <c r="O33">
        <v>8</v>
      </c>
      <c r="P33">
        <v>7</v>
      </c>
      <c r="Q33">
        <f>64+2</f>
        <v>66</v>
      </c>
    </row>
    <row r="34" spans="1:17" x14ac:dyDescent="0.25">
      <c r="A34">
        <v>2381800</v>
      </c>
      <c r="B34">
        <v>29</v>
      </c>
      <c r="C34">
        <v>31</v>
      </c>
      <c r="D34">
        <v>45</v>
      </c>
      <c r="E34">
        <v>1.75</v>
      </c>
      <c r="F34">
        <v>0</v>
      </c>
      <c r="G34">
        <v>19</v>
      </c>
      <c r="H34">
        <v>0</v>
      </c>
      <c r="I34">
        <v>0</v>
      </c>
      <c r="K34" s="1">
        <v>1</v>
      </c>
      <c r="L34" s="3">
        <v>22</v>
      </c>
      <c r="M34" s="3">
        <v>14</v>
      </c>
      <c r="N34">
        <f>17/2+2</f>
        <v>10.5</v>
      </c>
      <c r="O34">
        <v>9</v>
      </c>
      <c r="P34">
        <v>7</v>
      </c>
      <c r="Q34">
        <v>28</v>
      </c>
    </row>
    <row r="35" spans="1:17" x14ac:dyDescent="0.25">
      <c r="A35">
        <v>2086606</v>
      </c>
      <c r="B35">
        <v>24</v>
      </c>
      <c r="C35">
        <v>33</v>
      </c>
      <c r="D35">
        <v>40</v>
      </c>
      <c r="E35">
        <v>2</v>
      </c>
      <c r="F35">
        <v>1</v>
      </c>
      <c r="G35">
        <v>16</v>
      </c>
      <c r="H35">
        <v>0</v>
      </c>
      <c r="I35">
        <v>0</v>
      </c>
      <c r="J35" s="1">
        <v>1</v>
      </c>
      <c r="L35" s="3">
        <v>30</v>
      </c>
      <c r="M35" s="3">
        <v>14</v>
      </c>
      <c r="N35">
        <f>14+2</f>
        <v>16</v>
      </c>
      <c r="O35">
        <v>8</v>
      </c>
      <c r="P35">
        <v>7</v>
      </c>
      <c r="Q35">
        <v>35</v>
      </c>
    </row>
    <row r="36" spans="1:17" x14ac:dyDescent="0.25">
      <c r="A36">
        <v>2412312</v>
      </c>
      <c r="B36">
        <v>20</v>
      </c>
      <c r="C36">
        <v>33</v>
      </c>
      <c r="D36">
        <v>22</v>
      </c>
      <c r="E36">
        <v>2</v>
      </c>
      <c r="F36">
        <v>1</v>
      </c>
      <c r="G36">
        <v>11</v>
      </c>
      <c r="H36">
        <v>1</v>
      </c>
      <c r="I36">
        <v>1</v>
      </c>
      <c r="L36" s="3">
        <v>25</v>
      </c>
      <c r="M36" s="3">
        <v>10</v>
      </c>
      <c r="N36">
        <f>18+4</f>
        <v>22</v>
      </c>
      <c r="O36">
        <v>10</v>
      </c>
      <c r="P36">
        <v>9</v>
      </c>
      <c r="Q36">
        <v>40</v>
      </c>
    </row>
    <row r="37" spans="1:17" x14ac:dyDescent="0.25">
      <c r="A37">
        <v>2495194</v>
      </c>
      <c r="B37">
        <v>13</v>
      </c>
      <c r="C37">
        <v>38</v>
      </c>
      <c r="D37">
        <v>44</v>
      </c>
      <c r="E37">
        <v>0</v>
      </c>
      <c r="F37">
        <v>0</v>
      </c>
      <c r="G37">
        <v>11</v>
      </c>
      <c r="H37">
        <v>1</v>
      </c>
      <c r="I37">
        <v>0</v>
      </c>
      <c r="J37" s="1">
        <v>1</v>
      </c>
      <c r="K37" s="1">
        <v>1</v>
      </c>
      <c r="N37">
        <f>14+4</f>
        <v>18</v>
      </c>
      <c r="O37">
        <v>0</v>
      </c>
      <c r="P37">
        <v>0</v>
      </c>
      <c r="Q37">
        <v>38</v>
      </c>
    </row>
    <row r="38" spans="1:17" x14ac:dyDescent="0.25">
      <c r="A38">
        <v>2366123</v>
      </c>
      <c r="B38">
        <v>26</v>
      </c>
      <c r="C38">
        <v>40</v>
      </c>
      <c r="D38">
        <v>50</v>
      </c>
      <c r="E38">
        <v>1.75</v>
      </c>
      <c r="F38">
        <v>1</v>
      </c>
      <c r="G38">
        <v>22</v>
      </c>
      <c r="H38">
        <v>1</v>
      </c>
      <c r="I38">
        <v>1</v>
      </c>
      <c r="J38" s="1">
        <v>1</v>
      </c>
      <c r="K38" s="1">
        <v>1</v>
      </c>
      <c r="L38" s="3">
        <v>35</v>
      </c>
      <c r="M38" s="3">
        <v>20</v>
      </c>
      <c r="N38">
        <f>20+5</f>
        <v>25</v>
      </c>
      <c r="O38">
        <v>10</v>
      </c>
      <c r="P38">
        <v>8.5</v>
      </c>
      <c r="Q38">
        <v>66</v>
      </c>
    </row>
    <row r="39" spans="1:17" x14ac:dyDescent="0.25">
      <c r="A39">
        <v>2109836</v>
      </c>
      <c r="B39">
        <v>15</v>
      </c>
      <c r="C39">
        <v>36</v>
      </c>
      <c r="D39">
        <v>28</v>
      </c>
      <c r="E39">
        <v>1.5</v>
      </c>
      <c r="F39">
        <v>0</v>
      </c>
      <c r="G39">
        <v>15</v>
      </c>
      <c r="H39">
        <v>1</v>
      </c>
      <c r="I39">
        <v>1</v>
      </c>
      <c r="L39" s="3">
        <v>31</v>
      </c>
      <c r="M39" s="3">
        <v>20</v>
      </c>
      <c r="N39">
        <f>12+5/2</f>
        <v>14.5</v>
      </c>
      <c r="O39">
        <v>10</v>
      </c>
      <c r="P39">
        <v>7</v>
      </c>
      <c r="Q39">
        <v>36</v>
      </c>
    </row>
    <row r="40" spans="1:17" x14ac:dyDescent="0.25">
      <c r="A40">
        <v>2273390</v>
      </c>
      <c r="B40">
        <v>21</v>
      </c>
      <c r="C40">
        <v>37</v>
      </c>
      <c r="D40">
        <v>62</v>
      </c>
      <c r="E40">
        <v>1.75</v>
      </c>
      <c r="F40">
        <v>1</v>
      </c>
      <c r="G40">
        <v>21</v>
      </c>
      <c r="H40">
        <v>1</v>
      </c>
      <c r="I40">
        <v>1</v>
      </c>
      <c r="J40" s="1">
        <v>1</v>
      </c>
      <c r="K40" s="1">
        <v>1</v>
      </c>
      <c r="L40" s="3">
        <v>31</v>
      </c>
      <c r="M40" s="3">
        <v>20</v>
      </c>
      <c r="N40">
        <f>18+5</f>
        <v>23</v>
      </c>
      <c r="O40">
        <v>10</v>
      </c>
      <c r="P40">
        <v>9</v>
      </c>
      <c r="Q40">
        <f>78+2+5</f>
        <v>85</v>
      </c>
    </row>
    <row r="41" spans="1:17" x14ac:dyDescent="0.25">
      <c r="A41">
        <v>2766103</v>
      </c>
      <c r="B41">
        <v>22</v>
      </c>
      <c r="C41">
        <v>30</v>
      </c>
      <c r="D41">
        <v>35</v>
      </c>
      <c r="E41">
        <v>5</v>
      </c>
      <c r="F41">
        <v>1</v>
      </c>
      <c r="G41">
        <v>13</v>
      </c>
      <c r="H41">
        <v>1</v>
      </c>
      <c r="I41">
        <v>1</v>
      </c>
      <c r="L41" s="3">
        <v>25</v>
      </c>
      <c r="M41" s="3">
        <v>16</v>
      </c>
      <c r="N41">
        <f>15+5</f>
        <v>20</v>
      </c>
      <c r="O41">
        <v>6</v>
      </c>
      <c r="P41">
        <v>0</v>
      </c>
      <c r="Q41">
        <f>80+2+5</f>
        <v>87</v>
      </c>
    </row>
    <row r="42" spans="1:17" x14ac:dyDescent="0.25">
      <c r="A42">
        <v>2116815</v>
      </c>
      <c r="B42">
        <v>25</v>
      </c>
      <c r="C42">
        <v>37</v>
      </c>
      <c r="D42">
        <v>69</v>
      </c>
      <c r="E42">
        <v>1.5</v>
      </c>
      <c r="F42">
        <v>1</v>
      </c>
      <c r="G42">
        <v>13</v>
      </c>
      <c r="H42">
        <v>1</v>
      </c>
      <c r="I42">
        <v>1</v>
      </c>
      <c r="K42" s="1">
        <v>1</v>
      </c>
      <c r="L42" s="3">
        <v>31</v>
      </c>
      <c r="N42">
        <f>19+5</f>
        <v>24</v>
      </c>
      <c r="O42">
        <v>10</v>
      </c>
      <c r="P42">
        <v>7.5</v>
      </c>
      <c r="Q42">
        <v>44</v>
      </c>
    </row>
    <row r="43" spans="1:17" x14ac:dyDescent="0.25">
      <c r="A43">
        <v>2678239</v>
      </c>
      <c r="B43">
        <v>21</v>
      </c>
      <c r="C43">
        <v>40</v>
      </c>
      <c r="D43">
        <v>19</v>
      </c>
      <c r="E43">
        <v>0.5</v>
      </c>
      <c r="F43">
        <v>1</v>
      </c>
      <c r="G43">
        <v>12</v>
      </c>
      <c r="H43">
        <v>0</v>
      </c>
      <c r="I43">
        <v>1</v>
      </c>
      <c r="K43" s="1">
        <v>1</v>
      </c>
      <c r="L43" s="3">
        <v>24</v>
      </c>
      <c r="M43" s="3">
        <v>20</v>
      </c>
      <c r="N43">
        <f>15+5</f>
        <v>20</v>
      </c>
      <c r="O43">
        <v>10</v>
      </c>
      <c r="P43">
        <v>9</v>
      </c>
      <c r="Q43">
        <v>23</v>
      </c>
    </row>
    <row r="44" spans="1:17" x14ac:dyDescent="0.25">
      <c r="A44">
        <v>2334572</v>
      </c>
      <c r="B44">
        <v>15</v>
      </c>
      <c r="C44">
        <v>31</v>
      </c>
      <c r="D44">
        <v>38</v>
      </c>
      <c r="E44">
        <v>0.5</v>
      </c>
      <c r="F44">
        <v>1</v>
      </c>
      <c r="G44">
        <v>23</v>
      </c>
      <c r="H44">
        <v>1</v>
      </c>
      <c r="I44">
        <v>1</v>
      </c>
      <c r="J44" s="1">
        <v>1</v>
      </c>
      <c r="L44" s="3">
        <v>31</v>
      </c>
      <c r="M44" s="3">
        <v>15</v>
      </c>
      <c r="N44">
        <f>20+5/2</f>
        <v>22.5</v>
      </c>
      <c r="O44">
        <v>10</v>
      </c>
      <c r="P44">
        <v>7</v>
      </c>
      <c r="Q44">
        <v>60</v>
      </c>
    </row>
    <row r="45" spans="1:17" x14ac:dyDescent="0.25">
      <c r="A45">
        <v>2300595</v>
      </c>
      <c r="B45">
        <v>15</v>
      </c>
      <c r="C45">
        <v>31</v>
      </c>
      <c r="D45">
        <v>77</v>
      </c>
      <c r="E45">
        <v>0.5</v>
      </c>
      <c r="F45">
        <v>1</v>
      </c>
      <c r="G45">
        <v>13</v>
      </c>
      <c r="H45">
        <v>0</v>
      </c>
      <c r="I45">
        <v>1</v>
      </c>
      <c r="J45" s="1">
        <v>1</v>
      </c>
      <c r="L45" s="3">
        <v>23</v>
      </c>
      <c r="M45" s="3">
        <v>7</v>
      </c>
      <c r="N45">
        <f>20+5</f>
        <v>25</v>
      </c>
      <c r="O45">
        <v>10</v>
      </c>
      <c r="P45">
        <v>7.5</v>
      </c>
      <c r="Q45">
        <f>34+4</f>
        <v>38</v>
      </c>
    </row>
    <row r="46" spans="1:17" x14ac:dyDescent="0.25">
      <c r="A46">
        <v>2074421</v>
      </c>
      <c r="B46">
        <v>21</v>
      </c>
      <c r="C46">
        <v>0</v>
      </c>
      <c r="D46">
        <v>44</v>
      </c>
      <c r="E46">
        <v>0</v>
      </c>
      <c r="F46">
        <v>1</v>
      </c>
      <c r="G46">
        <v>5</v>
      </c>
      <c r="H46">
        <v>1</v>
      </c>
      <c r="I46">
        <v>0</v>
      </c>
      <c r="J46" s="1">
        <v>1</v>
      </c>
      <c r="N46">
        <f>6+4</f>
        <v>10</v>
      </c>
      <c r="O46">
        <v>7</v>
      </c>
      <c r="P46">
        <v>7</v>
      </c>
      <c r="Q46">
        <v>24</v>
      </c>
    </row>
    <row r="47" spans="1:17" x14ac:dyDescent="0.25">
      <c r="A47">
        <v>2188741</v>
      </c>
      <c r="B47">
        <v>19</v>
      </c>
      <c r="C47">
        <v>31</v>
      </c>
      <c r="D47">
        <v>38</v>
      </c>
      <c r="E47">
        <v>0</v>
      </c>
      <c r="F47">
        <v>0</v>
      </c>
      <c r="G47">
        <v>5</v>
      </c>
      <c r="H47">
        <v>1</v>
      </c>
      <c r="I47">
        <v>0</v>
      </c>
      <c r="N47">
        <f>8+4</f>
        <v>12</v>
      </c>
      <c r="O47">
        <v>10</v>
      </c>
      <c r="P47">
        <v>9</v>
      </c>
      <c r="Q47">
        <v>24</v>
      </c>
    </row>
    <row r="48" spans="1:17" x14ac:dyDescent="0.25">
      <c r="A48">
        <v>2268474</v>
      </c>
      <c r="B48">
        <v>15</v>
      </c>
      <c r="C48">
        <v>30</v>
      </c>
      <c r="D48">
        <v>57</v>
      </c>
      <c r="E48">
        <v>2</v>
      </c>
      <c r="F48">
        <v>1</v>
      </c>
      <c r="G48">
        <v>14</v>
      </c>
      <c r="H48">
        <v>1</v>
      </c>
      <c r="I48">
        <v>1</v>
      </c>
      <c r="L48" s="3">
        <v>35</v>
      </c>
      <c r="M48" s="3">
        <v>16</v>
      </c>
      <c r="N48">
        <f>20+4</f>
        <v>24</v>
      </c>
      <c r="O48">
        <v>8</v>
      </c>
      <c r="P48">
        <v>7.5</v>
      </c>
      <c r="Q48">
        <v>44</v>
      </c>
    </row>
    <row r="49" spans="1:17" x14ac:dyDescent="0.25">
      <c r="A49">
        <v>2144020</v>
      </c>
      <c r="B49">
        <v>23</v>
      </c>
      <c r="C49">
        <v>31</v>
      </c>
      <c r="D49">
        <v>32</v>
      </c>
      <c r="E49">
        <v>0.5</v>
      </c>
      <c r="F49">
        <v>1</v>
      </c>
      <c r="G49">
        <v>11</v>
      </c>
      <c r="H49">
        <v>0</v>
      </c>
      <c r="I49">
        <v>1</v>
      </c>
      <c r="J49" s="1">
        <v>1</v>
      </c>
      <c r="L49" s="3">
        <v>27</v>
      </c>
      <c r="M49" s="3">
        <v>18</v>
      </c>
      <c r="N49">
        <f>15+5</f>
        <v>20</v>
      </c>
      <c r="O49">
        <v>6</v>
      </c>
      <c r="P49">
        <v>0</v>
      </c>
      <c r="Q49">
        <v>58</v>
      </c>
    </row>
    <row r="50" spans="1:17" x14ac:dyDescent="0.25">
      <c r="A50">
        <v>2328597</v>
      </c>
      <c r="B50">
        <v>15</v>
      </c>
      <c r="C50">
        <v>33</v>
      </c>
      <c r="D50">
        <v>59</v>
      </c>
      <c r="E50">
        <v>2</v>
      </c>
      <c r="F50">
        <v>1</v>
      </c>
      <c r="G50">
        <v>0</v>
      </c>
      <c r="H50">
        <v>1</v>
      </c>
      <c r="I50">
        <v>1</v>
      </c>
      <c r="J50" s="1">
        <v>1</v>
      </c>
      <c r="L50" s="3">
        <v>31</v>
      </c>
      <c r="M50" s="3">
        <v>18</v>
      </c>
      <c r="N50">
        <f>20+4</f>
        <v>24</v>
      </c>
      <c r="O50">
        <v>10</v>
      </c>
      <c r="P50">
        <v>8</v>
      </c>
      <c r="Q50">
        <f>36+3</f>
        <v>39</v>
      </c>
    </row>
    <row r="51" spans="1:17" x14ac:dyDescent="0.25">
      <c r="A51">
        <v>2119116</v>
      </c>
      <c r="B51">
        <v>20</v>
      </c>
      <c r="C51">
        <v>37</v>
      </c>
      <c r="D51">
        <v>36</v>
      </c>
      <c r="E51">
        <v>0.25</v>
      </c>
      <c r="F51">
        <v>1</v>
      </c>
      <c r="G51">
        <v>12</v>
      </c>
      <c r="H51">
        <v>0</v>
      </c>
      <c r="I51">
        <v>1</v>
      </c>
      <c r="K51" s="1">
        <v>1</v>
      </c>
      <c r="L51" s="3">
        <v>27</v>
      </c>
      <c r="M51" s="3">
        <v>18</v>
      </c>
      <c r="N51">
        <f>18+5</f>
        <v>23</v>
      </c>
      <c r="O51">
        <v>10</v>
      </c>
      <c r="P51">
        <v>9</v>
      </c>
      <c r="Q51">
        <v>38</v>
      </c>
    </row>
    <row r="52" spans="1:17" x14ac:dyDescent="0.25">
      <c r="A52">
        <v>2600311</v>
      </c>
      <c r="B52">
        <v>22</v>
      </c>
      <c r="C52">
        <v>40</v>
      </c>
      <c r="D52">
        <v>47</v>
      </c>
      <c r="E52">
        <v>5</v>
      </c>
      <c r="F52">
        <v>1</v>
      </c>
      <c r="G52">
        <v>13</v>
      </c>
      <c r="H52">
        <v>1</v>
      </c>
      <c r="I52">
        <v>1</v>
      </c>
      <c r="L52" s="3">
        <v>25</v>
      </c>
      <c r="M52" s="3">
        <v>7</v>
      </c>
      <c r="N52">
        <f>15+5</f>
        <v>20</v>
      </c>
      <c r="O52">
        <v>10</v>
      </c>
      <c r="P52">
        <v>0</v>
      </c>
      <c r="Q52">
        <v>6.5</v>
      </c>
    </row>
    <row r="53" spans="1:17" x14ac:dyDescent="0.25">
      <c r="A53">
        <v>2303298</v>
      </c>
      <c r="B53">
        <v>30</v>
      </c>
      <c r="C53">
        <v>27</v>
      </c>
      <c r="D53">
        <v>61</v>
      </c>
      <c r="E53">
        <v>0</v>
      </c>
      <c r="F53">
        <v>0</v>
      </c>
      <c r="G53">
        <v>0</v>
      </c>
      <c r="H53">
        <v>0</v>
      </c>
      <c r="I53">
        <v>1</v>
      </c>
      <c r="M53" s="3">
        <v>10</v>
      </c>
      <c r="N53">
        <f>14+5</f>
        <v>19</v>
      </c>
      <c r="O53">
        <v>3</v>
      </c>
      <c r="P53">
        <v>8.5</v>
      </c>
      <c r="Q53">
        <v>54</v>
      </c>
    </row>
    <row r="54" spans="1:17" x14ac:dyDescent="0.25">
      <c r="A54">
        <v>2468452</v>
      </c>
      <c r="B54">
        <v>22</v>
      </c>
      <c r="C54">
        <v>35</v>
      </c>
      <c r="D54">
        <v>33</v>
      </c>
      <c r="E54">
        <v>0.5</v>
      </c>
      <c r="F54">
        <v>1</v>
      </c>
      <c r="G54">
        <v>15</v>
      </c>
      <c r="H54">
        <v>1</v>
      </c>
      <c r="I54">
        <v>0</v>
      </c>
      <c r="L54" s="3">
        <v>24</v>
      </c>
      <c r="M54" s="3">
        <v>8</v>
      </c>
      <c r="N54">
        <f>18+5</f>
        <v>23</v>
      </c>
      <c r="O54">
        <v>10</v>
      </c>
      <c r="P54">
        <v>0</v>
      </c>
      <c r="Q54">
        <v>62</v>
      </c>
    </row>
    <row r="55" spans="1:17" x14ac:dyDescent="0.25">
      <c r="A55">
        <v>2144692</v>
      </c>
      <c r="B55">
        <v>30</v>
      </c>
      <c r="C55">
        <v>38</v>
      </c>
      <c r="D55">
        <v>79</v>
      </c>
      <c r="E55">
        <v>1</v>
      </c>
      <c r="F55">
        <v>1</v>
      </c>
      <c r="G55">
        <v>0</v>
      </c>
      <c r="H55">
        <v>0</v>
      </c>
      <c r="I55">
        <v>1</v>
      </c>
      <c r="L55" s="3">
        <v>35</v>
      </c>
      <c r="M55" s="3">
        <v>10</v>
      </c>
      <c r="N55">
        <f>19+5</f>
        <v>24</v>
      </c>
      <c r="O55">
        <v>10</v>
      </c>
      <c r="P55">
        <v>8.5</v>
      </c>
      <c r="Q55">
        <v>47</v>
      </c>
    </row>
    <row r="56" spans="1:17" x14ac:dyDescent="0.25">
      <c r="A56">
        <v>2766555</v>
      </c>
      <c r="B56">
        <v>22</v>
      </c>
      <c r="C56">
        <v>33</v>
      </c>
      <c r="D56">
        <v>32</v>
      </c>
      <c r="E56">
        <v>6</v>
      </c>
      <c r="F56">
        <v>1</v>
      </c>
      <c r="G56">
        <v>11</v>
      </c>
      <c r="H56">
        <v>1</v>
      </c>
      <c r="I56">
        <v>1</v>
      </c>
      <c r="L56" s="3">
        <v>25</v>
      </c>
      <c r="M56" s="3">
        <v>9</v>
      </c>
      <c r="N56">
        <f>18+5</f>
        <v>23</v>
      </c>
      <c r="O56">
        <v>6</v>
      </c>
      <c r="P56">
        <v>0</v>
      </c>
      <c r="Q56">
        <f>43+5</f>
        <v>48</v>
      </c>
    </row>
    <row r="57" spans="1:17" x14ac:dyDescent="0.25">
      <c r="A57">
        <v>2372316</v>
      </c>
      <c r="B57">
        <v>15</v>
      </c>
      <c r="C57">
        <v>34</v>
      </c>
      <c r="D57">
        <v>47</v>
      </c>
      <c r="E57">
        <v>0.5</v>
      </c>
      <c r="F57">
        <v>1</v>
      </c>
      <c r="G57">
        <v>15</v>
      </c>
      <c r="H57">
        <v>1</v>
      </c>
      <c r="I57">
        <v>1</v>
      </c>
      <c r="J57" s="1">
        <v>1</v>
      </c>
      <c r="K57" s="1">
        <v>1</v>
      </c>
      <c r="L57" s="3">
        <v>25</v>
      </c>
      <c r="M57" s="3">
        <v>15</v>
      </c>
      <c r="N57">
        <f>18+5/2</f>
        <v>20.5</v>
      </c>
      <c r="O57">
        <v>10</v>
      </c>
      <c r="P57">
        <v>7</v>
      </c>
      <c r="Q57">
        <f>57+2+3</f>
        <v>62</v>
      </c>
    </row>
    <row r="58" spans="1:17" x14ac:dyDescent="0.25">
      <c r="A58">
        <v>2109288</v>
      </c>
      <c r="B58">
        <v>13</v>
      </c>
      <c r="C58">
        <v>22</v>
      </c>
      <c r="D58">
        <v>70</v>
      </c>
      <c r="E58">
        <v>2</v>
      </c>
      <c r="F58">
        <v>1</v>
      </c>
      <c r="G58">
        <v>0</v>
      </c>
      <c r="H58">
        <v>0</v>
      </c>
      <c r="I58">
        <v>0</v>
      </c>
      <c r="L58" s="3">
        <v>30</v>
      </c>
      <c r="N58">
        <f>12+3</f>
        <v>15</v>
      </c>
      <c r="O58">
        <v>0</v>
      </c>
      <c r="P58">
        <v>7</v>
      </c>
      <c r="Q58">
        <v>77</v>
      </c>
    </row>
    <row r="59" spans="1:17" x14ac:dyDescent="0.25">
      <c r="A59">
        <v>2375679</v>
      </c>
      <c r="B59">
        <v>18</v>
      </c>
      <c r="C59">
        <v>38</v>
      </c>
      <c r="D59">
        <v>44</v>
      </c>
      <c r="E59">
        <v>1.5</v>
      </c>
      <c r="F59">
        <v>1</v>
      </c>
      <c r="G59">
        <v>9</v>
      </c>
      <c r="H59">
        <v>1</v>
      </c>
      <c r="I59">
        <v>1</v>
      </c>
      <c r="J59" s="1">
        <v>1</v>
      </c>
      <c r="L59" s="3">
        <v>30</v>
      </c>
      <c r="M59" s="3">
        <v>14</v>
      </c>
      <c r="N59">
        <f>18+5</f>
        <v>23</v>
      </c>
      <c r="O59">
        <v>4</v>
      </c>
      <c r="P59">
        <v>8</v>
      </c>
      <c r="Q59">
        <v>36</v>
      </c>
    </row>
    <row r="60" spans="1:17" x14ac:dyDescent="0.25">
      <c r="A60">
        <v>2325387</v>
      </c>
      <c r="B60">
        <v>22</v>
      </c>
      <c r="C60">
        <v>37</v>
      </c>
      <c r="D60">
        <v>47</v>
      </c>
      <c r="E60">
        <v>1</v>
      </c>
      <c r="F60">
        <v>1</v>
      </c>
      <c r="G60">
        <v>15</v>
      </c>
      <c r="H60">
        <v>0</v>
      </c>
      <c r="I60">
        <v>1</v>
      </c>
      <c r="L60" s="3">
        <v>28</v>
      </c>
      <c r="M60" s="3">
        <v>16</v>
      </c>
      <c r="N60">
        <f>20+5</f>
        <v>25</v>
      </c>
      <c r="O60">
        <v>10</v>
      </c>
      <c r="P60">
        <v>0</v>
      </c>
      <c r="Q60">
        <f>57+2+5</f>
        <v>64</v>
      </c>
    </row>
    <row r="61" spans="1:17" x14ac:dyDescent="0.25">
      <c r="A61">
        <v>2356269</v>
      </c>
      <c r="B61">
        <v>24</v>
      </c>
      <c r="C61">
        <v>38</v>
      </c>
      <c r="D61">
        <v>30</v>
      </c>
      <c r="E61">
        <v>1</v>
      </c>
      <c r="F61">
        <v>1</v>
      </c>
      <c r="G61">
        <v>14</v>
      </c>
      <c r="H61">
        <v>1</v>
      </c>
      <c r="I61">
        <v>1</v>
      </c>
      <c r="K61" s="1">
        <v>1</v>
      </c>
      <c r="L61" s="3">
        <v>31</v>
      </c>
      <c r="M61" s="3">
        <v>16</v>
      </c>
      <c r="N61">
        <f>19+5</f>
        <v>24</v>
      </c>
      <c r="O61">
        <v>8</v>
      </c>
      <c r="P61">
        <v>8.5</v>
      </c>
      <c r="Q61">
        <f>38+3</f>
        <v>41</v>
      </c>
    </row>
    <row r="62" spans="1:17" x14ac:dyDescent="0.25">
      <c r="A62">
        <v>2261177</v>
      </c>
      <c r="B62">
        <v>15</v>
      </c>
      <c r="C62">
        <v>33</v>
      </c>
      <c r="D62">
        <v>23</v>
      </c>
      <c r="E62">
        <v>1.5</v>
      </c>
      <c r="F62">
        <v>1</v>
      </c>
      <c r="G62">
        <v>16</v>
      </c>
      <c r="H62">
        <v>1</v>
      </c>
      <c r="I62">
        <v>1</v>
      </c>
      <c r="L62" s="3">
        <v>29</v>
      </c>
      <c r="M62" s="3">
        <v>18</v>
      </c>
      <c r="N62">
        <f>20+4</f>
        <v>24</v>
      </c>
      <c r="O62">
        <v>8</v>
      </c>
      <c r="P62">
        <v>8</v>
      </c>
      <c r="Q62">
        <f>43+7</f>
        <v>50</v>
      </c>
    </row>
    <row r="63" spans="1:17" x14ac:dyDescent="0.25">
      <c r="A63">
        <v>2359039</v>
      </c>
      <c r="B63">
        <v>15</v>
      </c>
      <c r="C63">
        <v>32</v>
      </c>
      <c r="D63">
        <v>45</v>
      </c>
      <c r="E63">
        <v>0</v>
      </c>
      <c r="F63">
        <v>0</v>
      </c>
      <c r="G63">
        <v>0</v>
      </c>
      <c r="H63">
        <v>1</v>
      </c>
      <c r="I63">
        <v>0</v>
      </c>
      <c r="L63" s="3">
        <v>34</v>
      </c>
      <c r="M63" s="3">
        <v>16</v>
      </c>
      <c r="N63">
        <f>17+4</f>
        <v>21</v>
      </c>
      <c r="O63">
        <v>8</v>
      </c>
      <c r="P63">
        <v>8</v>
      </c>
      <c r="Q63">
        <v>29</v>
      </c>
    </row>
    <row r="64" spans="1:17" x14ac:dyDescent="0.25">
      <c r="A64">
        <v>2389230</v>
      </c>
      <c r="B64">
        <v>19</v>
      </c>
      <c r="C64">
        <v>27</v>
      </c>
      <c r="D64">
        <v>42</v>
      </c>
      <c r="E64">
        <v>1.5</v>
      </c>
      <c r="F64">
        <v>0</v>
      </c>
      <c r="G64">
        <v>0</v>
      </c>
      <c r="H64">
        <v>0</v>
      </c>
      <c r="I64">
        <v>1</v>
      </c>
      <c r="J64" s="1">
        <v>1</v>
      </c>
      <c r="L64" s="3">
        <v>22</v>
      </c>
      <c r="M64" s="3">
        <v>14</v>
      </c>
      <c r="N64">
        <f>16+4</f>
        <v>20</v>
      </c>
      <c r="O64">
        <v>6</v>
      </c>
      <c r="P64">
        <v>7</v>
      </c>
      <c r="Q64">
        <f>50+2+5</f>
        <v>57</v>
      </c>
    </row>
    <row r="65" spans="1:17" x14ac:dyDescent="0.25">
      <c r="A65">
        <v>2002791</v>
      </c>
      <c r="B65">
        <v>15</v>
      </c>
      <c r="C65">
        <v>31</v>
      </c>
      <c r="D65">
        <v>40</v>
      </c>
      <c r="E65">
        <v>1.25</v>
      </c>
      <c r="F65">
        <v>1</v>
      </c>
      <c r="G65">
        <v>0</v>
      </c>
      <c r="H65">
        <v>1</v>
      </c>
      <c r="I65">
        <v>1</v>
      </c>
      <c r="J65" s="1">
        <v>1</v>
      </c>
      <c r="M65" s="3">
        <v>16</v>
      </c>
      <c r="N65">
        <f>11+4</f>
        <v>15</v>
      </c>
      <c r="O65">
        <v>6</v>
      </c>
      <c r="P65">
        <v>7.5</v>
      </c>
      <c r="Q65">
        <v>27</v>
      </c>
    </row>
    <row r="66" spans="1:17" x14ac:dyDescent="0.25">
      <c r="A66">
        <v>2192522</v>
      </c>
      <c r="B66">
        <v>13</v>
      </c>
      <c r="C66">
        <v>34</v>
      </c>
      <c r="D66">
        <v>42</v>
      </c>
      <c r="E66">
        <v>0</v>
      </c>
      <c r="F66">
        <v>1</v>
      </c>
      <c r="G66">
        <v>0</v>
      </c>
      <c r="H66">
        <v>1</v>
      </c>
      <c r="I66">
        <v>1</v>
      </c>
      <c r="M66" s="3">
        <v>5</v>
      </c>
      <c r="N66">
        <f>18+4</f>
        <v>22</v>
      </c>
      <c r="O66">
        <v>10</v>
      </c>
      <c r="P66">
        <v>0</v>
      </c>
      <c r="Q66">
        <v>41.5</v>
      </c>
    </row>
    <row r="67" spans="1:17" x14ac:dyDescent="0.25">
      <c r="A67">
        <v>2336154</v>
      </c>
      <c r="B67">
        <v>18</v>
      </c>
      <c r="C67">
        <v>34</v>
      </c>
      <c r="D67">
        <v>22</v>
      </c>
      <c r="E67">
        <v>0</v>
      </c>
      <c r="F67">
        <v>1</v>
      </c>
      <c r="G67">
        <v>7</v>
      </c>
      <c r="H67">
        <v>1</v>
      </c>
      <c r="I67">
        <v>1</v>
      </c>
      <c r="L67" s="3">
        <v>35</v>
      </c>
      <c r="M67" s="3">
        <v>18</v>
      </c>
      <c r="N67">
        <f>18+5</f>
        <v>23</v>
      </c>
      <c r="O67">
        <v>10</v>
      </c>
      <c r="P67">
        <v>8</v>
      </c>
      <c r="Q67">
        <v>27</v>
      </c>
    </row>
    <row r="68" spans="1:17" x14ac:dyDescent="0.25">
      <c r="A68">
        <v>99650185</v>
      </c>
      <c r="B68">
        <v>24</v>
      </c>
      <c r="C68">
        <v>32</v>
      </c>
      <c r="D68">
        <v>80</v>
      </c>
      <c r="E68">
        <v>0</v>
      </c>
      <c r="F68">
        <v>1</v>
      </c>
      <c r="G68">
        <v>2</v>
      </c>
      <c r="H68">
        <v>1</v>
      </c>
      <c r="I68">
        <v>1</v>
      </c>
      <c r="L68" s="3">
        <v>7</v>
      </c>
      <c r="M68" s="3">
        <v>9</v>
      </c>
      <c r="N68">
        <f>5+2</f>
        <v>7</v>
      </c>
      <c r="O68">
        <v>0</v>
      </c>
      <c r="P68">
        <v>7</v>
      </c>
      <c r="Q68">
        <v>19</v>
      </c>
    </row>
    <row r="69" spans="1:17" x14ac:dyDescent="0.25">
      <c r="B69">
        <f>MAX(B33:B68)</f>
        <v>30</v>
      </c>
      <c r="C69">
        <f>MAX(C33:C68)</f>
        <v>40</v>
      </c>
      <c r="D69">
        <f>MAX(D33:D68)</f>
        <v>80</v>
      </c>
      <c r="G69">
        <f>MAX(G2:G68)</f>
        <v>26</v>
      </c>
      <c r="N69">
        <f>MAX(N17:N68)</f>
        <v>25</v>
      </c>
      <c r="Q69">
        <f>MAX(Q17:Q68)</f>
        <v>87</v>
      </c>
    </row>
    <row r="70" spans="1:17" x14ac:dyDescent="0.25">
      <c r="B70">
        <f>MIN(B2:B68)</f>
        <v>12</v>
      </c>
      <c r="C70">
        <f>MIN(C2:C68)</f>
        <v>0</v>
      </c>
      <c r="D70">
        <f>MIN(D2:D68)</f>
        <v>12</v>
      </c>
      <c r="G70">
        <f>MIN(G2:G68)</f>
        <v>0</v>
      </c>
      <c r="N70">
        <f>MIN(N17:N69)</f>
        <v>7</v>
      </c>
      <c r="Q70">
        <f>MIN(Q17:Q69)</f>
        <v>6.5</v>
      </c>
    </row>
    <row r="71" spans="1:17" x14ac:dyDescent="0.25">
      <c r="B71">
        <f>AVERAGE(B2:B68)</f>
        <v>19.954545454545453</v>
      </c>
      <c r="C71">
        <f>AVERAGE(C2:C68)</f>
        <v>31.878787878787879</v>
      </c>
      <c r="D71">
        <f>AVERAGE(D2:D68)</f>
        <v>45.742424242424242</v>
      </c>
      <c r="G71">
        <f>AVERAGE(G2:G68)</f>
        <v>10.242424242424242</v>
      </c>
      <c r="N71">
        <f>AVERAGE(N2:N68)</f>
        <v>20.189393939393938</v>
      </c>
      <c r="Q71">
        <f>AVERAGE(Q2:Q68)</f>
        <v>44.272727272727273</v>
      </c>
    </row>
    <row r="72" spans="1:17" x14ac:dyDescent="0.25">
      <c r="B72">
        <f>STDEV(B2:B68)</f>
        <v>5.0639960450276753</v>
      </c>
      <c r="C72">
        <f>STDEV(C2:C68)</f>
        <v>7.2737994547662996</v>
      </c>
      <c r="D72">
        <f>STDEV(D2:D68)</f>
        <v>15.127469264233406</v>
      </c>
      <c r="G72">
        <f>STDEV(G2:G68)</f>
        <v>7.4628528388393462</v>
      </c>
      <c r="N72">
        <f>STDEV(N2:N68)</f>
        <v>4.2078362350364564</v>
      </c>
      <c r="Q72">
        <f>STDEV(Q2:Q68)</f>
        <v>16.682367895517672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HKUIST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kesaraho</dc:creator>
  <cp:lastModifiedBy>Aniket Gupta</cp:lastModifiedBy>
  <dcterms:created xsi:type="dcterms:W3CDTF">2003-02-18T01:22:48Z</dcterms:created>
  <dcterms:modified xsi:type="dcterms:W3CDTF">2024-02-03T22:21:29Z</dcterms:modified>
</cp:coreProperties>
</file>