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homework\original\"/>
    </mc:Choice>
  </mc:AlternateContent>
  <xr:revisionPtr revIDLastSave="0" documentId="8_{1E9320B6-040E-42FC-8F73-94BE46422867}" xr6:coauthVersionLast="47" xr6:coauthVersionMax="47" xr10:uidLastSave="{00000000-0000-0000-0000-000000000000}"/>
  <bookViews>
    <workbookView xWindow="3348" yWindow="3348" windowWidth="17280" windowHeight="8880" activeTab="2"/>
  </bookViews>
  <sheets>
    <sheet name="Problem 5" sheetId="1" r:id="rId1"/>
    <sheet name="Problem 13" sheetId="2" r:id="rId2"/>
    <sheet name="Instructor's Problem"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3" l="1"/>
  <c r="F24" i="3" s="1"/>
  <c r="E31" i="3"/>
  <c r="D10" i="2"/>
  <c r="D11" i="2"/>
  <c r="D14" i="2"/>
  <c r="D16" i="2"/>
  <c r="D17" i="2" s="1"/>
  <c r="D22" i="2" s="1"/>
  <c r="I12" i="1"/>
  <c r="I13" i="1"/>
  <c r="I14" i="1"/>
  <c r="E15" i="1"/>
  <c r="E21" i="1" s="1"/>
  <c r="F15" i="1"/>
  <c r="F22" i="1" s="1"/>
  <c r="G15" i="1"/>
  <c r="H15" i="1"/>
  <c r="I15" i="1"/>
  <c r="I23" i="1" s="1"/>
  <c r="H21" i="1"/>
  <c r="E22" i="1"/>
  <c r="G22" i="1"/>
  <c r="H22" i="1"/>
  <c r="H23" i="1"/>
  <c r="H31" i="1" s="1"/>
  <c r="I34" i="1"/>
  <c r="I41" i="1" s="1"/>
  <c r="E30" i="1" l="1"/>
  <c r="D24" i="2"/>
  <c r="D29" i="2" s="1"/>
  <c r="F29" i="2" s="1"/>
  <c r="E24" i="3"/>
  <c r="E30" i="3"/>
  <c r="E32" i="3" s="1"/>
  <c r="E34" i="3" s="1"/>
  <c r="G23" i="1"/>
  <c r="G31" i="1" s="1"/>
  <c r="D26" i="2"/>
  <c r="E23" i="1"/>
  <c r="G21" i="1"/>
  <c r="G29" i="1" s="1"/>
  <c r="I21" i="1"/>
  <c r="E29" i="1" s="1"/>
  <c r="F23" i="1"/>
  <c r="F31" i="1" s="1"/>
  <c r="E31" i="1"/>
  <c r="I22" i="1"/>
  <c r="H30" i="1" s="1"/>
  <c r="F21" i="1"/>
  <c r="I29" i="1" l="1"/>
  <c r="I33" i="1" s="1"/>
  <c r="I35" i="1" s="1"/>
  <c r="H29" i="1"/>
  <c r="D30" i="2"/>
  <c r="F30" i="2" s="1"/>
  <c r="F30" i="1"/>
  <c r="F29" i="1"/>
  <c r="G30" i="1"/>
  <c r="I31" i="1"/>
  <c r="I30" i="1"/>
</calcChain>
</file>

<file path=xl/sharedStrings.xml><?xml version="1.0" encoding="utf-8"?>
<sst xmlns="http://schemas.openxmlformats.org/spreadsheetml/2006/main" count="111" uniqueCount="80">
  <si>
    <t>Home</t>
  </si>
  <si>
    <t>Life</t>
  </si>
  <si>
    <t>Very Happy</t>
  </si>
  <si>
    <t>Unhappy</t>
  </si>
  <si>
    <t>Fairly Happy</t>
  </si>
  <si>
    <t>Participation in Religious Activities</t>
  </si>
  <si>
    <t>Not at All</t>
  </si>
  <si>
    <t>Very Little</t>
  </si>
  <si>
    <t>Somewhat</t>
  </si>
  <si>
    <t>Very Much</t>
  </si>
  <si>
    <t>Row Totals</t>
  </si>
  <si>
    <t>Column Totals</t>
  </si>
  <si>
    <t>Relative Frequency Table</t>
  </si>
  <si>
    <t>Frequency Table</t>
  </si>
  <si>
    <t>`</t>
  </si>
  <si>
    <t>row 1</t>
  </si>
  <si>
    <t>row 2</t>
  </si>
  <si>
    <t>row 3</t>
  </si>
  <si>
    <t>Sum of rows</t>
  </si>
  <si>
    <t>chi-square</t>
  </si>
  <si>
    <t>dfs</t>
  </si>
  <si>
    <t>p-value</t>
  </si>
  <si>
    <t>alpha</t>
  </si>
  <si>
    <t>N</t>
  </si>
  <si>
    <t>observe</t>
  </si>
  <si>
    <t>proportion</t>
  </si>
  <si>
    <t>q=1-p</t>
  </si>
  <si>
    <t>percentile</t>
  </si>
  <si>
    <t>z</t>
  </si>
  <si>
    <t>z squared</t>
  </si>
  <si>
    <t>n/(n+z^2)</t>
  </si>
  <si>
    <t>p+z^2/(2*n) =</t>
  </si>
  <si>
    <t>Lower Bound</t>
  </si>
  <si>
    <t>Upper Bound</t>
  </si>
  <si>
    <t>RATING</t>
  </si>
  <si>
    <t>First October</t>
  </si>
  <si>
    <t>Second October</t>
  </si>
  <si>
    <t>Poor</t>
  </si>
  <si>
    <t>Good</t>
  </si>
  <si>
    <t>First Interview</t>
  </si>
  <si>
    <t>Interview</t>
  </si>
  <si>
    <t>row totals</t>
  </si>
  <si>
    <t>Chi-Square</t>
  </si>
  <si>
    <t>prob</t>
  </si>
  <si>
    <t>EMR645</t>
  </si>
  <si>
    <t>Homework #8</t>
  </si>
  <si>
    <t>CHAPTER 13: Chi-Square</t>
  </si>
  <si>
    <t>For each cell, this is [the col freq * (Cell rel freg - row rel freq)^2] all dividedby by the row rel freq.</t>
  </si>
  <si>
    <t>Note this p-value is much less than .001</t>
  </si>
  <si>
    <t>what is the critical value of chi-sqare for</t>
  </si>
  <si>
    <t>Problem 5:</t>
  </si>
  <si>
    <t>Problem 13:</t>
  </si>
  <si>
    <t>Three problem solutions, each on its own worksheet</t>
  </si>
  <si>
    <t>Number of person interviewed</t>
  </si>
  <si>
    <t>Number reporting having thought of suicide</t>
  </si>
  <si>
    <t>Proportion having thought of sucicide</t>
  </si>
  <si>
    <t>Proportion NOT having thought of sucicide</t>
  </si>
  <si>
    <t>alpha for a 90% confidence interval</t>
  </si>
  <si>
    <t>(1-a/2) is the upper percentile for the upper bound</t>
  </si>
  <si>
    <t>the z-value at the (1-a/2) percentile of the ND</t>
  </si>
  <si>
    <t>this is the square of that z value</t>
  </si>
  <si>
    <t>Test Ho: There is no association between level of self-reported familiy happiness and degree of participation in religious activities.
An appropriate method is to set alpha=.01 and then calculate a chi-square statistic and p-value.</t>
  </si>
  <si>
    <t>If 2 out of a random sample of 25 people report having thought about suicide, determine the confidence interval that can be expected to capture the true population proportion who have had thoughts about suicide for at least 90% of all possible samples of 25.</t>
  </si>
  <si>
    <t>To calculate the upper and lower bounds of a confidence interval around a population proportion, use the Ghosh method described on page 326 of the textbook and the two formulae 13.8A and 13.8.B. Notice that these formula are combinations of three identical parts. Calculate each part first.</t>
  </si>
  <si>
    <t>part1</t>
  </si>
  <si>
    <t>part 2</t>
  </si>
  <si>
    <t>part 3</t>
  </si>
  <si>
    <t>z * square root of stuff</t>
  </si>
  <si>
    <t>then</t>
  </si>
  <si>
    <t>This translates to a range of people from LB*N = 1 person to UB*N = 5 people out of N=25 which is expected to capture the true population portion in 90% of samples of N=25.</t>
  </si>
  <si>
    <t>Instructor's
Problem</t>
  </si>
  <si>
    <t>Test Ho: There is no association between approval ratings before and after a public event.
An appropriate method is to set alpha=.01 and then calculate a chi-square statistic and p-value. Here, however, the persons providing the pre- and post-ratings are the same so the proportions can be expected to be correlated.</t>
  </si>
  <si>
    <t>This is way the data from N=300 raters was summarized.</t>
  </si>
  <si>
    <t>To apply McNemar's Test for Correlated Proportions, we must rearrange the data, as shown below. This, however, can not be done - in other words, the problem is indeterminate - without at least one further piece of information.</t>
  </si>
  <si>
    <t>assume that 50 people changed from poor to good</t>
  </si>
  <si>
    <t>Now reorganize the table and computer the cell values using the row and column totals:</t>
  </si>
  <si>
    <t>Second</t>
  </si>
  <si>
    <t>Choose your alpha level</t>
  </si>
  <si>
    <t>Calculate the chi-square statistic for correlated proportions in a 2x2 continency table</t>
  </si>
  <si>
    <t>Make a 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</si>
</sst>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5" formatCode="0.000"/>
  </numFmts>
  <fonts count="7" x14ac:knownFonts="1">
    <font>
      <sz val="10"/>
      <name val="Arial"/>
    </font>
    <font>
      <sz val="10"/>
      <name val="Arial"/>
    </font>
    <font>
      <b/>
      <sz val="10"/>
      <name val="Arial"/>
      <family val="2"/>
    </font>
    <font>
      <sz val="10"/>
      <name val="Courier New"/>
      <family val="3"/>
    </font>
    <font>
      <b/>
      <sz val="10"/>
      <name val="Courier New"/>
      <family val="3"/>
    </font>
    <font>
      <sz val="10"/>
      <name val="Arial"/>
      <family val="2"/>
    </font>
    <font>
      <b/>
      <i/>
      <sz val="10"/>
      <name val="Arial"/>
      <family val="2"/>
    </font>
  </fonts>
  <fills count="4">
    <fill>
      <patternFill patternType="none"/>
    </fill>
    <fill>
      <patternFill patternType="gray125"/>
    </fill>
    <fill>
      <patternFill patternType="solid">
        <fgColor indexed="20"/>
        <bgColor indexed="64"/>
      </patternFill>
    </fill>
    <fill>
      <patternFill patternType="solid">
        <fgColor indexed="10"/>
        <bgColor indexed="64"/>
      </patternFill>
    </fill>
  </fills>
  <borders count="2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5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0" xfId="0" applyFont="1"/>
    <xf numFmtId="9" fontId="0" fillId="0" borderId="1" xfId="1" applyFont="1" applyBorder="1"/>
    <xf numFmtId="9" fontId="0" fillId="0" borderId="2" xfId="1" applyFont="1" applyBorder="1"/>
    <xf numFmtId="9" fontId="0" fillId="0" borderId="4" xfId="1" applyFont="1" applyBorder="1"/>
    <xf numFmtId="9" fontId="0" fillId="0" borderId="0" xfId="1" applyFont="1" applyBorder="1"/>
    <xf numFmtId="9" fontId="0" fillId="0" borderId="6" xfId="1" applyFont="1" applyBorder="1"/>
    <xf numFmtId="9" fontId="0" fillId="0" borderId="7" xfId="1" applyFont="1" applyBorder="1"/>
    <xf numFmtId="0" fontId="0" fillId="0" borderId="0" xfId="0" applyFill="1" applyBorder="1"/>
    <xf numFmtId="11" fontId="0" fillId="0" borderId="0" xfId="0" applyNumberFormat="1" applyAlignment="1">
      <alignment horizontal="left"/>
    </xf>
    <xf numFmtId="175" fontId="2" fillId="0" borderId="3" xfId="0" applyNumberFormat="1" applyFont="1" applyBorder="1"/>
    <xf numFmtId="175" fontId="2" fillId="0" borderId="8" xfId="0" applyNumberFormat="1" applyFont="1" applyBorder="1"/>
    <xf numFmtId="1" fontId="0" fillId="0" borderId="0" xfId="0" applyNumberFormat="1"/>
    <xf numFmtId="0" fontId="3" fillId="0" borderId="0" xfId="0" applyFont="1" applyAlignment="1">
      <alignment horizontal="center" vertical="top" wrapText="1"/>
    </xf>
    <xf numFmtId="0" fontId="3" fillId="0" borderId="9" xfId="0" applyFont="1" applyBorder="1" applyAlignment="1">
      <alignment horizontal="center" vertical="top" wrapText="1"/>
    </xf>
    <xf numFmtId="0" fontId="3" fillId="0" borderId="8" xfId="0" applyFont="1" applyBorder="1" applyAlignment="1">
      <alignment horizontal="center" vertical="top" wrapText="1"/>
    </xf>
    <xf numFmtId="0" fontId="3" fillId="0" borderId="10" xfId="0" applyFont="1" applyBorder="1" applyAlignment="1">
      <alignment horizontal="center" vertical="top" wrapText="1"/>
    </xf>
    <xf numFmtId="0" fontId="3" fillId="0" borderId="11" xfId="0" applyFont="1" applyBorder="1" applyAlignment="1">
      <alignment horizontal="center" vertical="top" wrapText="1"/>
    </xf>
    <xf numFmtId="0" fontId="2" fillId="2" borderId="0" xfId="0" applyFont="1" applyFill="1"/>
    <xf numFmtId="0" fontId="0" fillId="2" borderId="0" xfId="0" applyFill="1"/>
    <xf numFmtId="0" fontId="0" fillId="0" borderId="0" xfId="0" applyFill="1"/>
    <xf numFmtId="0" fontId="2" fillId="2" borderId="0" xfId="0" applyFont="1" applyFill="1" applyAlignment="1">
      <alignment vertical="center"/>
    </xf>
    <xf numFmtId="0" fontId="0" fillId="0" borderId="0" xfId="0" applyAlignment="1">
      <alignment vertical="center" wrapText="1"/>
    </xf>
    <xf numFmtId="0" fontId="2" fillId="2" borderId="1" xfId="0" applyFont="1" applyFill="1" applyBorder="1"/>
    <xf numFmtId="0" fontId="2" fillId="2" borderId="6" xfId="0" applyFont="1" applyFill="1" applyBorder="1"/>
    <xf numFmtId="0" fontId="2" fillId="2" borderId="0" xfId="0" applyFont="1" applyFill="1" applyAlignment="1">
      <alignment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top" wrapText="1"/>
    </xf>
    <xf numFmtId="0" fontId="4" fillId="2" borderId="16" xfId="0" applyFont="1" applyFill="1" applyBorder="1" applyAlignment="1">
      <alignment horizontal="center" vertical="top" wrapText="1"/>
    </xf>
    <xf numFmtId="0" fontId="3" fillId="0" borderId="8" xfId="0" applyFont="1" applyBorder="1" applyAlignment="1">
      <alignment horizontal="center" vertical="center" wrapText="1"/>
    </xf>
    <xf numFmtId="0" fontId="2" fillId="2" borderId="0" xfId="0" applyFont="1" applyFill="1" applyAlignment="1">
      <alignment horizontal="center"/>
    </xf>
    <xf numFmtId="0" fontId="0" fillId="0" borderId="17" xfId="0" applyBorder="1"/>
    <xf numFmtId="0" fontId="0" fillId="0" borderId="18" xfId="0" applyBorder="1"/>
    <xf numFmtId="0" fontId="0" fillId="0" borderId="19" xfId="0" applyBorder="1"/>
    <xf numFmtId="0" fontId="0" fillId="0" borderId="20" xfId="0" applyBorder="1"/>
    <xf numFmtId="0" fontId="2" fillId="3" borderId="0" xfId="0" applyFont="1" applyFill="1"/>
    <xf numFmtId="0" fontId="2" fillId="0" borderId="0" xfId="0" applyFont="1" applyAlignment="1">
      <alignment horizontal="center"/>
    </xf>
    <xf numFmtId="0" fontId="0" fillId="0" borderId="0" xfId="0" applyAlignment="1">
      <alignment vertical="center" wrapText="1"/>
    </xf>
    <xf numFmtId="0" fontId="5" fillId="0" borderId="0" xfId="0" applyFont="1" applyAlignment="1">
      <alignment vertical="center" wrapText="1"/>
    </xf>
    <xf numFmtId="0" fontId="0" fillId="0" borderId="0" xfId="0" applyAlignment="1">
      <alignment horizontal="left" vertical="center" wrapText="1"/>
    </xf>
    <xf numFmtId="0" fontId="6" fillId="0" borderId="0" xfId="0" applyFont="1" applyAlignment="1">
      <alignment vertical="center" wrapText="1"/>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DDDDDD"/>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41"/>
  <sheetViews>
    <sheetView workbookViewId="0"/>
  </sheetViews>
  <sheetFormatPr defaultRowHeight="13.2" x14ac:dyDescent="0.25"/>
  <cols>
    <col min="1" max="1" width="4.5546875" customWidth="1"/>
    <col min="3" max="3" width="7.5546875" customWidth="1"/>
    <col min="4" max="4" width="14.109375" bestFit="1" customWidth="1"/>
    <col min="5" max="5" width="9.33203125" bestFit="1" customWidth="1"/>
    <col min="6" max="6" width="10.33203125" bestFit="1" customWidth="1"/>
    <col min="7" max="7" width="10.6640625" bestFit="1" customWidth="1"/>
    <col min="8" max="8" width="10.5546875" bestFit="1" customWidth="1"/>
    <col min="9" max="9" width="13.5546875" customWidth="1"/>
  </cols>
  <sheetData>
    <row r="2" spans="2:9" x14ac:dyDescent="0.25">
      <c r="B2" s="27" t="s">
        <v>44</v>
      </c>
      <c r="C2" s="27"/>
      <c r="D2" s="27" t="s">
        <v>45</v>
      </c>
      <c r="E2" s="27"/>
      <c r="F2" s="27" t="s">
        <v>46</v>
      </c>
      <c r="G2" s="27"/>
      <c r="H2" s="27"/>
      <c r="I2" s="28"/>
    </row>
    <row r="4" spans="2:9" x14ac:dyDescent="0.25">
      <c r="B4" t="s">
        <v>52</v>
      </c>
    </row>
    <row r="6" spans="2:9" ht="64.5" customHeight="1" x14ac:dyDescent="0.25">
      <c r="B6" s="30" t="s">
        <v>50</v>
      </c>
      <c r="C6" s="27"/>
      <c r="D6" s="48" t="s">
        <v>61</v>
      </c>
      <c r="E6" s="48"/>
      <c r="F6" s="48"/>
      <c r="G6" s="48"/>
      <c r="H6" s="48"/>
      <c r="I6" s="48"/>
    </row>
    <row r="7" spans="2:9" x14ac:dyDescent="0.25">
      <c r="B7" s="29"/>
      <c r="C7" s="29"/>
    </row>
    <row r="8" spans="2:9" x14ac:dyDescent="0.25">
      <c r="B8" s="28" t="s">
        <v>13</v>
      </c>
      <c r="C8" s="28"/>
    </row>
    <row r="9" spans="2:9" x14ac:dyDescent="0.25">
      <c r="E9" s="47" t="s">
        <v>5</v>
      </c>
      <c r="F9" s="47"/>
      <c r="G9" s="47"/>
      <c r="H9" s="47"/>
    </row>
    <row r="11" spans="2:9" x14ac:dyDescent="0.25">
      <c r="E11" s="27" t="s">
        <v>6</v>
      </c>
      <c r="F11" s="27" t="s">
        <v>7</v>
      </c>
      <c r="G11" s="27" t="s">
        <v>8</v>
      </c>
      <c r="H11" s="27" t="s">
        <v>9</v>
      </c>
      <c r="I11" s="28" t="s">
        <v>10</v>
      </c>
    </row>
    <row r="12" spans="2:9" x14ac:dyDescent="0.25">
      <c r="C12" s="10" t="s">
        <v>0</v>
      </c>
      <c r="D12" s="27" t="s">
        <v>2</v>
      </c>
      <c r="E12" s="1">
        <v>105</v>
      </c>
      <c r="F12" s="2">
        <v>257</v>
      </c>
      <c r="G12" s="2">
        <v>368</v>
      </c>
      <c r="H12" s="3">
        <v>151</v>
      </c>
      <c r="I12">
        <f>SUM(E12:H12)</f>
        <v>881</v>
      </c>
    </row>
    <row r="13" spans="2:9" x14ac:dyDescent="0.25">
      <c r="C13" s="10" t="s">
        <v>1</v>
      </c>
      <c r="D13" s="27" t="s">
        <v>4</v>
      </c>
      <c r="E13" s="4">
        <v>78</v>
      </c>
      <c r="F13" s="5">
        <v>149</v>
      </c>
      <c r="G13" s="5">
        <v>153</v>
      </c>
      <c r="H13" s="6">
        <v>52</v>
      </c>
      <c r="I13">
        <f>SUM(E13:H13)</f>
        <v>432</v>
      </c>
    </row>
    <row r="14" spans="2:9" x14ac:dyDescent="0.25">
      <c r="D14" s="27" t="s">
        <v>3</v>
      </c>
      <c r="E14" s="7">
        <v>25</v>
      </c>
      <c r="F14" s="8">
        <v>30</v>
      </c>
      <c r="G14" s="8">
        <v>24</v>
      </c>
      <c r="H14" s="9">
        <v>13</v>
      </c>
      <c r="I14">
        <f>SUM(E14:H14)</f>
        <v>92</v>
      </c>
    </row>
    <row r="15" spans="2:9" x14ac:dyDescent="0.25">
      <c r="D15" s="27" t="s">
        <v>11</v>
      </c>
      <c r="E15">
        <f>SUM(E12:E14)</f>
        <v>208</v>
      </c>
      <c r="F15">
        <f>SUM(F12:F14)</f>
        <v>436</v>
      </c>
      <c r="G15">
        <f>SUM(G12:G14)</f>
        <v>545</v>
      </c>
      <c r="H15">
        <f>SUM(H12:H14)</f>
        <v>216</v>
      </c>
      <c r="I15">
        <f>SUM(E15:H15)</f>
        <v>1405</v>
      </c>
    </row>
    <row r="17" spans="2:10" x14ac:dyDescent="0.25">
      <c r="B17" s="28" t="s">
        <v>12</v>
      </c>
      <c r="C17" s="28"/>
      <c r="D17" s="28"/>
    </row>
    <row r="18" spans="2:10" x14ac:dyDescent="0.25">
      <c r="E18" s="47" t="s">
        <v>5</v>
      </c>
      <c r="F18" s="47"/>
      <c r="G18" s="47"/>
      <c r="H18" s="47"/>
    </row>
    <row r="20" spans="2:10" x14ac:dyDescent="0.25">
      <c r="E20" s="27" t="s">
        <v>6</v>
      </c>
      <c r="F20" s="27" t="s">
        <v>7</v>
      </c>
      <c r="G20" s="27" t="s">
        <v>8</v>
      </c>
      <c r="H20" s="27" t="s">
        <v>9</v>
      </c>
      <c r="I20" s="27" t="s">
        <v>10</v>
      </c>
    </row>
    <row r="21" spans="2:10" x14ac:dyDescent="0.25">
      <c r="C21" t="s">
        <v>0</v>
      </c>
      <c r="D21" s="27" t="s">
        <v>2</v>
      </c>
      <c r="E21" s="11">
        <f>E12/E$15</f>
        <v>0.50480769230769229</v>
      </c>
      <c r="F21" s="12">
        <f>F12/F$15</f>
        <v>0.58944954128440363</v>
      </c>
      <c r="G21" s="12">
        <f>G12/G$15</f>
        <v>0.67522935779816518</v>
      </c>
      <c r="H21" s="12">
        <f>H12/H$15</f>
        <v>0.69907407407407407</v>
      </c>
      <c r="I21" s="13">
        <f>I12/I$15</f>
        <v>0.62704626334519575</v>
      </c>
    </row>
    <row r="22" spans="2:10" x14ac:dyDescent="0.25">
      <c r="C22" t="s">
        <v>1</v>
      </c>
      <c r="D22" s="27" t="s">
        <v>4</v>
      </c>
      <c r="E22" s="13">
        <f t="shared" ref="E22:I23" si="0">E13/E$15</f>
        <v>0.375</v>
      </c>
      <c r="F22" s="14">
        <f t="shared" si="0"/>
        <v>0.34174311926605505</v>
      </c>
      <c r="G22" s="14">
        <f t="shared" si="0"/>
        <v>0.28073394495412846</v>
      </c>
      <c r="H22" s="14">
        <f t="shared" si="0"/>
        <v>0.24074074074074073</v>
      </c>
      <c r="I22" s="13">
        <f t="shared" si="0"/>
        <v>0.30747330960854091</v>
      </c>
    </row>
    <row r="23" spans="2:10" x14ac:dyDescent="0.25">
      <c r="D23" s="27" t="s">
        <v>3</v>
      </c>
      <c r="E23" s="15">
        <f t="shared" si="0"/>
        <v>0.1201923076923077</v>
      </c>
      <c r="F23" s="16">
        <f t="shared" si="0"/>
        <v>6.8807339449541288E-2</v>
      </c>
      <c r="G23" s="16">
        <f t="shared" si="0"/>
        <v>4.4036697247706424E-2</v>
      </c>
      <c r="H23" s="16">
        <f t="shared" si="0"/>
        <v>6.0185185185185182E-2</v>
      </c>
      <c r="I23" s="13">
        <f t="shared" si="0"/>
        <v>6.5480427046263348E-2</v>
      </c>
    </row>
    <row r="24" spans="2:10" x14ac:dyDescent="0.25">
      <c r="D24" s="27" t="s">
        <v>11</v>
      </c>
    </row>
    <row r="26" spans="2:10" x14ac:dyDescent="0.25">
      <c r="B26" s="28" t="s">
        <v>47</v>
      </c>
      <c r="C26" s="28"/>
      <c r="D26" s="28"/>
      <c r="E26" s="28"/>
      <c r="F26" s="28"/>
      <c r="G26" s="28"/>
      <c r="H26" s="28"/>
      <c r="I26" s="28"/>
    </row>
    <row r="28" spans="2:10" x14ac:dyDescent="0.25">
      <c r="I28" t="s">
        <v>18</v>
      </c>
    </row>
    <row r="29" spans="2:10" x14ac:dyDescent="0.25">
      <c r="D29" s="28" t="s">
        <v>15</v>
      </c>
      <c r="E29" s="1">
        <f t="shared" ref="E29:H31" si="1">E$15*(E21-$I21)^2/$I21</f>
        <v>4.9565589933856273</v>
      </c>
      <c r="F29" s="2">
        <f t="shared" si="1"/>
        <v>0.98284915525778072</v>
      </c>
      <c r="G29" s="2">
        <f t="shared" si="1"/>
        <v>2.0178379907404169</v>
      </c>
      <c r="H29" s="3">
        <f t="shared" si="1"/>
        <v>1.7871236262458008</v>
      </c>
      <c r="I29" s="17">
        <f>SUM(E29:H29)</f>
        <v>9.7443697656296262</v>
      </c>
    </row>
    <row r="30" spans="2:10" x14ac:dyDescent="0.25">
      <c r="D30" s="28" t="s">
        <v>16</v>
      </c>
      <c r="E30" s="4">
        <f t="shared" si="1"/>
        <v>3.0846567319098468</v>
      </c>
      <c r="F30" s="5">
        <f t="shared" si="1"/>
        <v>1.6653382271763766</v>
      </c>
      <c r="G30" s="5">
        <f t="shared" si="1"/>
        <v>1.2673344705997558</v>
      </c>
      <c r="H30" s="6">
        <f t="shared" si="1"/>
        <v>3.1283981127562255</v>
      </c>
      <c r="I30" s="17">
        <f>SUM(E30:H30)</f>
        <v>9.145727542442204</v>
      </c>
    </row>
    <row r="31" spans="2:10" x14ac:dyDescent="0.25">
      <c r="D31" s="28" t="s">
        <v>17</v>
      </c>
      <c r="E31" s="7">
        <f t="shared" si="1"/>
        <v>9.5085680396695977</v>
      </c>
      <c r="F31" s="8">
        <f t="shared" si="1"/>
        <v>7.3698342150874396E-2</v>
      </c>
      <c r="G31" s="8">
        <f t="shared" si="1"/>
        <v>3.8272396010033116</v>
      </c>
      <c r="H31" s="9">
        <f t="shared" si="1"/>
        <v>9.2494061638615455E-2</v>
      </c>
      <c r="I31" s="17">
        <f>SUM(E31:H31)</f>
        <v>13.502000044462401</v>
      </c>
      <c r="J31" t="s">
        <v>14</v>
      </c>
    </row>
    <row r="33" spans="4:9" x14ac:dyDescent="0.25">
      <c r="H33" s="28" t="s">
        <v>19</v>
      </c>
      <c r="I33">
        <f>SUM(I29:I31)</f>
        <v>32.392097352534229</v>
      </c>
    </row>
    <row r="34" spans="4:9" x14ac:dyDescent="0.25">
      <c r="H34" s="28" t="s">
        <v>20</v>
      </c>
      <c r="I34">
        <f>(4-1)*(3-1)</f>
        <v>6</v>
      </c>
    </row>
    <row r="35" spans="4:9" x14ac:dyDescent="0.25">
      <c r="D35" t="s">
        <v>48</v>
      </c>
      <c r="H35" s="28" t="s">
        <v>21</v>
      </c>
      <c r="I35" s="18">
        <f>CHIDIST(I33,I34)</f>
        <v>1.3722681030102593E-5</v>
      </c>
    </row>
    <row r="38" spans="4:9" x14ac:dyDescent="0.25">
      <c r="G38" s="28" t="s">
        <v>49</v>
      </c>
      <c r="H38" s="28"/>
      <c r="I38" s="28"/>
    </row>
    <row r="39" spans="4:9" x14ac:dyDescent="0.25">
      <c r="H39" s="28" t="s">
        <v>22</v>
      </c>
      <c r="I39">
        <v>1E-3</v>
      </c>
    </row>
    <row r="40" spans="4:9" x14ac:dyDescent="0.25">
      <c r="H40" s="28" t="s">
        <v>20</v>
      </c>
      <c r="I40">
        <v>6</v>
      </c>
    </row>
    <row r="41" spans="4:9" x14ac:dyDescent="0.25">
      <c r="H41" s="28" t="s">
        <v>19</v>
      </c>
      <c r="I41">
        <f>CHIINV(I39,I34)</f>
        <v>22.457744484825326</v>
      </c>
    </row>
  </sheetData>
  <mergeCells count="3">
    <mergeCell ref="E9:H9"/>
    <mergeCell ref="E18:H18"/>
    <mergeCell ref="D6:I6"/>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2"/>
  <sheetViews>
    <sheetView workbookViewId="0"/>
  </sheetViews>
  <sheetFormatPr defaultRowHeight="13.2" x14ac:dyDescent="0.25"/>
  <cols>
    <col min="1" max="1" width="4.6640625" customWidth="1"/>
    <col min="3" max="3" width="22.109375" customWidth="1"/>
    <col min="4" max="4" width="19.44140625" bestFit="1" customWidth="1"/>
  </cols>
  <sheetData>
    <row r="2" spans="2:9" x14ac:dyDescent="0.25">
      <c r="B2" s="27" t="s">
        <v>44</v>
      </c>
      <c r="C2" s="27"/>
      <c r="D2" s="27" t="s">
        <v>45</v>
      </c>
      <c r="E2" s="27"/>
      <c r="F2" s="27" t="s">
        <v>46</v>
      </c>
      <c r="G2" s="27"/>
      <c r="H2" s="27"/>
      <c r="I2" s="28"/>
    </row>
    <row r="4" spans="2:9" x14ac:dyDescent="0.25">
      <c r="B4" t="s">
        <v>52</v>
      </c>
    </row>
    <row r="6" spans="2:9" ht="64.5" customHeight="1" x14ac:dyDescent="0.25">
      <c r="B6" s="30" t="s">
        <v>51</v>
      </c>
      <c r="C6" s="27"/>
      <c r="D6" s="48" t="s">
        <v>62</v>
      </c>
      <c r="E6" s="48"/>
      <c r="F6" s="48"/>
      <c r="G6" s="48"/>
      <c r="H6" s="48"/>
      <c r="I6" s="48"/>
    </row>
    <row r="8" spans="2:9" x14ac:dyDescent="0.25">
      <c r="C8" s="27" t="s">
        <v>23</v>
      </c>
      <c r="D8">
        <v>25</v>
      </c>
      <c r="F8" t="s">
        <v>53</v>
      </c>
    </row>
    <row r="9" spans="2:9" x14ac:dyDescent="0.25">
      <c r="C9" s="27" t="s">
        <v>24</v>
      </c>
      <c r="D9">
        <v>2</v>
      </c>
      <c r="F9" t="s">
        <v>54</v>
      </c>
    </row>
    <row r="10" spans="2:9" x14ac:dyDescent="0.25">
      <c r="C10" s="27" t="s">
        <v>25</v>
      </c>
      <c r="D10">
        <f>D9/D8</f>
        <v>0.08</v>
      </c>
      <c r="F10" t="s">
        <v>55</v>
      </c>
    </row>
    <row r="11" spans="2:9" x14ac:dyDescent="0.25">
      <c r="C11" s="27" t="s">
        <v>26</v>
      </c>
      <c r="D11">
        <f>1-D10</f>
        <v>0.92</v>
      </c>
      <c r="F11" t="s">
        <v>56</v>
      </c>
    </row>
    <row r="12" spans="2:9" x14ac:dyDescent="0.25">
      <c r="C12" s="27"/>
    </row>
    <row r="13" spans="2:9" x14ac:dyDescent="0.25">
      <c r="C13" s="27" t="s">
        <v>22</v>
      </c>
      <c r="D13">
        <v>0.1</v>
      </c>
      <c r="F13" t="s">
        <v>57</v>
      </c>
    </row>
    <row r="14" spans="2:9" x14ac:dyDescent="0.25">
      <c r="C14" s="27" t="s">
        <v>27</v>
      </c>
      <c r="D14">
        <f>1-D13/2</f>
        <v>0.95</v>
      </c>
      <c r="F14" t="s">
        <v>58</v>
      </c>
    </row>
    <row r="15" spans="2:9" x14ac:dyDescent="0.25">
      <c r="C15" s="27"/>
    </row>
    <row r="16" spans="2:9" x14ac:dyDescent="0.25">
      <c r="C16" s="27" t="s">
        <v>28</v>
      </c>
      <c r="D16">
        <f>NORMINV(D14,0,1)</f>
        <v>1.6448536269514715</v>
      </c>
      <c r="F16" t="s">
        <v>59</v>
      </c>
    </row>
    <row r="17" spans="2:9" x14ac:dyDescent="0.25">
      <c r="C17" s="27" t="s">
        <v>29</v>
      </c>
      <c r="D17">
        <f>D16*D16</f>
        <v>2.7055434540954106</v>
      </c>
      <c r="F17" t="s">
        <v>60</v>
      </c>
    </row>
    <row r="18" spans="2:9" x14ac:dyDescent="0.25">
      <c r="C18" s="10"/>
    </row>
    <row r="19" spans="2:9" ht="42" customHeight="1" x14ac:dyDescent="0.25">
      <c r="B19" s="49" t="s">
        <v>63</v>
      </c>
      <c r="C19" s="48"/>
      <c r="D19" s="48"/>
      <c r="E19" s="48"/>
      <c r="F19" s="48"/>
      <c r="G19" s="48"/>
      <c r="H19" s="48"/>
      <c r="I19" s="48"/>
    </row>
    <row r="20" spans="2:9" x14ac:dyDescent="0.25">
      <c r="C20" s="10"/>
    </row>
    <row r="21" spans="2:9" x14ac:dyDescent="0.25">
      <c r="C21" s="10"/>
    </row>
    <row r="22" spans="2:9" x14ac:dyDescent="0.25">
      <c r="B22" t="s">
        <v>64</v>
      </c>
      <c r="C22" s="27" t="s">
        <v>30</v>
      </c>
      <c r="D22">
        <f>D8/(D8+D17)</f>
        <v>0.90234649399394906</v>
      </c>
    </row>
    <row r="23" spans="2:9" x14ac:dyDescent="0.25">
      <c r="C23" s="27"/>
    </row>
    <row r="24" spans="2:9" x14ac:dyDescent="0.25">
      <c r="B24" t="s">
        <v>65</v>
      </c>
      <c r="C24" s="27" t="s">
        <v>31</v>
      </c>
      <c r="D24">
        <f>D10+D17/(2*D8)</f>
        <v>0.13411086908190822</v>
      </c>
    </row>
    <row r="25" spans="2:9" x14ac:dyDescent="0.25">
      <c r="C25" s="28"/>
    </row>
    <row r="26" spans="2:9" x14ac:dyDescent="0.25">
      <c r="B26" t="s">
        <v>66</v>
      </c>
      <c r="C26" s="27" t="s">
        <v>67</v>
      </c>
      <c r="D26">
        <f>D16*SQRT(D10*D11/D8 +D17/(4*D8*D8))</f>
        <v>0.10437004398608012</v>
      </c>
    </row>
    <row r="28" spans="2:9" x14ac:dyDescent="0.25">
      <c r="B28" t="s">
        <v>68</v>
      </c>
    </row>
    <row r="29" spans="2:9" x14ac:dyDescent="0.25">
      <c r="C29" s="32" t="s">
        <v>32</v>
      </c>
      <c r="D29" s="19">
        <f>D22*(D24-D26)</f>
        <v>2.6836529253707747E-2</v>
      </c>
      <c r="F29" s="21">
        <f>D29*D8</f>
        <v>0.67091323134269365</v>
      </c>
    </row>
    <row r="30" spans="2:9" x14ac:dyDescent="0.25">
      <c r="C30" s="33" t="s">
        <v>33</v>
      </c>
      <c r="D30" s="20">
        <f>D22*(D24+D26)</f>
        <v>0.21519241579137505</v>
      </c>
      <c r="F30" s="21">
        <f>D30*D8</f>
        <v>5.3798103947843758</v>
      </c>
    </row>
    <row r="32" spans="2:9" ht="37.5" customHeight="1" x14ac:dyDescent="0.25">
      <c r="B32" s="50" t="s">
        <v>69</v>
      </c>
      <c r="C32" s="50"/>
      <c r="D32" s="50"/>
      <c r="E32" s="50"/>
      <c r="F32" s="50"/>
      <c r="G32" s="50"/>
      <c r="H32" s="50"/>
      <c r="I32" s="50"/>
    </row>
  </sheetData>
  <mergeCells count="3">
    <mergeCell ref="D6:I6"/>
    <mergeCell ref="B19:I19"/>
    <mergeCell ref="B32:I32"/>
  </mergeCells>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4"/>
  <sheetViews>
    <sheetView tabSelected="1" workbookViewId="0"/>
  </sheetViews>
  <sheetFormatPr defaultRowHeight="13.2" x14ac:dyDescent="0.25"/>
  <cols>
    <col min="1" max="1" width="4.88671875" customWidth="1"/>
    <col min="2" max="2" width="10.88671875" customWidth="1"/>
    <col min="3" max="3" width="9.6640625" customWidth="1"/>
    <col min="4" max="7" width="14.5546875" customWidth="1"/>
  </cols>
  <sheetData>
    <row r="2" spans="2:9" x14ac:dyDescent="0.25">
      <c r="B2" s="27" t="s">
        <v>44</v>
      </c>
      <c r="C2" s="27"/>
      <c r="D2" s="27" t="s">
        <v>45</v>
      </c>
      <c r="E2" s="27"/>
      <c r="F2" s="27" t="s">
        <v>46</v>
      </c>
      <c r="G2" s="27"/>
      <c r="H2" s="27"/>
      <c r="I2" s="28"/>
    </row>
    <row r="4" spans="2:9" x14ac:dyDescent="0.25">
      <c r="B4" t="s">
        <v>52</v>
      </c>
    </row>
    <row r="6" spans="2:9" ht="64.5" customHeight="1" x14ac:dyDescent="0.25">
      <c r="B6" s="34" t="s">
        <v>70</v>
      </c>
      <c r="C6" s="27"/>
      <c r="D6" s="48" t="s">
        <v>71</v>
      </c>
      <c r="E6" s="48"/>
      <c r="F6" s="48"/>
      <c r="G6" s="48"/>
      <c r="H6" s="48"/>
      <c r="I6" s="48"/>
    </row>
    <row r="8" spans="2:9" x14ac:dyDescent="0.25">
      <c r="B8" t="s">
        <v>72</v>
      </c>
    </row>
    <row r="10" spans="2:9" ht="28.2" thickBot="1" x14ac:dyDescent="0.3">
      <c r="D10" s="35" t="s">
        <v>34</v>
      </c>
      <c r="E10" s="36" t="s">
        <v>35</v>
      </c>
      <c r="F10" s="36" t="s">
        <v>36</v>
      </c>
      <c r="G10" s="37" t="s">
        <v>10</v>
      </c>
    </row>
    <row r="11" spans="2:9" ht="14.4" thickTop="1" x14ac:dyDescent="0.25">
      <c r="D11" s="38" t="s">
        <v>37</v>
      </c>
      <c r="E11" s="22">
        <v>119</v>
      </c>
      <c r="F11" s="23">
        <v>96</v>
      </c>
      <c r="G11" s="24">
        <v>215</v>
      </c>
    </row>
    <row r="12" spans="2:9" ht="14.4" thickBot="1" x14ac:dyDescent="0.3">
      <c r="D12" s="38" t="s">
        <v>38</v>
      </c>
      <c r="E12" s="25">
        <v>181</v>
      </c>
      <c r="F12" s="26">
        <v>204</v>
      </c>
      <c r="G12" s="24">
        <v>385</v>
      </c>
    </row>
    <row r="13" spans="2:9" ht="28.2" thickTop="1" x14ac:dyDescent="0.25">
      <c r="D13" s="39" t="s">
        <v>11</v>
      </c>
      <c r="E13" s="40">
        <v>300</v>
      </c>
      <c r="F13" s="40">
        <v>300</v>
      </c>
      <c r="G13" s="40">
        <v>600</v>
      </c>
    </row>
    <row r="15" spans="2:9" ht="33.75" customHeight="1" x14ac:dyDescent="0.25">
      <c r="B15" s="48" t="s">
        <v>73</v>
      </c>
      <c r="C15" s="48"/>
      <c r="D15" s="48"/>
      <c r="E15" s="48"/>
      <c r="F15" s="48"/>
      <c r="G15" s="48"/>
      <c r="H15" s="48"/>
      <c r="I15" s="48"/>
    </row>
    <row r="16" spans="2:9" ht="33.75" customHeight="1" x14ac:dyDescent="0.25">
      <c r="B16" s="31"/>
      <c r="C16" s="51" t="s">
        <v>74</v>
      </c>
      <c r="D16" s="51"/>
      <c r="E16" s="51"/>
      <c r="F16" s="51"/>
      <c r="G16" s="51"/>
      <c r="H16" s="51"/>
      <c r="I16" s="51"/>
    </row>
    <row r="17" spans="2:7" x14ac:dyDescent="0.25">
      <c r="B17" t="s">
        <v>75</v>
      </c>
    </row>
    <row r="20" spans="2:7" x14ac:dyDescent="0.25">
      <c r="E20" s="47" t="s">
        <v>39</v>
      </c>
      <c r="F20" s="47"/>
    </row>
    <row r="22" spans="2:7" ht="13.8" thickBot="1" x14ac:dyDescent="0.3">
      <c r="E22" s="41" t="s">
        <v>37</v>
      </c>
      <c r="F22" s="41" t="s">
        <v>38</v>
      </c>
      <c r="G22" s="41" t="s">
        <v>41</v>
      </c>
    </row>
    <row r="23" spans="2:7" x14ac:dyDescent="0.25">
      <c r="C23" s="10" t="s">
        <v>76</v>
      </c>
      <c r="D23" s="41" t="s">
        <v>38</v>
      </c>
      <c r="E23" s="42">
        <v>50</v>
      </c>
      <c r="F23" s="43">
        <f>G23-E23</f>
        <v>154</v>
      </c>
      <c r="G23">
        <v>204</v>
      </c>
    </row>
    <row r="24" spans="2:7" ht="13.8" thickBot="1" x14ac:dyDescent="0.3">
      <c r="C24" s="10" t="s">
        <v>40</v>
      </c>
      <c r="D24" s="41" t="s">
        <v>37</v>
      </c>
      <c r="E24" s="44">
        <f>G24-F24</f>
        <v>69</v>
      </c>
      <c r="F24" s="45">
        <f>F25-F23</f>
        <v>27</v>
      </c>
      <c r="G24">
        <v>96</v>
      </c>
    </row>
    <row r="25" spans="2:7" x14ac:dyDescent="0.25">
      <c r="D25" s="41" t="s">
        <v>11</v>
      </c>
      <c r="E25">
        <v>119</v>
      </c>
      <c r="F25">
        <v>181</v>
      </c>
    </row>
    <row r="27" spans="2:7" x14ac:dyDescent="0.25">
      <c r="C27" t="s">
        <v>77</v>
      </c>
      <c r="E27">
        <v>0.01</v>
      </c>
    </row>
    <row r="28" spans="2:7" x14ac:dyDescent="0.25">
      <c r="C28" t="s">
        <v>78</v>
      </c>
    </row>
    <row r="30" spans="2:7" x14ac:dyDescent="0.25">
      <c r="D30" t="s">
        <v>42</v>
      </c>
      <c r="E30">
        <f>(F24-E23)^2/(F24+E23)</f>
        <v>6.8701298701298699</v>
      </c>
    </row>
    <row r="31" spans="2:7" x14ac:dyDescent="0.25">
      <c r="D31" t="s">
        <v>20</v>
      </c>
      <c r="E31">
        <f>(2-1)*(2-1)</f>
        <v>1</v>
      </c>
    </row>
    <row r="32" spans="2:7" x14ac:dyDescent="0.25">
      <c r="D32" t="s">
        <v>43</v>
      </c>
      <c r="E32">
        <f>CHIDIST(E30,E31)</f>
        <v>8.7648281797750634E-3</v>
      </c>
    </row>
    <row r="34" spans="3:5" x14ac:dyDescent="0.25">
      <c r="C34" t="s">
        <v>79</v>
      </c>
      <c r="E34" s="46" t="str">
        <f>IF(E32&gt;E27, "ACCEPT  Ho", "REJECT  Ho")</f>
        <v>REJECT  Ho</v>
      </c>
    </row>
  </sheetData>
  <mergeCells count="4">
    <mergeCell ref="D6:I6"/>
    <mergeCell ref="B15:I15"/>
    <mergeCell ref="C16:I16"/>
    <mergeCell ref="E20:F20"/>
  </mergeCells>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 5</vt:lpstr>
      <vt:lpstr>Problem 13</vt:lpstr>
      <vt:lpstr>Instructor's Problem</vt:lpstr>
    </vt:vector>
  </TitlesOfParts>
  <Company>Ferris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BTC</dc:creator>
  <cp:lastModifiedBy>Aniket Gupta</cp:lastModifiedBy>
  <dcterms:created xsi:type="dcterms:W3CDTF">2003-11-04T23:44:12Z</dcterms:created>
  <dcterms:modified xsi:type="dcterms:W3CDTF">2024-02-03T22:21:31Z</dcterms:modified>
</cp:coreProperties>
</file>