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F909F9A8-3B23-4E71-81A4-A2CD78A0E417}" xr6:coauthVersionLast="47" xr6:coauthVersionMax="47" xr10:uidLastSave="{00000000-0000-0000-0000-000000000000}"/>
  <bookViews>
    <workbookView xWindow="3348" yWindow="3348" windowWidth="17280" windowHeight="8880"/>
  </bookViews>
  <sheets>
    <sheet name="DfG°(H35Cl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8" i="1"/>
  <c r="F8" i="1"/>
  <c r="B30" i="1"/>
  <c r="B31" i="1"/>
  <c r="B32" i="1"/>
  <c r="B33" i="1"/>
</calcChain>
</file>

<file path=xl/sharedStrings.xml><?xml version="1.0" encoding="utf-8"?>
<sst xmlns="http://schemas.openxmlformats.org/spreadsheetml/2006/main" count="44" uniqueCount="42">
  <si>
    <t>H35Cl</t>
  </si>
  <si>
    <t>Gibb's</t>
  </si>
  <si>
    <t>Free Energy</t>
  </si>
  <si>
    <t>of formation</t>
  </si>
  <si>
    <t>at 298K</t>
  </si>
  <si>
    <t>H2</t>
  </si>
  <si>
    <t>+</t>
  </si>
  <si>
    <t>Cl2</t>
  </si>
  <si>
    <t>»</t>
  </si>
  <si>
    <t>2 HCl</t>
  </si>
  <si>
    <t>vo (cm-1)</t>
  </si>
  <si>
    <t>Be  (cm-1)</t>
  </si>
  <si>
    <t>Mr (g)</t>
  </si>
  <si>
    <t>g  (grnd.state)</t>
  </si>
  <si>
    <t>symm num.</t>
  </si>
  <si>
    <t>Do (eV)</t>
  </si>
  <si>
    <t>qt/Na</t>
  </si>
  <si>
    <t>qr</t>
  </si>
  <si>
    <t>qv</t>
  </si>
  <si>
    <t>qe</t>
  </si>
  <si>
    <t>G-G(0) intern</t>
  </si>
  <si>
    <t>G-G(0) kJ/mol</t>
  </si>
  <si>
    <t>G(0) kJ/mol</t>
  </si>
  <si>
    <t>G kJ/mol</t>
  </si>
  <si>
    <t>h (J sec)</t>
  </si>
  <si>
    <t>T (K)</t>
  </si>
  <si>
    <t>kT/hc (cm-1)</t>
  </si>
  <si>
    <t>R (J/mol/K)</t>
  </si>
  <si>
    <t>Na</t>
  </si>
  <si>
    <t>1H (g/mol)</t>
  </si>
  <si>
    <t>Thermo Tables</t>
  </si>
  <si>
    <t>35Cl (g/mol)</t>
  </si>
  <si>
    <t>37Cl (g/mol)</t>
  </si>
  <si>
    <t>pi</t>
  </si>
  <si>
    <t>P° (atm)</t>
  </si>
  <si>
    <t xml:space="preserve">   1 atm=</t>
  </si>
  <si>
    <t>N/m2</t>
  </si>
  <si>
    <t>R m3 atm/mol K</t>
  </si>
  <si>
    <t>k (J/K)</t>
  </si>
  <si>
    <t>gamma</t>
  </si>
  <si>
    <r>
      <t>D</t>
    </r>
    <r>
      <rPr>
        <sz val="10"/>
        <rFont val="Geneva"/>
      </rPr>
      <t>rG°  (kJ)</t>
    </r>
  </si>
  <si>
    <r>
      <t>D</t>
    </r>
    <r>
      <rPr>
        <sz val="10"/>
        <rFont val="Geneva"/>
      </rPr>
      <t>fG°  (kJ/mol)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</si>
</sst>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>
    <font>
      <sz val="10"/>
      <name val="Geneva"/>
    </font>
    <font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7" workbookViewId="0">
      <selection activeCell="G29" sqref="G29"/>
    </sheetView>
  </sheetViews>
  <sheetFormatPr defaultColWidth="11.44140625" defaultRowHeight="13.2"/>
  <cols>
    <col min="1" max="1" width="11.44140625" customWidth="1"/>
    <col min="2" max="2" width="12.109375" customWidth="1"/>
    <col min="3" max="3" width="6.664062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6" spans="1:6">
      <c r="A6" t="s">
        <v>10</v>
      </c>
      <c r="B6">
        <v>4395.2</v>
      </c>
      <c r="D6">
        <v>564.9</v>
      </c>
      <c r="F6">
        <v>2989.74</v>
      </c>
    </row>
    <row r="7" spans="1:6">
      <c r="A7" t="s">
        <v>11</v>
      </c>
      <c r="B7">
        <v>60.81</v>
      </c>
      <c r="D7">
        <v>0.24379999999999999</v>
      </c>
      <c r="F7">
        <v>10.5909</v>
      </c>
    </row>
    <row r="8" spans="1:6">
      <c r="A8" t="s">
        <v>12</v>
      </c>
      <c r="B8">
        <f>2*B27</f>
        <v>2.0156000000000001</v>
      </c>
      <c r="D8">
        <f>2*B28</f>
        <v>69.937600000000003</v>
      </c>
      <c r="F8">
        <f>(B27+B28)</f>
        <v>35.976600000000005</v>
      </c>
    </row>
    <row r="9" spans="1:6">
      <c r="A9" t="s">
        <v>13</v>
      </c>
      <c r="B9">
        <v>1</v>
      </c>
      <c r="D9">
        <v>1</v>
      </c>
      <c r="F9">
        <v>1</v>
      </c>
    </row>
    <row r="10" spans="1:6">
      <c r="A10" t="s">
        <v>14</v>
      </c>
      <c r="B10">
        <v>2</v>
      </c>
      <c r="D10">
        <v>2</v>
      </c>
      <c r="F10">
        <v>1</v>
      </c>
    </row>
    <row r="11" spans="1:6">
      <c r="A11" t="s">
        <v>15</v>
      </c>
      <c r="B11">
        <v>4.4763000000000002</v>
      </c>
      <c r="D11">
        <v>2.4750000000000001</v>
      </c>
      <c r="F11">
        <v>4.43</v>
      </c>
    </row>
    <row r="13" spans="1:6">
      <c r="A13" t="s">
        <v>16</v>
      </c>
    </row>
    <row r="14" spans="1:6">
      <c r="A14" t="s">
        <v>17</v>
      </c>
    </row>
    <row r="15" spans="1:6">
      <c r="A15" t="s">
        <v>18</v>
      </c>
    </row>
    <row r="16" spans="1:6">
      <c r="A16" t="s">
        <v>19</v>
      </c>
    </row>
    <row r="17" spans="1:6">
      <c r="A17" t="s">
        <v>20</v>
      </c>
    </row>
    <row r="18" spans="1:6">
      <c r="A18" t="s">
        <v>21</v>
      </c>
    </row>
    <row r="19" spans="1:6">
      <c r="A19" t="s">
        <v>22</v>
      </c>
    </row>
    <row r="20" spans="1:6">
      <c r="A20" t="s">
        <v>23</v>
      </c>
    </row>
    <row r="22" spans="1:6">
      <c r="A22" t="s">
        <v>24</v>
      </c>
      <c r="B22" s="1">
        <v>6.6260799999999997E-34</v>
      </c>
    </row>
    <row r="23" spans="1:6">
      <c r="A23" t="s">
        <v>25</v>
      </c>
      <c r="B23">
        <v>298.14999999999998</v>
      </c>
      <c r="E23" s="3" t="s">
        <v>40</v>
      </c>
    </row>
    <row r="24" spans="1:6">
      <c r="A24" t="s">
        <v>26</v>
      </c>
      <c r="B24">
        <v>207.226</v>
      </c>
    </row>
    <row r="25" spans="1:6">
      <c r="A25" t="s">
        <v>27</v>
      </c>
      <c r="B25">
        <v>8.3145100000000003</v>
      </c>
      <c r="E25" s="3" t="s">
        <v>41</v>
      </c>
    </row>
    <row r="26" spans="1:6">
      <c r="A26" t="s">
        <v>28</v>
      </c>
      <c r="B26" s="1">
        <v>6.0221399999999997E+23</v>
      </c>
    </row>
    <row r="27" spans="1:6">
      <c r="A27" t="s">
        <v>29</v>
      </c>
      <c r="B27">
        <v>1.0078</v>
      </c>
      <c r="E27" t="s">
        <v>30</v>
      </c>
    </row>
    <row r="28" spans="1:6">
      <c r="A28" t="s">
        <v>31</v>
      </c>
      <c r="B28">
        <v>34.968800000000002</v>
      </c>
      <c r="E28" s="3" t="s">
        <v>41</v>
      </c>
      <c r="F28">
        <v>-95.3</v>
      </c>
    </row>
    <row r="29" spans="1:6">
      <c r="A29" t="s">
        <v>32</v>
      </c>
      <c r="B29">
        <v>36.9651</v>
      </c>
    </row>
    <row r="30" spans="1:6">
      <c r="A30" t="s">
        <v>33</v>
      </c>
      <c r="B30">
        <f>PI()</f>
        <v>3.1415926535897931</v>
      </c>
    </row>
    <row r="31" spans="1:6">
      <c r="A31" t="s">
        <v>39</v>
      </c>
      <c r="B31" s="2">
        <f>(2*B30*B35/1000/B26)^1.5/B34^3*B35/100000</f>
        <v>2.5947191857757457E-2</v>
      </c>
      <c r="D31" s="2"/>
    </row>
    <row r="32" spans="1:6">
      <c r="A32" t="s">
        <v>34</v>
      </c>
      <c r="B32">
        <f>100000/D32</f>
        <v>0.98692326671601283</v>
      </c>
      <c r="C32" t="s">
        <v>35</v>
      </c>
      <c r="D32" s="1">
        <v>101325</v>
      </c>
      <c r="E32" t="s">
        <v>36</v>
      </c>
    </row>
    <row r="33" spans="1:2">
      <c r="A33" t="s">
        <v>37</v>
      </c>
      <c r="B33">
        <f>0.0820578/1000</f>
        <v>8.2057800000000006E-5</v>
      </c>
    </row>
    <row r="34" spans="1:2">
      <c r="A34" t="s">
        <v>24</v>
      </c>
      <c r="B34" s="1">
        <v>6.6260799999999997E-34</v>
      </c>
    </row>
    <row r="35" spans="1:2">
      <c r="A35" t="s">
        <v>38</v>
      </c>
      <c r="B35" s="1">
        <v>1.38066E-23</v>
      </c>
    </row>
  </sheetData>
  <phoneticPr fontId="0" type="noConversion"/>
  <printOptions headings="1" gridLines="1"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DfG°(H35Cl)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2024-02-03T22:21:43Z</dcterms:created>
  <dcterms:modified xsi:type="dcterms:W3CDTF">2024-02-03T22:21:43Z</dcterms:modified>
</cp:coreProperties>
</file>