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E0DC8CC-7B82-4E6C-B983-AC06F4DEE2B4}" xr6:coauthVersionLast="47" xr6:coauthVersionMax="47" xr10:uidLastSave="{00000000-0000-0000-0000-000000000000}"/>
  <bookViews>
    <workbookView xWindow="3348" yWindow="3348" windowWidth="17280" windowHeight="8880" activeTab="5"/>
  </bookViews>
  <sheets>
    <sheet name="Sheet1" sheetId="1" r:id="rId1"/>
    <sheet name="Chart1" sheetId="7" r:id="rId2"/>
    <sheet name="Chart2" sheetId="8" r:id="rId3"/>
    <sheet name="Sheet2" sheetId="2" r:id="rId4"/>
    <sheet name="Sheet4" sheetId="6" r:id="rId5"/>
    <sheet name="Sheet3" sheetId="3" r:id="rId6"/>
  </sheets>
  <definedNames>
    <definedName name="_xlnm.Print_Titles" localSheetId="0">Sheet1!$A:$A</definedName>
    <definedName name="_xlnm.Print_Titles" localSheetId="3">Sheet2!$A:$B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AO6" i="1" s="1"/>
  <c r="Z6" i="1"/>
  <c r="AF6" i="1"/>
  <c r="AL6" i="1"/>
  <c r="T7" i="1"/>
  <c r="Z7" i="1"/>
  <c r="AF7" i="1"/>
  <c r="AL7" i="1"/>
  <c r="AL54" i="1" s="1"/>
  <c r="AM13" i="1" s="1"/>
  <c r="AO7" i="1"/>
  <c r="T8" i="1"/>
  <c r="Z8" i="1"/>
  <c r="AF8" i="1"/>
  <c r="AL8" i="1"/>
  <c r="T9" i="1"/>
  <c r="Z9" i="1"/>
  <c r="AF9" i="1"/>
  <c r="AL9" i="1"/>
  <c r="T10" i="1"/>
  <c r="Z10" i="1"/>
  <c r="AF10" i="1"/>
  <c r="AL10" i="1"/>
  <c r="AO10" i="1"/>
  <c r="T11" i="1"/>
  <c r="Z11" i="1"/>
  <c r="AF11" i="1"/>
  <c r="AL11" i="1"/>
  <c r="AO11" i="1"/>
  <c r="T12" i="1"/>
  <c r="Z12" i="1"/>
  <c r="AF12" i="1"/>
  <c r="AL12" i="1"/>
  <c r="T13" i="1"/>
  <c r="Z13" i="1"/>
  <c r="AF13" i="1"/>
  <c r="AL13" i="1"/>
  <c r="T14" i="1"/>
  <c r="Z14" i="1"/>
  <c r="AF14" i="1"/>
  <c r="AL14" i="1"/>
  <c r="AO14" i="1"/>
  <c r="T15" i="1"/>
  <c r="Z15" i="1"/>
  <c r="AF15" i="1"/>
  <c r="AL15" i="1"/>
  <c r="T16" i="1"/>
  <c r="Z16" i="1"/>
  <c r="AF16" i="1"/>
  <c r="AL16" i="1"/>
  <c r="T17" i="1"/>
  <c r="Z17" i="1"/>
  <c r="AF17" i="1"/>
  <c r="AL17" i="1"/>
  <c r="T18" i="1"/>
  <c r="Z18" i="1"/>
  <c r="AF18" i="1"/>
  <c r="AL18" i="1"/>
  <c r="AO18" i="1"/>
  <c r="T19" i="1"/>
  <c r="Z19" i="1"/>
  <c r="AF19" i="1"/>
  <c r="AL19" i="1"/>
  <c r="T20" i="1"/>
  <c r="Z20" i="1"/>
  <c r="AF20" i="1"/>
  <c r="AO20" i="1" s="1"/>
  <c r="AL20" i="1"/>
  <c r="T21" i="1"/>
  <c r="Z21" i="1"/>
  <c r="AF21" i="1"/>
  <c r="AL21" i="1"/>
  <c r="T22" i="1"/>
  <c r="AO22" i="1" s="1"/>
  <c r="Z22" i="1"/>
  <c r="AF22" i="1"/>
  <c r="AL22" i="1"/>
  <c r="T23" i="1"/>
  <c r="Z23" i="1"/>
  <c r="AF23" i="1"/>
  <c r="AL23" i="1"/>
  <c r="T24" i="1"/>
  <c r="Z24" i="1"/>
  <c r="AF24" i="1"/>
  <c r="AL24" i="1"/>
  <c r="T25" i="1"/>
  <c r="Z25" i="1"/>
  <c r="AF25" i="1"/>
  <c r="AL25" i="1"/>
  <c r="T26" i="1"/>
  <c r="AO26" i="1" s="1"/>
  <c r="Z26" i="1"/>
  <c r="AF26" i="1"/>
  <c r="AL26" i="1"/>
  <c r="T27" i="1"/>
  <c r="Z27" i="1"/>
  <c r="AF27" i="1"/>
  <c r="AL27" i="1"/>
  <c r="T28" i="1"/>
  <c r="Z28" i="1"/>
  <c r="AF28" i="1"/>
  <c r="AO28" i="1" s="1"/>
  <c r="AL28" i="1"/>
  <c r="T29" i="1"/>
  <c r="Z29" i="1"/>
  <c r="AF29" i="1"/>
  <c r="AL29" i="1"/>
  <c r="T30" i="1"/>
  <c r="AO30" i="1" s="1"/>
  <c r="Z30" i="1"/>
  <c r="AF30" i="1"/>
  <c r="AL30" i="1"/>
  <c r="T31" i="1"/>
  <c r="Z31" i="1"/>
  <c r="AF31" i="1"/>
  <c r="AL31" i="1"/>
  <c r="AO31" i="1"/>
  <c r="T32" i="1"/>
  <c r="Z32" i="1"/>
  <c r="AF32" i="1"/>
  <c r="AL32" i="1"/>
  <c r="T33" i="1"/>
  <c r="Z33" i="1"/>
  <c r="AF33" i="1"/>
  <c r="AL33" i="1"/>
  <c r="T34" i="1"/>
  <c r="Z34" i="1"/>
  <c r="AF34" i="1"/>
  <c r="AL34" i="1"/>
  <c r="T35" i="1"/>
  <c r="Z35" i="1"/>
  <c r="AF35" i="1"/>
  <c r="AL35" i="1"/>
  <c r="T36" i="1"/>
  <c r="AO36" i="1" s="1"/>
  <c r="Z36" i="1"/>
  <c r="AL36" i="1"/>
  <c r="T37" i="1"/>
  <c r="Z37" i="1"/>
  <c r="AF37" i="1"/>
  <c r="AL37" i="1"/>
  <c r="T38" i="1"/>
  <c r="Z38" i="1"/>
  <c r="AF38" i="1"/>
  <c r="AL38" i="1"/>
  <c r="T39" i="1"/>
  <c r="Z39" i="1"/>
  <c r="AF39" i="1"/>
  <c r="AL39" i="1"/>
  <c r="T40" i="1"/>
  <c r="Z40" i="1"/>
  <c r="AF40" i="1"/>
  <c r="AL40" i="1"/>
  <c r="T41" i="1"/>
  <c r="Z41" i="1"/>
  <c r="AF41" i="1"/>
  <c r="AL41" i="1"/>
  <c r="AO41" i="1"/>
  <c r="T42" i="1"/>
  <c r="Z42" i="1"/>
  <c r="AF42" i="1"/>
  <c r="AL42" i="1"/>
  <c r="AO42" i="1" s="1"/>
  <c r="T43" i="1"/>
  <c r="Z43" i="1"/>
  <c r="AF43" i="1"/>
  <c r="AL43" i="1"/>
  <c r="AO43" i="1"/>
  <c r="T44" i="1"/>
  <c r="Z44" i="1"/>
  <c r="AF44" i="1"/>
  <c r="AL44" i="1"/>
  <c r="T45" i="1"/>
  <c r="Z45" i="1"/>
  <c r="AF45" i="1"/>
  <c r="AL45" i="1"/>
  <c r="T46" i="1"/>
  <c r="AO46" i="1" s="1"/>
  <c r="Z46" i="1"/>
  <c r="AF46" i="1"/>
  <c r="AL46" i="1"/>
  <c r="T47" i="1"/>
  <c r="AO47" i="1" s="1"/>
  <c r="Z47" i="1"/>
  <c r="AF47" i="1"/>
  <c r="AL47" i="1"/>
  <c r="T48" i="1"/>
  <c r="Z48" i="1"/>
  <c r="AF48" i="1"/>
  <c r="AL48" i="1"/>
  <c r="T49" i="1"/>
  <c r="Z49" i="1"/>
  <c r="AF49" i="1"/>
  <c r="AL49" i="1"/>
  <c r="T50" i="1"/>
  <c r="AO50" i="1" s="1"/>
  <c r="Z50" i="1"/>
  <c r="AF50" i="1"/>
  <c r="AL50" i="1"/>
  <c r="T51" i="1"/>
  <c r="Z51" i="1"/>
  <c r="AF51" i="1"/>
  <c r="AL51" i="1"/>
  <c r="T52" i="1"/>
  <c r="Z52" i="1"/>
  <c r="AF52" i="1"/>
  <c r="AL52" i="1"/>
  <c r="F54" i="1"/>
  <c r="G54" i="1"/>
  <c r="H54" i="1"/>
  <c r="H56" i="1" s="1"/>
  <c r="I54" i="1"/>
  <c r="I56" i="1" s="1"/>
  <c r="J54" i="1"/>
  <c r="K54" i="1"/>
  <c r="K56" i="1" s="1"/>
  <c r="L54" i="1"/>
  <c r="M54" i="1"/>
  <c r="M56" i="1" s="1"/>
  <c r="N54" i="1"/>
  <c r="N56" i="1" s="1"/>
  <c r="O54" i="1"/>
  <c r="P54" i="1"/>
  <c r="P56" i="1" s="1"/>
  <c r="Q54" i="1"/>
  <c r="Q56" i="1" s="1"/>
  <c r="R54" i="1"/>
  <c r="R56" i="1" s="1"/>
  <c r="S54" i="1"/>
  <c r="S56" i="1" s="1"/>
  <c r="W54" i="1"/>
  <c r="W56" i="1" s="1"/>
  <c r="X54" i="1"/>
  <c r="Y54" i="1"/>
  <c r="AC54" i="1"/>
  <c r="AD54" i="1"/>
  <c r="AE54" i="1"/>
  <c r="AI54" i="1"/>
  <c r="AI56" i="1" s="1"/>
  <c r="AJ54" i="1"/>
  <c r="AK54" i="1"/>
  <c r="T55" i="1"/>
  <c r="Z55" i="1"/>
  <c r="AO55" i="1" s="1"/>
  <c r="AF55" i="1"/>
  <c r="AL55" i="1"/>
  <c r="G56" i="1"/>
  <c r="J56" i="1"/>
  <c r="L56" i="1"/>
  <c r="O56" i="1"/>
  <c r="X56" i="1"/>
  <c r="Y56" i="1"/>
  <c r="AC56" i="1"/>
  <c r="AD56" i="1"/>
  <c r="AE56" i="1"/>
  <c r="AJ56" i="1"/>
  <c r="AK56" i="1"/>
  <c r="U6" i="2"/>
  <c r="U7" i="2"/>
  <c r="AM7" i="2"/>
  <c r="U8" i="2"/>
  <c r="Y8" i="2"/>
  <c r="AM8" i="2"/>
  <c r="U9" i="2"/>
  <c r="AM9" i="2"/>
  <c r="U10" i="2"/>
  <c r="AM10" i="2"/>
  <c r="U11" i="2"/>
  <c r="AM11" i="2"/>
  <c r="U12" i="2"/>
  <c r="AM12" i="2"/>
  <c r="U13" i="2"/>
  <c r="Y13" i="2"/>
  <c r="AM13" i="2"/>
  <c r="U14" i="2"/>
  <c r="Y14" i="2"/>
  <c r="AM14" i="2"/>
  <c r="U15" i="2"/>
  <c r="AM15" i="2"/>
  <c r="U16" i="2"/>
  <c r="AM16" i="2"/>
  <c r="U17" i="2"/>
  <c r="AM17" i="2"/>
  <c r="U18" i="2"/>
  <c r="AM18" i="2"/>
  <c r="U19" i="2"/>
  <c r="AM19" i="2"/>
  <c r="U20" i="2"/>
  <c r="AM20" i="2"/>
  <c r="U21" i="2"/>
  <c r="Y21" i="2"/>
  <c r="AM21" i="2"/>
  <c r="U22" i="2"/>
  <c r="Y22" i="2"/>
  <c r="AM22" i="2"/>
  <c r="U23" i="2"/>
  <c r="AM23" i="2"/>
  <c r="U24" i="2"/>
  <c r="Y24" i="2"/>
  <c r="AM24" i="2"/>
  <c r="U25" i="2"/>
  <c r="AM25" i="2"/>
  <c r="U26" i="2"/>
  <c r="AM26" i="2"/>
  <c r="U27" i="2"/>
  <c r="AM27" i="2"/>
  <c r="U28" i="2"/>
  <c r="AM28" i="2"/>
  <c r="U29" i="2"/>
  <c r="AM29" i="2"/>
  <c r="U30" i="2"/>
  <c r="AM30" i="2"/>
  <c r="U31" i="2"/>
  <c r="AM31" i="2"/>
  <c r="U32" i="2"/>
  <c r="AM32" i="2"/>
  <c r="U33" i="2"/>
  <c r="AM33" i="2"/>
  <c r="U34" i="2"/>
  <c r="AM34" i="2"/>
  <c r="U35" i="2"/>
  <c r="AM35" i="2"/>
  <c r="U36" i="2"/>
  <c r="AM36" i="2"/>
  <c r="U37" i="2"/>
  <c r="Y37" i="2"/>
  <c r="AM37" i="2"/>
  <c r="U38" i="2"/>
  <c r="AM38" i="2"/>
  <c r="U39" i="2"/>
  <c r="AM39" i="2"/>
  <c r="U40" i="2"/>
  <c r="Y40" i="2"/>
  <c r="AM40" i="2"/>
  <c r="U41" i="2"/>
  <c r="AM41" i="2"/>
  <c r="U42" i="2"/>
  <c r="AM42" i="2"/>
  <c r="U43" i="2"/>
  <c r="AM43" i="2"/>
  <c r="U44" i="2"/>
  <c r="AM44" i="2"/>
  <c r="U45" i="2"/>
  <c r="AM45" i="2"/>
  <c r="U46" i="2"/>
  <c r="AM46" i="2"/>
  <c r="U47" i="2"/>
  <c r="AM47" i="2"/>
  <c r="U48" i="2"/>
  <c r="AM48" i="2"/>
  <c r="U49" i="2"/>
  <c r="AM49" i="2"/>
  <c r="U50" i="2"/>
  <c r="AM50" i="2"/>
  <c r="U51" i="2"/>
  <c r="AM51" i="2"/>
  <c r="U52" i="2"/>
  <c r="AM52" i="2"/>
  <c r="AM53" i="2"/>
  <c r="AM54" i="2" s="1"/>
  <c r="AM55" i="2" s="1"/>
  <c r="AM56" i="2" s="1"/>
  <c r="AM57" i="2" s="1"/>
  <c r="AM58" i="2" s="1"/>
  <c r="AM59" i="2" s="1"/>
  <c r="AM60" i="2" s="1"/>
  <c r="AM61" i="2" s="1"/>
  <c r="G54" i="2"/>
  <c r="H54" i="2"/>
  <c r="I54" i="2"/>
  <c r="J54" i="2"/>
  <c r="K54" i="2"/>
  <c r="L54" i="2"/>
  <c r="M54" i="2"/>
  <c r="N54" i="2"/>
  <c r="O54" i="2"/>
  <c r="P54" i="2"/>
  <c r="Q54" i="2"/>
  <c r="R54" i="2"/>
  <c r="X54" i="2"/>
  <c r="AA54" i="2"/>
  <c r="AD54" i="2"/>
  <c r="AI54" i="2"/>
  <c r="AK54" i="2"/>
  <c r="U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X56" i="2"/>
  <c r="AA56" i="2"/>
  <c r="AD56" i="2"/>
  <c r="AD58" i="2" s="1"/>
  <c r="AI56" i="2"/>
  <c r="AI58" i="2" s="1"/>
  <c r="AI59" i="2" s="1"/>
  <c r="AK56" i="2"/>
  <c r="X58" i="2"/>
  <c r="Y6" i="2" s="1"/>
  <c r="AA58" i="2"/>
  <c r="AK58" i="2"/>
  <c r="X59" i="2"/>
  <c r="Y16" i="2" s="1"/>
  <c r="AK59" i="2"/>
  <c r="AM62" i="2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G6" i="3"/>
  <c r="N6" i="3"/>
  <c r="G7" i="3"/>
  <c r="N7" i="3"/>
  <c r="G8" i="3"/>
  <c r="N8" i="3"/>
  <c r="N54" i="3" s="1"/>
  <c r="G9" i="3"/>
  <c r="N9" i="3"/>
  <c r="G10" i="3"/>
  <c r="N10" i="3"/>
  <c r="G11" i="3"/>
  <c r="N11" i="3"/>
  <c r="G12" i="3"/>
  <c r="N12" i="3"/>
  <c r="G13" i="3"/>
  <c r="N13" i="3"/>
  <c r="G14" i="3"/>
  <c r="N14" i="3"/>
  <c r="G15" i="3"/>
  <c r="N15" i="3"/>
  <c r="G16" i="3"/>
  <c r="N16" i="3"/>
  <c r="G17" i="3"/>
  <c r="N17" i="3"/>
  <c r="G18" i="3"/>
  <c r="N18" i="3"/>
  <c r="G19" i="3"/>
  <c r="N19" i="3"/>
  <c r="G20" i="3"/>
  <c r="N20" i="3"/>
  <c r="G21" i="3"/>
  <c r="N21" i="3"/>
  <c r="G22" i="3"/>
  <c r="N22" i="3"/>
  <c r="G23" i="3"/>
  <c r="N23" i="3"/>
  <c r="G24" i="3"/>
  <c r="N24" i="3"/>
  <c r="G25" i="3"/>
  <c r="N25" i="3"/>
  <c r="G26" i="3"/>
  <c r="N26" i="3"/>
  <c r="G27" i="3"/>
  <c r="N27" i="3"/>
  <c r="G28" i="3"/>
  <c r="N28" i="3"/>
  <c r="G29" i="3"/>
  <c r="N29" i="3"/>
  <c r="G30" i="3"/>
  <c r="N30" i="3"/>
  <c r="G31" i="3"/>
  <c r="N31" i="3"/>
  <c r="G32" i="3"/>
  <c r="N32" i="3"/>
  <c r="G33" i="3"/>
  <c r="N33" i="3"/>
  <c r="G34" i="3"/>
  <c r="N34" i="3"/>
  <c r="G35" i="3"/>
  <c r="N35" i="3"/>
  <c r="G36" i="3"/>
  <c r="N36" i="3"/>
  <c r="G37" i="3"/>
  <c r="N37" i="3"/>
  <c r="G38" i="3"/>
  <c r="N38" i="3"/>
  <c r="G39" i="3"/>
  <c r="N39" i="3"/>
  <c r="G40" i="3"/>
  <c r="N40" i="3"/>
  <c r="G41" i="3"/>
  <c r="N41" i="3"/>
  <c r="G42" i="3"/>
  <c r="N42" i="3"/>
  <c r="G43" i="3"/>
  <c r="N43" i="3"/>
  <c r="G44" i="3"/>
  <c r="N44" i="3"/>
  <c r="G45" i="3"/>
  <c r="N45" i="3"/>
  <c r="G46" i="3"/>
  <c r="N46" i="3"/>
  <c r="G47" i="3"/>
  <c r="N47" i="3"/>
  <c r="G48" i="3"/>
  <c r="N48" i="3"/>
  <c r="G49" i="3"/>
  <c r="N49" i="3"/>
  <c r="G50" i="3"/>
  <c r="N50" i="3"/>
  <c r="G51" i="3"/>
  <c r="N51" i="3"/>
  <c r="G52" i="3"/>
  <c r="N52" i="3"/>
  <c r="I54" i="3"/>
  <c r="J54" i="3"/>
  <c r="K54" i="3"/>
  <c r="L54" i="3"/>
  <c r="M54" i="3"/>
  <c r="AE21" i="2" l="1"/>
  <c r="AE37" i="2"/>
  <c r="AE6" i="2"/>
  <c r="AE20" i="2"/>
  <c r="AE28" i="2"/>
  <c r="AE36" i="2"/>
  <c r="AE11" i="2"/>
  <c r="AE35" i="2"/>
  <c r="AE9" i="2"/>
  <c r="AE10" i="2"/>
  <c r="AE18" i="2"/>
  <c r="AE26" i="2"/>
  <c r="AE34" i="2"/>
  <c r="AE17" i="2"/>
  <c r="AE8" i="2"/>
  <c r="AE32" i="2"/>
  <c r="AE40" i="2"/>
  <c r="AE7" i="2"/>
  <c r="AE38" i="2"/>
  <c r="AE48" i="2"/>
  <c r="AE50" i="2"/>
  <c r="AE52" i="2"/>
  <c r="AD59" i="2"/>
  <c r="AE29" i="2" s="1"/>
  <c r="AE14" i="2"/>
  <c r="AE41" i="2"/>
  <c r="AE43" i="2"/>
  <c r="AE45" i="2"/>
  <c r="AE47" i="2"/>
  <c r="AE49" i="2"/>
  <c r="AE31" i="2"/>
  <c r="AE23" i="2"/>
  <c r="AE25" i="2"/>
  <c r="V52" i="2"/>
  <c r="Y38" i="2"/>
  <c r="AM18" i="1"/>
  <c r="Y29" i="2"/>
  <c r="U54" i="2"/>
  <c r="AM52" i="1"/>
  <c r="AO51" i="1"/>
  <c r="AM39" i="1"/>
  <c r="AO38" i="1"/>
  <c r="AO34" i="1"/>
  <c r="AG21" i="1"/>
  <c r="AM19" i="1"/>
  <c r="AM16" i="1"/>
  <c r="AM54" i="1"/>
  <c r="AM37" i="1"/>
  <c r="AM41" i="1"/>
  <c r="AM45" i="1"/>
  <c r="AM49" i="1"/>
  <c r="AL56" i="1"/>
  <c r="AM21" i="1"/>
  <c r="AM22" i="1"/>
  <c r="AM25" i="1"/>
  <c r="AM26" i="1"/>
  <c r="AM27" i="1"/>
  <c r="AM29" i="1"/>
  <c r="AM30" i="1"/>
  <c r="AM35" i="1"/>
  <c r="AM33" i="1"/>
  <c r="AM34" i="1"/>
  <c r="AM47" i="1"/>
  <c r="AM48" i="1"/>
  <c r="AM36" i="1"/>
  <c r="AM6" i="1"/>
  <c r="AM9" i="1"/>
  <c r="AM10" i="1"/>
  <c r="AM42" i="1"/>
  <c r="AO24" i="1"/>
  <c r="Z54" i="1"/>
  <c r="AM11" i="1"/>
  <c r="AM31" i="1"/>
  <c r="V47" i="2"/>
  <c r="AG47" i="2" s="1"/>
  <c r="C47" i="2" s="1"/>
  <c r="AM14" i="1"/>
  <c r="AF54" i="1"/>
  <c r="AG40" i="1" s="1"/>
  <c r="AM43" i="1"/>
  <c r="AM40" i="1"/>
  <c r="AO39" i="1"/>
  <c r="AM17" i="1"/>
  <c r="V50" i="2"/>
  <c r="AG50" i="2" s="1"/>
  <c r="C50" i="2" s="1"/>
  <c r="U56" i="2"/>
  <c r="U58" i="2" s="1"/>
  <c r="V12" i="2" s="1"/>
  <c r="Y32" i="2"/>
  <c r="V22" i="2"/>
  <c r="AG48" i="1"/>
  <c r="AO45" i="1"/>
  <c r="AG25" i="1"/>
  <c r="AG20" i="1"/>
  <c r="AM12" i="1"/>
  <c r="AB7" i="2"/>
  <c r="AB8" i="2"/>
  <c r="AB9" i="2"/>
  <c r="AB11" i="2"/>
  <c r="AB12" i="2"/>
  <c r="AB14" i="2"/>
  <c r="AB15" i="2"/>
  <c r="AB16" i="2"/>
  <c r="AB17" i="2"/>
  <c r="AB18" i="2"/>
  <c r="AB19" i="2"/>
  <c r="AB20" i="2"/>
  <c r="AB22" i="2"/>
  <c r="AB23" i="2"/>
  <c r="AB25" i="2"/>
  <c r="AB26" i="2"/>
  <c r="AB27" i="2"/>
  <c r="AB28" i="2"/>
  <c r="AB30" i="2"/>
  <c r="AB31" i="2"/>
  <c r="AB32" i="2"/>
  <c r="AB33" i="2"/>
  <c r="AB35" i="2"/>
  <c r="AB36" i="2"/>
  <c r="AB39" i="2"/>
  <c r="AB40" i="2"/>
  <c r="AB41" i="2"/>
  <c r="AB6" i="2"/>
  <c r="AB42" i="2"/>
  <c r="AB43" i="2"/>
  <c r="AB46" i="2"/>
  <c r="AB47" i="2"/>
  <c r="AB48" i="2"/>
  <c r="AB49" i="2"/>
  <c r="AB50" i="2"/>
  <c r="AB51" i="2"/>
  <c r="AA59" i="2"/>
  <c r="AB10" i="2" s="1"/>
  <c r="V34" i="2"/>
  <c r="Y30" i="2"/>
  <c r="AM51" i="1"/>
  <c r="AO48" i="1"/>
  <c r="AM44" i="1"/>
  <c r="AO35" i="1"/>
  <c r="AA33" i="1"/>
  <c r="AA30" i="1"/>
  <c r="AM23" i="1"/>
  <c r="AM15" i="1"/>
  <c r="AO15" i="1"/>
  <c r="AG12" i="1"/>
  <c r="Y39" i="2"/>
  <c r="Y31" i="2"/>
  <c r="Y23" i="2"/>
  <c r="Y15" i="2"/>
  <c r="Y7" i="2"/>
  <c r="AO40" i="1"/>
  <c r="AA40" i="1"/>
  <c r="AA26" i="1"/>
  <c r="AA21" i="1"/>
  <c r="AG17" i="1"/>
  <c r="AO16" i="1"/>
  <c r="AM8" i="1"/>
  <c r="AM7" i="1"/>
  <c r="AO12" i="1"/>
  <c r="AO52" i="1"/>
  <c r="AA52" i="1"/>
  <c r="U27" i="1"/>
  <c r="AA22" i="1"/>
  <c r="AG13" i="1"/>
  <c r="Y41" i="2"/>
  <c r="Y33" i="2"/>
  <c r="Y25" i="2"/>
  <c r="Y17" i="2"/>
  <c r="Y9" i="2"/>
  <c r="AM46" i="1"/>
  <c r="AO37" i="1"/>
  <c r="AM32" i="1"/>
  <c r="AO27" i="1"/>
  <c r="AA18" i="1"/>
  <c r="AG9" i="1"/>
  <c r="Y52" i="2"/>
  <c r="Y51" i="2"/>
  <c r="Y50" i="2"/>
  <c r="Y49" i="2"/>
  <c r="Y48" i="2"/>
  <c r="Y47" i="2"/>
  <c r="Y46" i="2"/>
  <c r="Y45" i="2"/>
  <c r="Y44" i="2"/>
  <c r="Y43" i="2"/>
  <c r="Y42" i="2"/>
  <c r="Y34" i="2"/>
  <c r="Y26" i="2"/>
  <c r="Y18" i="2"/>
  <c r="Y10" i="2"/>
  <c r="AO49" i="1"/>
  <c r="AA44" i="1"/>
  <c r="AM28" i="1"/>
  <c r="AO23" i="1"/>
  <c r="AA14" i="1"/>
  <c r="AG43" i="1"/>
  <c r="Y35" i="2"/>
  <c r="Y27" i="2"/>
  <c r="Y19" i="2"/>
  <c r="Y11" i="2"/>
  <c r="T54" i="1"/>
  <c r="U31" i="1" s="1"/>
  <c r="F56" i="1"/>
  <c r="AG47" i="1"/>
  <c r="AM38" i="1"/>
  <c r="AG33" i="1"/>
  <c r="AO32" i="1"/>
  <c r="AG28" i="1"/>
  <c r="AM24" i="1"/>
  <c r="AO19" i="1"/>
  <c r="AA10" i="1"/>
  <c r="Y36" i="2"/>
  <c r="Y28" i="2"/>
  <c r="Y20" i="2"/>
  <c r="Y12" i="2"/>
  <c r="AM50" i="1"/>
  <c r="AM20" i="1"/>
  <c r="U11" i="1"/>
  <c r="AA6" i="1"/>
  <c r="U6" i="1"/>
  <c r="AO33" i="1"/>
  <c r="AO29" i="1"/>
  <c r="AO25" i="1"/>
  <c r="AO21" i="1"/>
  <c r="AO17" i="1"/>
  <c r="AO13" i="1"/>
  <c r="AO9" i="1"/>
  <c r="AO8" i="1"/>
  <c r="AO44" i="1"/>
  <c r="U49" i="1" l="1"/>
  <c r="AP15" i="1"/>
  <c r="AP35" i="1"/>
  <c r="AB24" i="2"/>
  <c r="U45" i="1"/>
  <c r="U10" i="1"/>
  <c r="AA39" i="1"/>
  <c r="AA43" i="1"/>
  <c r="AA47" i="1"/>
  <c r="AA51" i="1"/>
  <c r="Z56" i="1"/>
  <c r="AA32" i="1"/>
  <c r="AA35" i="1"/>
  <c r="AA7" i="1"/>
  <c r="AA36" i="1"/>
  <c r="AA8" i="1"/>
  <c r="AA9" i="1"/>
  <c r="AA11" i="1"/>
  <c r="AA42" i="1"/>
  <c r="AA12" i="1"/>
  <c r="AA13" i="1"/>
  <c r="AA15" i="1"/>
  <c r="AA54" i="1"/>
  <c r="AA16" i="1"/>
  <c r="AA17" i="1"/>
  <c r="AA19" i="1"/>
  <c r="AA41" i="1"/>
  <c r="AA20" i="1"/>
  <c r="AA23" i="1"/>
  <c r="AA25" i="1"/>
  <c r="AA27" i="1"/>
  <c r="AA50" i="1"/>
  <c r="AA24" i="1"/>
  <c r="AA28" i="1"/>
  <c r="AA38" i="1"/>
  <c r="AA31" i="1"/>
  <c r="AA49" i="1"/>
  <c r="AE13" i="2"/>
  <c r="AP32" i="1"/>
  <c r="U35" i="1"/>
  <c r="AP39" i="1"/>
  <c r="AG24" i="1"/>
  <c r="AA34" i="1"/>
  <c r="AA29" i="1"/>
  <c r="AG52" i="2"/>
  <c r="C52" i="2" s="1"/>
  <c r="AP21" i="1"/>
  <c r="AP52" i="1"/>
  <c r="AB38" i="2"/>
  <c r="AP24" i="1"/>
  <c r="AG51" i="1"/>
  <c r="AA37" i="1"/>
  <c r="AP13" i="1"/>
  <c r="AP25" i="1"/>
  <c r="U30" i="1"/>
  <c r="AB45" i="2"/>
  <c r="AG29" i="1"/>
  <c r="U15" i="1"/>
  <c r="U19" i="1"/>
  <c r="U23" i="1"/>
  <c r="AP12" i="1"/>
  <c r="AA48" i="1"/>
  <c r="AB52" i="2"/>
  <c r="AB44" i="2"/>
  <c r="AB37" i="2"/>
  <c r="AB29" i="2"/>
  <c r="AB21" i="2"/>
  <c r="AB13" i="2"/>
  <c r="V48" i="2"/>
  <c r="AG48" i="2" s="1"/>
  <c r="C48" i="2" s="1"/>
  <c r="V26" i="2"/>
  <c r="AG26" i="2" s="1"/>
  <c r="C26" i="2" s="1"/>
  <c r="AG37" i="1"/>
  <c r="AG49" i="1"/>
  <c r="V14" i="2"/>
  <c r="AG14" i="2" s="1"/>
  <c r="C14" i="2" s="1"/>
  <c r="AE33" i="2"/>
  <c r="AE39" i="2"/>
  <c r="AE24" i="2"/>
  <c r="AE12" i="2"/>
  <c r="AG12" i="2" s="1"/>
  <c r="C12" i="2" s="1"/>
  <c r="V28" i="2"/>
  <c r="AG28" i="2" s="1"/>
  <c r="C28" i="2" s="1"/>
  <c r="AP33" i="1"/>
  <c r="AP19" i="1"/>
  <c r="U40" i="1"/>
  <c r="U44" i="1"/>
  <c r="U48" i="1"/>
  <c r="U52" i="1"/>
  <c r="U54" i="1"/>
  <c r="AO54" i="1"/>
  <c r="AP17" i="1" s="1"/>
  <c r="U8" i="1"/>
  <c r="U9" i="1"/>
  <c r="U12" i="1"/>
  <c r="U13" i="1"/>
  <c r="U51" i="1"/>
  <c r="U16" i="1"/>
  <c r="U17" i="1"/>
  <c r="U18" i="1"/>
  <c r="U42" i="1"/>
  <c r="U43" i="1"/>
  <c r="U25" i="1"/>
  <c r="U20" i="1"/>
  <c r="U21" i="1"/>
  <c r="U22" i="1"/>
  <c r="T56" i="1"/>
  <c r="U24" i="1"/>
  <c r="U26" i="1"/>
  <c r="U50" i="1"/>
  <c r="U28" i="1"/>
  <c r="U29" i="1"/>
  <c r="U32" i="1"/>
  <c r="U47" i="1"/>
  <c r="U33" i="1"/>
  <c r="U34" i="1"/>
  <c r="U36" i="1"/>
  <c r="U46" i="1"/>
  <c r="AP23" i="1"/>
  <c r="AP27" i="1"/>
  <c r="U37" i="1"/>
  <c r="AP48" i="1"/>
  <c r="AA45" i="1"/>
  <c r="AA46" i="1"/>
  <c r="AG39" i="1"/>
  <c r="V11" i="2"/>
  <c r="AG11" i="2" s="1"/>
  <c r="C11" i="2" s="1"/>
  <c r="AE15" i="2"/>
  <c r="AE46" i="2"/>
  <c r="AE16" i="2"/>
  <c r="AP45" i="1"/>
  <c r="V7" i="2"/>
  <c r="AG7" i="2" s="1"/>
  <c r="C7" i="2" s="1"/>
  <c r="V25" i="2"/>
  <c r="AG25" i="2" s="1"/>
  <c r="C25" i="2" s="1"/>
  <c r="V33" i="2"/>
  <c r="AG33" i="2" s="1"/>
  <c r="C33" i="2" s="1"/>
  <c r="V23" i="2"/>
  <c r="AG23" i="2" s="1"/>
  <c r="C23" i="2" s="1"/>
  <c r="V8" i="2"/>
  <c r="AG8" i="2" s="1"/>
  <c r="C8" i="2" s="1"/>
  <c r="V16" i="2"/>
  <c r="V24" i="2"/>
  <c r="U59" i="2"/>
  <c r="V40" i="2" s="1"/>
  <c r="AG40" i="2" s="1"/>
  <c r="C40" i="2" s="1"/>
  <c r="V20" i="2"/>
  <c r="AG20" i="2" s="1"/>
  <c r="C20" i="2" s="1"/>
  <c r="V37" i="2"/>
  <c r="AG37" i="2" s="1"/>
  <c r="C37" i="2" s="1"/>
  <c r="V39" i="2"/>
  <c r="AG39" i="2" s="1"/>
  <c r="C39" i="2" s="1"/>
  <c r="V13" i="2"/>
  <c r="V6" i="2"/>
  <c r="AG6" i="2" s="1"/>
  <c r="C6" i="2" s="1"/>
  <c r="V36" i="2"/>
  <c r="AG36" i="2" s="1"/>
  <c r="C36" i="2" s="1"/>
  <c r="V43" i="2"/>
  <c r="AG43" i="2" s="1"/>
  <c r="C43" i="2" s="1"/>
  <c r="AP51" i="1"/>
  <c r="AE51" i="2"/>
  <c r="AE22" i="2"/>
  <c r="AG22" i="2" s="1"/>
  <c r="C22" i="2" s="1"/>
  <c r="AE44" i="2"/>
  <c r="AE27" i="2"/>
  <c r="AP8" i="1"/>
  <c r="U38" i="1"/>
  <c r="AP9" i="1"/>
  <c r="U7" i="1"/>
  <c r="U41" i="1"/>
  <c r="AP37" i="1"/>
  <c r="AP16" i="1"/>
  <c r="U39" i="1"/>
  <c r="AB34" i="2"/>
  <c r="AG34" i="2" s="1"/>
  <c r="C34" i="2" s="1"/>
  <c r="AG38" i="1"/>
  <c r="AG42" i="1"/>
  <c r="AG46" i="1"/>
  <c r="AG50" i="1"/>
  <c r="AG54" i="1"/>
  <c r="AG27" i="1"/>
  <c r="AG30" i="1"/>
  <c r="AG31" i="1"/>
  <c r="AG34" i="1"/>
  <c r="AF56" i="1"/>
  <c r="AG6" i="1"/>
  <c r="AG32" i="1"/>
  <c r="AG35" i="1"/>
  <c r="AG36" i="1"/>
  <c r="AG7" i="1"/>
  <c r="AG10" i="1"/>
  <c r="AG45" i="1"/>
  <c r="AG44" i="1"/>
  <c r="AG8" i="1"/>
  <c r="AG11" i="1"/>
  <c r="AG14" i="1"/>
  <c r="AG15" i="1"/>
  <c r="AG18" i="1"/>
  <c r="AG22" i="1"/>
  <c r="AG23" i="1"/>
  <c r="AG16" i="1"/>
  <c r="AG19" i="1"/>
  <c r="AG52" i="1"/>
  <c r="AG26" i="1"/>
  <c r="AG41" i="1"/>
  <c r="V35" i="2"/>
  <c r="AG35" i="2" s="1"/>
  <c r="C35" i="2" s="1"/>
  <c r="U14" i="1"/>
  <c r="V46" i="2"/>
  <c r="AG46" i="2" s="1"/>
  <c r="C46" i="2" s="1"/>
  <c r="AE30" i="2"/>
  <c r="AE42" i="2"/>
  <c r="AE19" i="2"/>
  <c r="V41" i="2" l="1"/>
  <c r="AG41" i="2" s="1"/>
  <c r="C41" i="2" s="1"/>
  <c r="AP40" i="1"/>
  <c r="V21" i="2"/>
  <c r="AG21" i="2" s="1"/>
  <c r="C21" i="2" s="1"/>
  <c r="V45" i="2"/>
  <c r="AG45" i="2" s="1"/>
  <c r="C45" i="2" s="1"/>
  <c r="V30" i="2"/>
  <c r="AG30" i="2" s="1"/>
  <c r="C30" i="2" s="1"/>
  <c r="V10" i="2"/>
  <c r="AG10" i="2" s="1"/>
  <c r="C10" i="2" s="1"/>
  <c r="C54" i="2" s="1"/>
  <c r="V19" i="2"/>
  <c r="AG19" i="2" s="1"/>
  <c r="C19" i="2" s="1"/>
  <c r="V44" i="2"/>
  <c r="AG44" i="2" s="1"/>
  <c r="C44" i="2" s="1"/>
  <c r="V51" i="2"/>
  <c r="AG51" i="2" s="1"/>
  <c r="C51" i="2" s="1"/>
  <c r="V49" i="2"/>
  <c r="AG49" i="2" s="1"/>
  <c r="C49" i="2" s="1"/>
  <c r="V17" i="2"/>
  <c r="AG17" i="2" s="1"/>
  <c r="C17" i="2" s="1"/>
  <c r="V18" i="2"/>
  <c r="AG18" i="2" s="1"/>
  <c r="C18" i="2" s="1"/>
  <c r="AP49" i="1"/>
  <c r="V42" i="2"/>
  <c r="AG42" i="2" s="1"/>
  <c r="C42" i="2" s="1"/>
  <c r="V29" i="2"/>
  <c r="AG29" i="2" s="1"/>
  <c r="C29" i="2" s="1"/>
  <c r="AG24" i="2"/>
  <c r="C24" i="2" s="1"/>
  <c r="V9" i="2"/>
  <c r="AG9" i="2" s="1"/>
  <c r="C9" i="2" s="1"/>
  <c r="C56" i="2" s="1"/>
  <c r="AP29" i="1"/>
  <c r="V27" i="2"/>
  <c r="AG27" i="2" s="1"/>
  <c r="C27" i="2" s="1"/>
  <c r="AP34" i="1"/>
  <c r="V31" i="2"/>
  <c r="AG31" i="2" s="1"/>
  <c r="C31" i="2" s="1"/>
  <c r="V32" i="2"/>
  <c r="AG32" i="2" s="1"/>
  <c r="C32" i="2" s="1"/>
  <c r="V38" i="2"/>
  <c r="AG38" i="2" s="1"/>
  <c r="C38" i="2" s="1"/>
  <c r="AG13" i="2"/>
  <c r="C13" i="2" s="1"/>
  <c r="AG16" i="2"/>
  <c r="C16" i="2" s="1"/>
  <c r="V15" i="2"/>
  <c r="AG15" i="2" s="1"/>
  <c r="C15" i="2" s="1"/>
  <c r="AP54" i="1"/>
  <c r="AO56" i="1"/>
  <c r="AP6" i="1"/>
  <c r="AP7" i="1"/>
  <c r="AP50" i="1"/>
  <c r="AP28" i="1"/>
  <c r="AP55" i="1"/>
  <c r="AP47" i="1"/>
  <c r="AP46" i="1"/>
  <c r="AP43" i="1"/>
  <c r="AP41" i="1"/>
  <c r="AP14" i="1"/>
  <c r="AP36" i="1"/>
  <c r="AP20" i="1"/>
  <c r="AP18" i="1"/>
  <c r="AP10" i="1"/>
  <c r="AP26" i="1"/>
  <c r="AP11" i="1"/>
  <c r="AP30" i="1"/>
  <c r="AP42" i="1"/>
  <c r="AP22" i="1"/>
  <c r="AP31" i="1"/>
  <c r="AP44" i="1"/>
  <c r="AP38" i="1"/>
</calcChain>
</file>

<file path=xl/sharedStrings.xml><?xml version="1.0" encoding="utf-8"?>
<sst xmlns="http://schemas.openxmlformats.org/spreadsheetml/2006/main" count="272" uniqueCount="151">
  <si>
    <t>C=60</t>
  </si>
  <si>
    <t>D+=56</t>
  </si>
  <si>
    <t>D=50</t>
  </si>
  <si>
    <t>D-=42</t>
  </si>
  <si>
    <t>Final Exam</t>
  </si>
  <si>
    <t>Lectures Attended</t>
  </si>
  <si>
    <t>Section Number</t>
  </si>
  <si>
    <t>Sections Attended</t>
  </si>
  <si>
    <t>Raw Homework Scores</t>
  </si>
  <si>
    <t>Deviation from mean</t>
  </si>
  <si>
    <t>Raw Prelim 1 Problem Scores</t>
  </si>
  <si>
    <t>Deviation from the mean</t>
  </si>
  <si>
    <t>Total Score</t>
  </si>
  <si>
    <t>Prelim 2 Problem Scores</t>
  </si>
  <si>
    <t>Prelim 3 problem scores</t>
  </si>
  <si>
    <t>Total for prelims and homework divided by 400.</t>
  </si>
  <si>
    <t>Points</t>
  </si>
  <si>
    <t>BL = Bilinear Normalization</t>
  </si>
  <si>
    <t>Total Homework Scores</t>
  </si>
  <si>
    <t>Prelim 1 Total Score</t>
  </si>
  <si>
    <t>Prelim 2 Total Score</t>
  </si>
  <si>
    <t>Prelim 3 Total Score</t>
  </si>
  <si>
    <t>Note:  All the data on this page was</t>
  </si>
  <si>
    <t>*copied* from Sheet one.  It will NOT</t>
  </si>
  <si>
    <t>Automatically update.</t>
  </si>
  <si>
    <t>Total raw Lab score</t>
  </si>
  <si>
    <t>Total Raw Final exam score</t>
  </si>
  <si>
    <t>Here is where I put histogram data.  This will NOT regenerate automatically, even from data</t>
  </si>
  <si>
    <t>in this sheet.  It needs to be created with the Histogram data analysis package</t>
  </si>
  <si>
    <t>which might not be installed automatically (is wasn't for me).</t>
  </si>
  <si>
    <t>Total Class Score</t>
  </si>
  <si>
    <t>Total Scaled Homework</t>
  </si>
  <si>
    <t>Prelim1 Scaled</t>
  </si>
  <si>
    <t>Prelim2 Scaled</t>
  </si>
  <si>
    <t>Prelim3 Scaled</t>
  </si>
  <si>
    <t>Homework and Prelims, Scaled with Drop</t>
  </si>
  <si>
    <t>Raw Final Exam</t>
  </si>
  <si>
    <t>This is where I put the raw data from the labs and the final exam - as Sheet one was getting too full.</t>
  </si>
  <si>
    <t>Total Raw Final Exam</t>
  </si>
  <si>
    <t>Scaled Homework Total</t>
  </si>
  <si>
    <t>Scaled Prelim1 Total</t>
  </si>
  <si>
    <t>Scaled Prelim2 Total</t>
  </si>
  <si>
    <t>Scaled Prelim3 Total</t>
  </si>
  <si>
    <t>Raw Total Lab Score.</t>
  </si>
  <si>
    <t>Letter grad cutoff numbers are on</t>
  </si>
  <si>
    <t>the bottom.</t>
  </si>
  <si>
    <t>Name</t>
  </si>
  <si>
    <t>First</t>
  </si>
  <si>
    <t>Last</t>
  </si>
  <si>
    <t>Email</t>
  </si>
  <si>
    <t>Major</t>
  </si>
  <si>
    <t>Semester</t>
  </si>
  <si>
    <t>Current</t>
  </si>
  <si>
    <t>Math</t>
  </si>
  <si>
    <t>Previous</t>
  </si>
  <si>
    <t>MAE</t>
  </si>
  <si>
    <t>CEE</t>
  </si>
  <si>
    <t>OR&amp;IE</t>
  </si>
  <si>
    <t>ABEN</t>
  </si>
  <si>
    <t>TAM310</t>
  </si>
  <si>
    <t>Environ</t>
  </si>
  <si>
    <t>Sec</t>
  </si>
  <si>
    <t>HW1</t>
  </si>
  <si>
    <t>Att.</t>
  </si>
  <si>
    <t>HW2</t>
  </si>
  <si>
    <t>Comm</t>
  </si>
  <si>
    <t>Needs to talk to me</t>
  </si>
  <si>
    <t>Blatant Copying</t>
  </si>
  <si>
    <t>Average</t>
  </si>
  <si>
    <t>Cum</t>
  </si>
  <si>
    <t>Dev</t>
  </si>
  <si>
    <t>HW3</t>
  </si>
  <si>
    <t>Bad Performance -- Blatant Copying -- Blatant Copying</t>
  </si>
  <si>
    <t>Bad Performance -- Bad Performance</t>
  </si>
  <si>
    <t>HW4</t>
  </si>
  <si>
    <t>Bad Performance</t>
  </si>
  <si>
    <t>Total</t>
  </si>
  <si>
    <t>P1-1</t>
  </si>
  <si>
    <t>P1-2</t>
  </si>
  <si>
    <t>P1-3</t>
  </si>
  <si>
    <t>P1-T</t>
  </si>
  <si>
    <t>HW</t>
  </si>
  <si>
    <t>HW5</t>
  </si>
  <si>
    <t>Lec</t>
  </si>
  <si>
    <t>HW6</t>
  </si>
  <si>
    <t>HW7</t>
  </si>
  <si>
    <t>HW8</t>
  </si>
  <si>
    <t>HW9</t>
  </si>
  <si>
    <t>P2-1</t>
  </si>
  <si>
    <t>P2-2</t>
  </si>
  <si>
    <t>P2-3</t>
  </si>
  <si>
    <t>P2-T</t>
  </si>
  <si>
    <t>P1</t>
  </si>
  <si>
    <t>P2</t>
  </si>
  <si>
    <t>%</t>
  </si>
  <si>
    <t>HW10</t>
  </si>
  <si>
    <t>HW11</t>
  </si>
  <si>
    <t>HW12</t>
  </si>
  <si>
    <t>P3-1</t>
  </si>
  <si>
    <t>P3-2</t>
  </si>
  <si>
    <t>P3-3</t>
  </si>
  <si>
    <t>P3-T</t>
  </si>
  <si>
    <t>P3</t>
  </si>
  <si>
    <t>Avg. Shift</t>
  </si>
  <si>
    <t>Factor High</t>
  </si>
  <si>
    <t>Factor Low</t>
  </si>
  <si>
    <t>BL</t>
  </si>
  <si>
    <t xml:space="preserve">P3 </t>
  </si>
  <si>
    <t>HW13</t>
  </si>
  <si>
    <t>HW14</t>
  </si>
  <si>
    <t>Median</t>
  </si>
  <si>
    <t>Lab1</t>
  </si>
  <si>
    <t>Lab2</t>
  </si>
  <si>
    <t>Lab3</t>
  </si>
  <si>
    <t>Lab4</t>
  </si>
  <si>
    <t>Lab</t>
  </si>
  <si>
    <t>F1</t>
  </si>
  <si>
    <t>F2</t>
  </si>
  <si>
    <t>F4</t>
  </si>
  <si>
    <t>F3</t>
  </si>
  <si>
    <t>F5</t>
  </si>
  <si>
    <t>Avg</t>
  </si>
  <si>
    <t>Final</t>
  </si>
  <si>
    <t>TA</t>
  </si>
  <si>
    <t>Bins</t>
  </si>
  <si>
    <t>Homework</t>
  </si>
  <si>
    <t>Prelim1</t>
  </si>
  <si>
    <t>Prelim2</t>
  </si>
  <si>
    <t>Prelim3</t>
  </si>
  <si>
    <t>F-Exam</t>
  </si>
  <si>
    <t xml:space="preserve">Letter 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</si>
  <si>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</si>
  <si>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</si>
  <si>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</si>
  <si>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</si>
  <si>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</si>
  <si>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</si>
  <si>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</si>
  <si>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</si>
  <si>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</si>
  <si>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</si>
  <si>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</si>
  <si>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D-</t>
  </si>
  <si>
    <t>A+=93</t>
  </si>
  <si>
    <t>A=87</t>
  </si>
  <si>
    <t>A-=83</t>
  </si>
  <si>
    <t>B+=78</t>
  </si>
  <si>
    <t>B=68</t>
  </si>
  <si>
    <t>B-=66</t>
  </si>
  <si>
    <t>C+=64</t>
  </si>
  <si>
    <t>C-=57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</si>
</sst>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_);[Red]\(0.00\)"/>
    <numFmt numFmtId="167" formatCode="0.0%"/>
    <numFmt numFmtId="168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2" borderId="0" xfId="0" applyFont="1" applyFill="1"/>
    <xf numFmtId="165" fontId="0" fillId="2" borderId="0" xfId="0" applyNumberFormat="1" applyFill="1"/>
    <xf numFmtId="0" fontId="0" fillId="2" borderId="0" xfId="0" applyFill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8" fillId="0" borderId="0" xfId="0" applyFont="1"/>
    <xf numFmtId="0" fontId="8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 of Scores</a:t>
            </a:r>
          </a:p>
        </c:rich>
      </c:tx>
      <c:layout>
        <c:manualLayout>
          <c:xMode val="edge"/>
          <c:yMode val="edge"/>
          <c:x val="0.4137010676156582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864768683274012E-2"/>
          <c:y val="0.14921465968586387"/>
          <c:w val="0.87455516014234858"/>
          <c:h val="0.7447643979057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Sheet2!$AN$5</c:f>
              <c:strCache>
                <c:ptCount val="1"/>
                <c:pt idx="0">
                  <c:v>Total Class Score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Sheet2!$AN$6:$AN$105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2.1276595744680851E-2</c:v>
                </c:pt>
                <c:pt idx="43">
                  <c:v>2.1276595744680851E-2</c:v>
                </c:pt>
                <c:pt idx="44">
                  <c:v>2.1276595744680851E-2</c:v>
                </c:pt>
                <c:pt idx="45">
                  <c:v>2.1276595744680851E-2</c:v>
                </c:pt>
                <c:pt idx="46">
                  <c:v>2.1276595744680851E-2</c:v>
                </c:pt>
                <c:pt idx="47">
                  <c:v>2.1276595744680851E-2</c:v>
                </c:pt>
                <c:pt idx="48">
                  <c:v>2.1276595744680851E-2</c:v>
                </c:pt>
                <c:pt idx="49">
                  <c:v>2.1276595744680851E-2</c:v>
                </c:pt>
                <c:pt idx="50">
                  <c:v>4.2553191489361701E-2</c:v>
                </c:pt>
                <c:pt idx="51">
                  <c:v>4.2553191489361701E-2</c:v>
                </c:pt>
                <c:pt idx="52">
                  <c:v>6.3829787234042548E-2</c:v>
                </c:pt>
                <c:pt idx="53">
                  <c:v>6.3829787234042548E-2</c:v>
                </c:pt>
                <c:pt idx="54">
                  <c:v>8.5106382978723402E-2</c:v>
                </c:pt>
                <c:pt idx="55">
                  <c:v>0.10638297872340426</c:v>
                </c:pt>
                <c:pt idx="56">
                  <c:v>0.10638297872340426</c:v>
                </c:pt>
                <c:pt idx="57">
                  <c:v>0.14893617021276595</c:v>
                </c:pt>
                <c:pt idx="58">
                  <c:v>0.14893617021276595</c:v>
                </c:pt>
                <c:pt idx="59">
                  <c:v>0.19148936170212766</c:v>
                </c:pt>
                <c:pt idx="60">
                  <c:v>0.21276595744680851</c:v>
                </c:pt>
                <c:pt idx="61">
                  <c:v>0.25531914893617019</c:v>
                </c:pt>
                <c:pt idx="62">
                  <c:v>0.2978723404255319</c:v>
                </c:pt>
                <c:pt idx="63">
                  <c:v>0.31914893617021278</c:v>
                </c:pt>
                <c:pt idx="64">
                  <c:v>0.42553191489361702</c:v>
                </c:pt>
                <c:pt idx="65">
                  <c:v>0.42553191489361702</c:v>
                </c:pt>
                <c:pt idx="66">
                  <c:v>0.48936170212765956</c:v>
                </c:pt>
                <c:pt idx="67">
                  <c:v>0.51063829787234039</c:v>
                </c:pt>
                <c:pt idx="68">
                  <c:v>0.51063829787234039</c:v>
                </c:pt>
                <c:pt idx="69">
                  <c:v>0.51063829787234039</c:v>
                </c:pt>
                <c:pt idx="70">
                  <c:v>0.53191489361702127</c:v>
                </c:pt>
                <c:pt idx="71">
                  <c:v>0.53191489361702127</c:v>
                </c:pt>
                <c:pt idx="72">
                  <c:v>0.53191489361702127</c:v>
                </c:pt>
                <c:pt idx="73">
                  <c:v>0.53191489361702127</c:v>
                </c:pt>
                <c:pt idx="74">
                  <c:v>0.55319148936170215</c:v>
                </c:pt>
                <c:pt idx="75">
                  <c:v>0.5957446808510638</c:v>
                </c:pt>
                <c:pt idx="76">
                  <c:v>0.61702127659574468</c:v>
                </c:pt>
                <c:pt idx="77">
                  <c:v>0.63829787234042556</c:v>
                </c:pt>
                <c:pt idx="78">
                  <c:v>0.65957446808510634</c:v>
                </c:pt>
                <c:pt idx="79">
                  <c:v>0.65957446808510634</c:v>
                </c:pt>
                <c:pt idx="80">
                  <c:v>0.65957446808510634</c:v>
                </c:pt>
                <c:pt idx="81">
                  <c:v>0.68085106382978722</c:v>
                </c:pt>
                <c:pt idx="82">
                  <c:v>0.7021276595744681</c:v>
                </c:pt>
                <c:pt idx="83">
                  <c:v>0.72340425531914898</c:v>
                </c:pt>
                <c:pt idx="84">
                  <c:v>0.76595744680851063</c:v>
                </c:pt>
                <c:pt idx="85">
                  <c:v>0.80851063829787229</c:v>
                </c:pt>
                <c:pt idx="86">
                  <c:v>0.82978723404255317</c:v>
                </c:pt>
                <c:pt idx="87">
                  <c:v>0.87234042553191493</c:v>
                </c:pt>
                <c:pt idx="88">
                  <c:v>0.87234042553191493</c:v>
                </c:pt>
                <c:pt idx="89">
                  <c:v>0.91489361702127658</c:v>
                </c:pt>
                <c:pt idx="90">
                  <c:v>0.93617021276595747</c:v>
                </c:pt>
                <c:pt idx="91">
                  <c:v>0.95744680851063835</c:v>
                </c:pt>
                <c:pt idx="92">
                  <c:v>0.95744680851063835</c:v>
                </c:pt>
                <c:pt idx="93">
                  <c:v>0.97872340425531912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8-4591-8A64-5A42E1424013}"/>
            </c:ext>
          </c:extLst>
        </c:ser>
        <c:ser>
          <c:idx val="5"/>
          <c:order val="1"/>
          <c:tx>
            <c:strRef>
              <c:f>Sheet2!$AS$5</c:f>
              <c:strCache>
                <c:ptCount val="1"/>
                <c:pt idx="0">
                  <c:v>Homework and Prelims, Scaled with Drop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Sheet2!$AS$6:$AS$105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2.1276595744680851E-2</c:v>
                </c:pt>
                <c:pt idx="48">
                  <c:v>2.1276595744680851E-2</c:v>
                </c:pt>
                <c:pt idx="49">
                  <c:v>2.1276595744680851E-2</c:v>
                </c:pt>
                <c:pt idx="50">
                  <c:v>2.1276595744680851E-2</c:v>
                </c:pt>
                <c:pt idx="51">
                  <c:v>2.1276595744680851E-2</c:v>
                </c:pt>
                <c:pt idx="52">
                  <c:v>2.1276595744680851E-2</c:v>
                </c:pt>
                <c:pt idx="53">
                  <c:v>2.1276595744680851E-2</c:v>
                </c:pt>
                <c:pt idx="54">
                  <c:v>2.1276595744680851E-2</c:v>
                </c:pt>
                <c:pt idx="55">
                  <c:v>2.1276595744680851E-2</c:v>
                </c:pt>
                <c:pt idx="56">
                  <c:v>2.1276595744680851E-2</c:v>
                </c:pt>
                <c:pt idx="57">
                  <c:v>2.1276595744680851E-2</c:v>
                </c:pt>
                <c:pt idx="58">
                  <c:v>2.1276595744680851E-2</c:v>
                </c:pt>
                <c:pt idx="59">
                  <c:v>2.1276595744680851E-2</c:v>
                </c:pt>
                <c:pt idx="60">
                  <c:v>4.2553191489361701E-2</c:v>
                </c:pt>
                <c:pt idx="61">
                  <c:v>6.3829787234042548E-2</c:v>
                </c:pt>
                <c:pt idx="62">
                  <c:v>6.3829787234042548E-2</c:v>
                </c:pt>
                <c:pt idx="63">
                  <c:v>6.3829787234042548E-2</c:v>
                </c:pt>
                <c:pt idx="64">
                  <c:v>8.5106382978723402E-2</c:v>
                </c:pt>
                <c:pt idx="65">
                  <c:v>0.10638297872340426</c:v>
                </c:pt>
                <c:pt idx="66">
                  <c:v>0.1276595744680851</c:v>
                </c:pt>
                <c:pt idx="67">
                  <c:v>0.14893617021276595</c:v>
                </c:pt>
                <c:pt idx="68">
                  <c:v>0.1702127659574468</c:v>
                </c:pt>
                <c:pt idx="69">
                  <c:v>0.21276595744680851</c:v>
                </c:pt>
                <c:pt idx="70">
                  <c:v>0.27659574468085107</c:v>
                </c:pt>
                <c:pt idx="71">
                  <c:v>0.2978723404255319</c:v>
                </c:pt>
                <c:pt idx="72">
                  <c:v>0.38297872340425532</c:v>
                </c:pt>
                <c:pt idx="73">
                  <c:v>0.40425531914893614</c:v>
                </c:pt>
                <c:pt idx="74">
                  <c:v>0.44680851063829785</c:v>
                </c:pt>
                <c:pt idx="75">
                  <c:v>0.46808510638297873</c:v>
                </c:pt>
                <c:pt idx="76">
                  <c:v>0.48936170212765956</c:v>
                </c:pt>
                <c:pt idx="77">
                  <c:v>0.48936170212765956</c:v>
                </c:pt>
                <c:pt idx="78">
                  <c:v>0.55319148936170215</c:v>
                </c:pt>
                <c:pt idx="79">
                  <c:v>0.5957446808510638</c:v>
                </c:pt>
                <c:pt idx="80">
                  <c:v>0.61702127659574468</c:v>
                </c:pt>
                <c:pt idx="81">
                  <c:v>0.63829787234042556</c:v>
                </c:pt>
                <c:pt idx="82">
                  <c:v>0.63829787234042556</c:v>
                </c:pt>
                <c:pt idx="83">
                  <c:v>0.65957446808510634</c:v>
                </c:pt>
                <c:pt idx="84">
                  <c:v>0.65957446808510634</c:v>
                </c:pt>
                <c:pt idx="85">
                  <c:v>0.68085106382978722</c:v>
                </c:pt>
                <c:pt idx="86">
                  <c:v>0.7021276595744681</c:v>
                </c:pt>
                <c:pt idx="87">
                  <c:v>0.72340425531914898</c:v>
                </c:pt>
                <c:pt idx="88">
                  <c:v>0.72340425531914898</c:v>
                </c:pt>
                <c:pt idx="89">
                  <c:v>0.76595744680851063</c:v>
                </c:pt>
                <c:pt idx="90">
                  <c:v>0.78723404255319152</c:v>
                </c:pt>
                <c:pt idx="91">
                  <c:v>0.82978723404255317</c:v>
                </c:pt>
                <c:pt idx="92">
                  <c:v>0.8936170212765957</c:v>
                </c:pt>
                <c:pt idx="93">
                  <c:v>0.91489361702127658</c:v>
                </c:pt>
                <c:pt idx="94">
                  <c:v>0.91489361702127658</c:v>
                </c:pt>
                <c:pt idx="95">
                  <c:v>0.91489361702127658</c:v>
                </c:pt>
                <c:pt idx="96">
                  <c:v>0.93617021276595747</c:v>
                </c:pt>
                <c:pt idx="97">
                  <c:v>0.95744680851063835</c:v>
                </c:pt>
                <c:pt idx="98">
                  <c:v>0.97872340425531912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8-4591-8A64-5A42E1424013}"/>
            </c:ext>
          </c:extLst>
        </c:ser>
        <c:ser>
          <c:idx val="6"/>
          <c:order val="2"/>
          <c:tx>
            <c:strRef>
              <c:f>Sheet2!$AT$5</c:f>
              <c:strCache>
                <c:ptCount val="1"/>
                <c:pt idx="0">
                  <c:v>Raw Final Exam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Sheet2!$AT$6:$AT$105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2.1276595744680851E-2</c:v>
                </c:pt>
                <c:pt idx="16">
                  <c:v>2.1276595744680851E-2</c:v>
                </c:pt>
                <c:pt idx="17">
                  <c:v>2.1276595744680851E-2</c:v>
                </c:pt>
                <c:pt idx="18">
                  <c:v>2.1276595744680851E-2</c:v>
                </c:pt>
                <c:pt idx="19">
                  <c:v>2.1276595744680851E-2</c:v>
                </c:pt>
                <c:pt idx="20">
                  <c:v>2.1276595744680851E-2</c:v>
                </c:pt>
                <c:pt idx="21">
                  <c:v>2.1276595744680851E-2</c:v>
                </c:pt>
                <c:pt idx="22">
                  <c:v>2.1276595744680851E-2</c:v>
                </c:pt>
                <c:pt idx="23">
                  <c:v>2.1276595744680851E-2</c:v>
                </c:pt>
                <c:pt idx="24">
                  <c:v>2.1276595744680851E-2</c:v>
                </c:pt>
                <c:pt idx="25">
                  <c:v>2.1276595744680851E-2</c:v>
                </c:pt>
                <c:pt idx="26">
                  <c:v>2.1276595744680851E-2</c:v>
                </c:pt>
                <c:pt idx="27">
                  <c:v>2.1276595744680851E-2</c:v>
                </c:pt>
                <c:pt idx="28">
                  <c:v>4.2553191489361701E-2</c:v>
                </c:pt>
                <c:pt idx="29">
                  <c:v>6.3829787234042548E-2</c:v>
                </c:pt>
                <c:pt idx="30">
                  <c:v>6.3829787234042548E-2</c:v>
                </c:pt>
                <c:pt idx="31">
                  <c:v>6.3829787234042548E-2</c:v>
                </c:pt>
                <c:pt idx="32">
                  <c:v>0.1276595744680851</c:v>
                </c:pt>
                <c:pt idx="33">
                  <c:v>0.1276595744680851</c:v>
                </c:pt>
                <c:pt idx="34">
                  <c:v>0.19148936170212766</c:v>
                </c:pt>
                <c:pt idx="35">
                  <c:v>0.21276595744680851</c:v>
                </c:pt>
                <c:pt idx="36">
                  <c:v>0.25531914893617019</c:v>
                </c:pt>
                <c:pt idx="37">
                  <c:v>0.25531914893617019</c:v>
                </c:pt>
                <c:pt idx="38">
                  <c:v>0.25531914893617019</c:v>
                </c:pt>
                <c:pt idx="39">
                  <c:v>0.25531914893617019</c:v>
                </c:pt>
                <c:pt idx="40">
                  <c:v>0.27659574468085107</c:v>
                </c:pt>
                <c:pt idx="41">
                  <c:v>0.27659574468085107</c:v>
                </c:pt>
                <c:pt idx="42">
                  <c:v>0.2978723404255319</c:v>
                </c:pt>
                <c:pt idx="43">
                  <c:v>0.2978723404255319</c:v>
                </c:pt>
                <c:pt idx="44">
                  <c:v>0.31914893617021278</c:v>
                </c:pt>
                <c:pt idx="45">
                  <c:v>0.34042553191489361</c:v>
                </c:pt>
                <c:pt idx="46">
                  <c:v>0.34042553191489361</c:v>
                </c:pt>
                <c:pt idx="47">
                  <c:v>0.38297872340425532</c:v>
                </c:pt>
                <c:pt idx="48">
                  <c:v>0.40425531914893614</c:v>
                </c:pt>
                <c:pt idx="49">
                  <c:v>0.42553191489361702</c:v>
                </c:pt>
                <c:pt idx="50">
                  <c:v>0.44680851063829785</c:v>
                </c:pt>
                <c:pt idx="51">
                  <c:v>0.44680851063829785</c:v>
                </c:pt>
                <c:pt idx="52">
                  <c:v>0.44680851063829785</c:v>
                </c:pt>
                <c:pt idx="53">
                  <c:v>0.44680851063829785</c:v>
                </c:pt>
                <c:pt idx="54">
                  <c:v>0.46808510638297873</c:v>
                </c:pt>
                <c:pt idx="55">
                  <c:v>0.48936170212765956</c:v>
                </c:pt>
                <c:pt idx="56">
                  <c:v>0.48936170212765956</c:v>
                </c:pt>
                <c:pt idx="57">
                  <c:v>0.51063829787234039</c:v>
                </c:pt>
                <c:pt idx="58">
                  <c:v>0.51063829787234039</c:v>
                </c:pt>
                <c:pt idx="59">
                  <c:v>0.51063829787234039</c:v>
                </c:pt>
                <c:pt idx="60">
                  <c:v>0.51063829787234039</c:v>
                </c:pt>
                <c:pt idx="61">
                  <c:v>0.51063829787234039</c:v>
                </c:pt>
                <c:pt idx="62">
                  <c:v>0.51063829787234039</c:v>
                </c:pt>
                <c:pt idx="63">
                  <c:v>0.57446808510638303</c:v>
                </c:pt>
                <c:pt idx="64">
                  <c:v>0.57446808510638303</c:v>
                </c:pt>
                <c:pt idx="65">
                  <c:v>0.57446808510638303</c:v>
                </c:pt>
                <c:pt idx="66">
                  <c:v>0.5957446808510638</c:v>
                </c:pt>
                <c:pt idx="67">
                  <c:v>0.61702127659574468</c:v>
                </c:pt>
                <c:pt idx="68">
                  <c:v>0.63829787234042556</c:v>
                </c:pt>
                <c:pt idx="69">
                  <c:v>0.63829787234042556</c:v>
                </c:pt>
                <c:pt idx="70">
                  <c:v>0.63829787234042556</c:v>
                </c:pt>
                <c:pt idx="71">
                  <c:v>0.65957446808510634</c:v>
                </c:pt>
                <c:pt idx="72">
                  <c:v>0.7021276595744681</c:v>
                </c:pt>
                <c:pt idx="73">
                  <c:v>0.76595744680851063</c:v>
                </c:pt>
                <c:pt idx="74">
                  <c:v>0.76595744680851063</c:v>
                </c:pt>
                <c:pt idx="75">
                  <c:v>0.76595744680851063</c:v>
                </c:pt>
                <c:pt idx="76">
                  <c:v>0.78723404255319152</c:v>
                </c:pt>
                <c:pt idx="77">
                  <c:v>0.85106382978723405</c:v>
                </c:pt>
                <c:pt idx="78">
                  <c:v>0.85106382978723405</c:v>
                </c:pt>
                <c:pt idx="79">
                  <c:v>0.85106382978723405</c:v>
                </c:pt>
                <c:pt idx="80">
                  <c:v>0.85106382978723405</c:v>
                </c:pt>
                <c:pt idx="81">
                  <c:v>0.87234042553191493</c:v>
                </c:pt>
                <c:pt idx="82">
                  <c:v>0.8936170212765957</c:v>
                </c:pt>
                <c:pt idx="83">
                  <c:v>0.8936170212765957</c:v>
                </c:pt>
                <c:pt idx="84">
                  <c:v>0.91489361702127658</c:v>
                </c:pt>
                <c:pt idx="85">
                  <c:v>0.91489361702127658</c:v>
                </c:pt>
                <c:pt idx="86">
                  <c:v>0.93617021276595747</c:v>
                </c:pt>
                <c:pt idx="87">
                  <c:v>0.95744680851063835</c:v>
                </c:pt>
                <c:pt idx="88">
                  <c:v>0.95744680851063835</c:v>
                </c:pt>
                <c:pt idx="89">
                  <c:v>0.95744680851063835</c:v>
                </c:pt>
                <c:pt idx="90">
                  <c:v>0.95744680851063835</c:v>
                </c:pt>
                <c:pt idx="91">
                  <c:v>0.95744680851063835</c:v>
                </c:pt>
                <c:pt idx="92">
                  <c:v>0.95744680851063835</c:v>
                </c:pt>
                <c:pt idx="93">
                  <c:v>0.95744680851063835</c:v>
                </c:pt>
                <c:pt idx="94">
                  <c:v>0.97872340425531912</c:v>
                </c:pt>
                <c:pt idx="95">
                  <c:v>0.97872340425531912</c:v>
                </c:pt>
                <c:pt idx="96">
                  <c:v>0.97872340425531912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8-4591-8A64-5A42E142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50000"/>
        <c:axId val="1"/>
      </c:scatterChart>
      <c:valAx>
        <c:axId val="18360500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946335078534031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Cumulative</a:t>
                </a:r>
              </a:p>
            </c:rich>
          </c:tx>
          <c:layout>
            <c:manualLayout>
              <c:xMode val="edge"/>
              <c:yMode val="edge"/>
              <c:x val="7.1174377224199276E-3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50000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52313167259784"/>
          <c:y val="8.5078534031413619E-2"/>
          <c:w val="0.64946619217081847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the Homework and Prelim Scores</a:t>
            </a:r>
          </a:p>
        </c:rich>
      </c:tx>
      <c:layout>
        <c:manualLayout>
          <c:xMode val="edge"/>
          <c:yMode val="edge"/>
          <c:x val="0.3007117437722419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2348754448396"/>
          <c:y val="0.15968586387434552"/>
          <c:w val="0.87455516014234858"/>
          <c:h val="0.7329842931937172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Sheet2!$AO$5</c:f>
              <c:strCache>
                <c:ptCount val="1"/>
                <c:pt idx="0">
                  <c:v>Total Scaled Homework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Sheet2!$AO$6:$AO$105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2.1276595744680851E-2</c:v>
                </c:pt>
                <c:pt idx="11">
                  <c:v>4.2553191489361701E-2</c:v>
                </c:pt>
                <c:pt idx="12">
                  <c:v>4.2553191489361701E-2</c:v>
                </c:pt>
                <c:pt idx="13">
                  <c:v>4.2553191489361701E-2</c:v>
                </c:pt>
                <c:pt idx="14">
                  <c:v>4.2553191489361701E-2</c:v>
                </c:pt>
                <c:pt idx="15">
                  <c:v>4.2553191489361701E-2</c:v>
                </c:pt>
                <c:pt idx="16">
                  <c:v>4.2553191489361701E-2</c:v>
                </c:pt>
                <c:pt idx="17">
                  <c:v>4.2553191489361701E-2</c:v>
                </c:pt>
                <c:pt idx="18">
                  <c:v>4.2553191489361701E-2</c:v>
                </c:pt>
                <c:pt idx="19">
                  <c:v>4.2553191489361701E-2</c:v>
                </c:pt>
                <c:pt idx="20">
                  <c:v>4.2553191489361701E-2</c:v>
                </c:pt>
                <c:pt idx="21">
                  <c:v>8.5106382978723402E-2</c:v>
                </c:pt>
                <c:pt idx="22">
                  <c:v>0.10638297872340426</c:v>
                </c:pt>
                <c:pt idx="23">
                  <c:v>0.10638297872340426</c:v>
                </c:pt>
                <c:pt idx="24">
                  <c:v>0.10638297872340426</c:v>
                </c:pt>
                <c:pt idx="25">
                  <c:v>0.10638297872340426</c:v>
                </c:pt>
                <c:pt idx="26">
                  <c:v>0.10638297872340426</c:v>
                </c:pt>
                <c:pt idx="27">
                  <c:v>0.1276595744680851</c:v>
                </c:pt>
                <c:pt idx="28">
                  <c:v>0.1276595744680851</c:v>
                </c:pt>
                <c:pt idx="29">
                  <c:v>0.1276595744680851</c:v>
                </c:pt>
                <c:pt idx="30">
                  <c:v>0.14893617021276595</c:v>
                </c:pt>
                <c:pt idx="31">
                  <c:v>0.14893617021276595</c:v>
                </c:pt>
                <c:pt idx="32">
                  <c:v>0.14893617021276595</c:v>
                </c:pt>
                <c:pt idx="33">
                  <c:v>0.14893617021276595</c:v>
                </c:pt>
                <c:pt idx="34">
                  <c:v>0.1702127659574468</c:v>
                </c:pt>
                <c:pt idx="35">
                  <c:v>0.1702127659574468</c:v>
                </c:pt>
                <c:pt idx="36">
                  <c:v>0.1702127659574468</c:v>
                </c:pt>
                <c:pt idx="37">
                  <c:v>0.1702127659574468</c:v>
                </c:pt>
                <c:pt idx="38">
                  <c:v>0.19148936170212766</c:v>
                </c:pt>
                <c:pt idx="39">
                  <c:v>0.19148936170212766</c:v>
                </c:pt>
                <c:pt idx="40">
                  <c:v>0.19148936170212766</c:v>
                </c:pt>
                <c:pt idx="41">
                  <c:v>0.21276595744680851</c:v>
                </c:pt>
                <c:pt idx="42">
                  <c:v>0.23404255319148937</c:v>
                </c:pt>
                <c:pt idx="43">
                  <c:v>0.25531914893617019</c:v>
                </c:pt>
                <c:pt idx="44">
                  <c:v>0.27659574468085107</c:v>
                </c:pt>
                <c:pt idx="45">
                  <c:v>0.27659574468085107</c:v>
                </c:pt>
                <c:pt idx="46">
                  <c:v>0.2978723404255319</c:v>
                </c:pt>
                <c:pt idx="47">
                  <c:v>0.31914893617021278</c:v>
                </c:pt>
                <c:pt idx="48">
                  <c:v>0.31914893617021278</c:v>
                </c:pt>
                <c:pt idx="49">
                  <c:v>0.31914893617021278</c:v>
                </c:pt>
                <c:pt idx="50">
                  <c:v>0.31914893617021278</c:v>
                </c:pt>
                <c:pt idx="51">
                  <c:v>0.31914893617021278</c:v>
                </c:pt>
                <c:pt idx="52">
                  <c:v>0.31914893617021278</c:v>
                </c:pt>
                <c:pt idx="53">
                  <c:v>0.31914893617021278</c:v>
                </c:pt>
                <c:pt idx="54">
                  <c:v>0.31914893617021278</c:v>
                </c:pt>
                <c:pt idx="55">
                  <c:v>0.31914893617021278</c:v>
                </c:pt>
                <c:pt idx="56">
                  <c:v>0.36170212765957449</c:v>
                </c:pt>
                <c:pt idx="57">
                  <c:v>0.36170212765957449</c:v>
                </c:pt>
                <c:pt idx="58">
                  <c:v>0.36170212765957449</c:v>
                </c:pt>
                <c:pt idx="59">
                  <c:v>0.36170212765957449</c:v>
                </c:pt>
                <c:pt idx="60">
                  <c:v>0.36170212765957449</c:v>
                </c:pt>
                <c:pt idx="61">
                  <c:v>0.38297872340425532</c:v>
                </c:pt>
                <c:pt idx="62">
                  <c:v>0.38297872340425532</c:v>
                </c:pt>
                <c:pt idx="63">
                  <c:v>0.40425531914893614</c:v>
                </c:pt>
                <c:pt idx="64">
                  <c:v>0.42553191489361702</c:v>
                </c:pt>
                <c:pt idx="65">
                  <c:v>0.42553191489361702</c:v>
                </c:pt>
                <c:pt idx="66">
                  <c:v>0.42553191489361702</c:v>
                </c:pt>
                <c:pt idx="67">
                  <c:v>0.44680851063829785</c:v>
                </c:pt>
                <c:pt idx="68">
                  <c:v>0.44680851063829785</c:v>
                </c:pt>
                <c:pt idx="69">
                  <c:v>0.46808510638297873</c:v>
                </c:pt>
                <c:pt idx="70">
                  <c:v>0.46808510638297873</c:v>
                </c:pt>
                <c:pt idx="71">
                  <c:v>0.46808510638297873</c:v>
                </c:pt>
                <c:pt idx="72">
                  <c:v>0.48936170212765956</c:v>
                </c:pt>
                <c:pt idx="73">
                  <c:v>0.48936170212765956</c:v>
                </c:pt>
                <c:pt idx="74">
                  <c:v>0.51063829787234039</c:v>
                </c:pt>
                <c:pt idx="75">
                  <c:v>0.53191489361702127</c:v>
                </c:pt>
                <c:pt idx="76">
                  <c:v>0.53191489361702127</c:v>
                </c:pt>
                <c:pt idx="77">
                  <c:v>0.53191489361702127</c:v>
                </c:pt>
                <c:pt idx="78">
                  <c:v>0.57446808510638303</c:v>
                </c:pt>
                <c:pt idx="79">
                  <c:v>0.65957446808510634</c:v>
                </c:pt>
                <c:pt idx="80">
                  <c:v>0.68085106382978722</c:v>
                </c:pt>
                <c:pt idx="81">
                  <c:v>0.68085106382978722</c:v>
                </c:pt>
                <c:pt idx="82">
                  <c:v>0.7021276595744681</c:v>
                </c:pt>
                <c:pt idx="83">
                  <c:v>0.7021276595744681</c:v>
                </c:pt>
                <c:pt idx="84">
                  <c:v>0.7021276595744681</c:v>
                </c:pt>
                <c:pt idx="85">
                  <c:v>0.7021276595744681</c:v>
                </c:pt>
                <c:pt idx="86">
                  <c:v>0.72340425531914898</c:v>
                </c:pt>
                <c:pt idx="87">
                  <c:v>0.76595744680851063</c:v>
                </c:pt>
                <c:pt idx="88">
                  <c:v>0.76595744680851063</c:v>
                </c:pt>
                <c:pt idx="89">
                  <c:v>0.78723404255319152</c:v>
                </c:pt>
                <c:pt idx="90">
                  <c:v>0.80851063829787229</c:v>
                </c:pt>
                <c:pt idx="91">
                  <c:v>0.82978723404255317</c:v>
                </c:pt>
                <c:pt idx="92">
                  <c:v>0.87234042553191493</c:v>
                </c:pt>
                <c:pt idx="93">
                  <c:v>0.8936170212765957</c:v>
                </c:pt>
                <c:pt idx="94">
                  <c:v>0.91489361702127658</c:v>
                </c:pt>
                <c:pt idx="95">
                  <c:v>0.91489361702127658</c:v>
                </c:pt>
                <c:pt idx="96">
                  <c:v>0.93617021276595747</c:v>
                </c:pt>
                <c:pt idx="97">
                  <c:v>0.95744680851063835</c:v>
                </c:pt>
                <c:pt idx="98">
                  <c:v>0.97872340425531912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DA2-8261-5AB0379C62AC}"/>
            </c:ext>
          </c:extLst>
        </c:ser>
        <c:ser>
          <c:idx val="2"/>
          <c:order val="1"/>
          <c:tx>
            <c:strRef>
              <c:f>Sheet2!$AP$5</c:f>
              <c:strCache>
                <c:ptCount val="1"/>
                <c:pt idx="0">
                  <c:v>Prelim1 Scaled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Sheet2!$AP$6:$AP$105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2.1276595744680851E-2</c:v>
                </c:pt>
                <c:pt idx="48">
                  <c:v>2.1276595744680851E-2</c:v>
                </c:pt>
                <c:pt idx="49">
                  <c:v>2.1276595744680851E-2</c:v>
                </c:pt>
                <c:pt idx="50">
                  <c:v>2.1276595744680851E-2</c:v>
                </c:pt>
                <c:pt idx="51">
                  <c:v>4.2553191489361701E-2</c:v>
                </c:pt>
                <c:pt idx="52">
                  <c:v>4.2553191489361701E-2</c:v>
                </c:pt>
                <c:pt idx="53">
                  <c:v>4.2553191489361701E-2</c:v>
                </c:pt>
                <c:pt idx="54">
                  <c:v>4.2553191489361701E-2</c:v>
                </c:pt>
                <c:pt idx="55">
                  <c:v>4.2553191489361701E-2</c:v>
                </c:pt>
                <c:pt idx="56">
                  <c:v>4.2553191489361701E-2</c:v>
                </c:pt>
                <c:pt idx="57">
                  <c:v>4.2553191489361701E-2</c:v>
                </c:pt>
                <c:pt idx="58">
                  <c:v>4.2553191489361701E-2</c:v>
                </c:pt>
                <c:pt idx="59">
                  <c:v>4.2553191489361701E-2</c:v>
                </c:pt>
                <c:pt idx="60">
                  <c:v>6.3829787234042548E-2</c:v>
                </c:pt>
                <c:pt idx="61">
                  <c:v>6.3829787234042548E-2</c:v>
                </c:pt>
                <c:pt idx="62">
                  <c:v>0.10638297872340426</c:v>
                </c:pt>
                <c:pt idx="63">
                  <c:v>0.1276595744680851</c:v>
                </c:pt>
                <c:pt idx="64">
                  <c:v>0.1702127659574468</c:v>
                </c:pt>
                <c:pt idx="65">
                  <c:v>0.1702127659574468</c:v>
                </c:pt>
                <c:pt idx="66">
                  <c:v>0.23404255319148937</c:v>
                </c:pt>
                <c:pt idx="67">
                  <c:v>0.23404255319148937</c:v>
                </c:pt>
                <c:pt idx="68">
                  <c:v>0.2978723404255319</c:v>
                </c:pt>
                <c:pt idx="69">
                  <c:v>0.2978723404255319</c:v>
                </c:pt>
                <c:pt idx="70">
                  <c:v>0.31914893617021278</c:v>
                </c:pt>
                <c:pt idx="71">
                  <c:v>0.36170212765957449</c:v>
                </c:pt>
                <c:pt idx="72">
                  <c:v>0.38297872340425532</c:v>
                </c:pt>
                <c:pt idx="73">
                  <c:v>0.38297872340425532</c:v>
                </c:pt>
                <c:pt idx="74">
                  <c:v>0.53191489361702127</c:v>
                </c:pt>
                <c:pt idx="75">
                  <c:v>0.53191489361702127</c:v>
                </c:pt>
                <c:pt idx="76">
                  <c:v>0.5957446808510638</c:v>
                </c:pt>
                <c:pt idx="77">
                  <c:v>0.5957446808510638</c:v>
                </c:pt>
                <c:pt idx="78">
                  <c:v>0.5957446808510638</c:v>
                </c:pt>
                <c:pt idx="79">
                  <c:v>0.5957446808510638</c:v>
                </c:pt>
                <c:pt idx="80">
                  <c:v>0.63829787234042556</c:v>
                </c:pt>
                <c:pt idx="81">
                  <c:v>0.63829787234042556</c:v>
                </c:pt>
                <c:pt idx="82">
                  <c:v>0.7021276595744681</c:v>
                </c:pt>
                <c:pt idx="83">
                  <c:v>0.7021276595744681</c:v>
                </c:pt>
                <c:pt idx="84">
                  <c:v>0.7021276595744681</c:v>
                </c:pt>
                <c:pt idx="85">
                  <c:v>0.72340425531914898</c:v>
                </c:pt>
                <c:pt idx="86">
                  <c:v>0.72340425531914898</c:v>
                </c:pt>
                <c:pt idx="87">
                  <c:v>0.74468085106382975</c:v>
                </c:pt>
                <c:pt idx="88">
                  <c:v>0.74468085106382975</c:v>
                </c:pt>
                <c:pt idx="89">
                  <c:v>0.74468085106382975</c:v>
                </c:pt>
                <c:pt idx="90">
                  <c:v>0.74468085106382975</c:v>
                </c:pt>
                <c:pt idx="91">
                  <c:v>0.78723404255319152</c:v>
                </c:pt>
                <c:pt idx="92">
                  <c:v>0.80851063829787229</c:v>
                </c:pt>
                <c:pt idx="93">
                  <c:v>0.80851063829787229</c:v>
                </c:pt>
                <c:pt idx="94">
                  <c:v>0.82978723404255317</c:v>
                </c:pt>
                <c:pt idx="95">
                  <c:v>0.82978723404255317</c:v>
                </c:pt>
                <c:pt idx="96">
                  <c:v>0.87234042553191493</c:v>
                </c:pt>
                <c:pt idx="97">
                  <c:v>0.87234042553191493</c:v>
                </c:pt>
                <c:pt idx="98">
                  <c:v>0.91489361702127658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4-4DA2-8261-5AB0379C62AC}"/>
            </c:ext>
          </c:extLst>
        </c:ser>
        <c:ser>
          <c:idx val="3"/>
          <c:order val="2"/>
          <c:tx>
            <c:strRef>
              <c:f>Sheet2!$AQ$5</c:f>
              <c:strCache>
                <c:ptCount val="1"/>
                <c:pt idx="0">
                  <c:v>Prelim2 Scaled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Sheet2!$AQ$6:$AQ$105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2.1276595744680851E-2</c:v>
                </c:pt>
                <c:pt idx="46">
                  <c:v>2.1276595744680851E-2</c:v>
                </c:pt>
                <c:pt idx="47">
                  <c:v>2.1276595744680851E-2</c:v>
                </c:pt>
                <c:pt idx="48">
                  <c:v>2.1276595744680851E-2</c:v>
                </c:pt>
                <c:pt idx="49">
                  <c:v>2.1276595744680851E-2</c:v>
                </c:pt>
                <c:pt idx="50">
                  <c:v>2.1276595744680851E-2</c:v>
                </c:pt>
                <c:pt idx="51">
                  <c:v>2.1276595744680851E-2</c:v>
                </c:pt>
                <c:pt idx="52">
                  <c:v>2.1276595744680851E-2</c:v>
                </c:pt>
                <c:pt idx="53">
                  <c:v>2.1276595744680851E-2</c:v>
                </c:pt>
                <c:pt idx="54">
                  <c:v>2.1276595744680851E-2</c:v>
                </c:pt>
                <c:pt idx="55">
                  <c:v>4.2553191489361701E-2</c:v>
                </c:pt>
                <c:pt idx="56">
                  <c:v>4.2553191489361701E-2</c:v>
                </c:pt>
                <c:pt idx="57">
                  <c:v>6.3829787234042548E-2</c:v>
                </c:pt>
                <c:pt idx="58">
                  <c:v>8.5106382978723402E-2</c:v>
                </c:pt>
                <c:pt idx="59">
                  <c:v>8.5106382978723402E-2</c:v>
                </c:pt>
                <c:pt idx="60">
                  <c:v>0.10638297872340426</c:v>
                </c:pt>
                <c:pt idx="61">
                  <c:v>0.10638297872340426</c:v>
                </c:pt>
                <c:pt idx="62">
                  <c:v>0.14893617021276595</c:v>
                </c:pt>
                <c:pt idx="63">
                  <c:v>0.14893617021276595</c:v>
                </c:pt>
                <c:pt idx="64">
                  <c:v>0.14893617021276595</c:v>
                </c:pt>
                <c:pt idx="65">
                  <c:v>0.19148936170212766</c:v>
                </c:pt>
                <c:pt idx="66">
                  <c:v>0.21276595744680851</c:v>
                </c:pt>
                <c:pt idx="67">
                  <c:v>0.2978723404255319</c:v>
                </c:pt>
                <c:pt idx="68">
                  <c:v>0.36170212765957449</c:v>
                </c:pt>
                <c:pt idx="69">
                  <c:v>0.38297872340425532</c:v>
                </c:pt>
                <c:pt idx="70">
                  <c:v>0.42553191489361702</c:v>
                </c:pt>
                <c:pt idx="71">
                  <c:v>0.44680851063829785</c:v>
                </c:pt>
                <c:pt idx="72">
                  <c:v>0.44680851063829785</c:v>
                </c:pt>
                <c:pt idx="73">
                  <c:v>0.48936170212765956</c:v>
                </c:pt>
                <c:pt idx="74">
                  <c:v>0.51063829787234039</c:v>
                </c:pt>
                <c:pt idx="75">
                  <c:v>0.53191489361702127</c:v>
                </c:pt>
                <c:pt idx="76">
                  <c:v>0.57446808510638303</c:v>
                </c:pt>
                <c:pt idx="77">
                  <c:v>0.5957446808510638</c:v>
                </c:pt>
                <c:pt idx="78">
                  <c:v>0.61702127659574468</c:v>
                </c:pt>
                <c:pt idx="79">
                  <c:v>0.63829787234042556</c:v>
                </c:pt>
                <c:pt idx="80">
                  <c:v>0.7021276595744681</c:v>
                </c:pt>
                <c:pt idx="81">
                  <c:v>0.72340425531914898</c:v>
                </c:pt>
                <c:pt idx="82">
                  <c:v>0.74468085106382975</c:v>
                </c:pt>
                <c:pt idx="83">
                  <c:v>0.74468085106382975</c:v>
                </c:pt>
                <c:pt idx="84">
                  <c:v>0.74468085106382975</c:v>
                </c:pt>
                <c:pt idx="85">
                  <c:v>0.74468085106382975</c:v>
                </c:pt>
                <c:pt idx="86">
                  <c:v>0.76595744680851063</c:v>
                </c:pt>
                <c:pt idx="87">
                  <c:v>0.76595744680851063</c:v>
                </c:pt>
                <c:pt idx="88">
                  <c:v>0.82978723404255317</c:v>
                </c:pt>
                <c:pt idx="89">
                  <c:v>0.85106382978723405</c:v>
                </c:pt>
                <c:pt idx="90">
                  <c:v>0.91489361702127658</c:v>
                </c:pt>
                <c:pt idx="91">
                  <c:v>0.91489361702127658</c:v>
                </c:pt>
                <c:pt idx="92">
                  <c:v>0.95744680851063835</c:v>
                </c:pt>
                <c:pt idx="93">
                  <c:v>0.95744680851063835</c:v>
                </c:pt>
                <c:pt idx="94">
                  <c:v>0.97872340425531912</c:v>
                </c:pt>
                <c:pt idx="95">
                  <c:v>0.97872340425531912</c:v>
                </c:pt>
                <c:pt idx="96">
                  <c:v>0.97872340425531912</c:v>
                </c:pt>
                <c:pt idx="97">
                  <c:v>0.97872340425531912</c:v>
                </c:pt>
                <c:pt idx="98">
                  <c:v>0.97872340425531912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4-4DA2-8261-5AB0379C62AC}"/>
            </c:ext>
          </c:extLst>
        </c:ser>
        <c:ser>
          <c:idx val="4"/>
          <c:order val="3"/>
          <c:tx>
            <c:strRef>
              <c:f>Sheet2!$AR$5</c:f>
              <c:strCache>
                <c:ptCount val="1"/>
                <c:pt idx="0">
                  <c:v>Prelim3 Scaled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Sheet2!$AM$6:$AM$105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Sheet2!$AR$6:$AR$105</c:f>
              <c:numCache>
                <c:formatCode>0.0%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2.1276595744680851E-2</c:v>
                </c:pt>
                <c:pt idx="39">
                  <c:v>2.1276595744680851E-2</c:v>
                </c:pt>
                <c:pt idx="40">
                  <c:v>2.1276595744680851E-2</c:v>
                </c:pt>
                <c:pt idx="41">
                  <c:v>2.1276595744680851E-2</c:v>
                </c:pt>
                <c:pt idx="42">
                  <c:v>4.2553191489361701E-2</c:v>
                </c:pt>
                <c:pt idx="43">
                  <c:v>4.2553191489361701E-2</c:v>
                </c:pt>
                <c:pt idx="44">
                  <c:v>8.5106382978723402E-2</c:v>
                </c:pt>
                <c:pt idx="45">
                  <c:v>8.5106382978723402E-2</c:v>
                </c:pt>
                <c:pt idx="46">
                  <c:v>8.5106382978723402E-2</c:v>
                </c:pt>
                <c:pt idx="47">
                  <c:v>0.1276595744680851</c:v>
                </c:pt>
                <c:pt idx="48">
                  <c:v>0.1276595744680851</c:v>
                </c:pt>
                <c:pt idx="49">
                  <c:v>0.1276595744680851</c:v>
                </c:pt>
                <c:pt idx="50">
                  <c:v>0.14893617021276595</c:v>
                </c:pt>
                <c:pt idx="51">
                  <c:v>0.14893617021276595</c:v>
                </c:pt>
                <c:pt idx="52">
                  <c:v>0.14893617021276595</c:v>
                </c:pt>
                <c:pt idx="53">
                  <c:v>0.19148936170212766</c:v>
                </c:pt>
                <c:pt idx="54">
                  <c:v>0.21276595744680851</c:v>
                </c:pt>
                <c:pt idx="55">
                  <c:v>0.21276595744680851</c:v>
                </c:pt>
                <c:pt idx="56">
                  <c:v>0.21276595744680851</c:v>
                </c:pt>
                <c:pt idx="57">
                  <c:v>0.23404255319148937</c:v>
                </c:pt>
                <c:pt idx="58">
                  <c:v>0.25531914893617019</c:v>
                </c:pt>
                <c:pt idx="59">
                  <c:v>0.27659574468085107</c:v>
                </c:pt>
                <c:pt idx="60">
                  <c:v>0.27659574468085107</c:v>
                </c:pt>
                <c:pt idx="61">
                  <c:v>0.27659574468085107</c:v>
                </c:pt>
                <c:pt idx="62">
                  <c:v>0.2978723404255319</c:v>
                </c:pt>
                <c:pt idx="63">
                  <c:v>0.34042553191489361</c:v>
                </c:pt>
                <c:pt idx="64">
                  <c:v>0.36170212765957449</c:v>
                </c:pt>
                <c:pt idx="65">
                  <c:v>0.38297872340425532</c:v>
                </c:pt>
                <c:pt idx="66">
                  <c:v>0.40425531914893614</c:v>
                </c:pt>
                <c:pt idx="67">
                  <c:v>0.40425531914893614</c:v>
                </c:pt>
                <c:pt idx="68">
                  <c:v>0.40425531914893614</c:v>
                </c:pt>
                <c:pt idx="69">
                  <c:v>0.40425531914893614</c:v>
                </c:pt>
                <c:pt idx="70">
                  <c:v>0.42553191489361702</c:v>
                </c:pt>
                <c:pt idx="71">
                  <c:v>0.44680851063829785</c:v>
                </c:pt>
                <c:pt idx="72">
                  <c:v>0.46808510638297873</c:v>
                </c:pt>
                <c:pt idx="73">
                  <c:v>0.48936170212765956</c:v>
                </c:pt>
                <c:pt idx="74">
                  <c:v>0.53191489361702127</c:v>
                </c:pt>
                <c:pt idx="75">
                  <c:v>0.55319148936170215</c:v>
                </c:pt>
                <c:pt idx="76">
                  <c:v>0.55319148936170215</c:v>
                </c:pt>
                <c:pt idx="77">
                  <c:v>0.57446808510638303</c:v>
                </c:pt>
                <c:pt idx="78">
                  <c:v>0.57446808510638303</c:v>
                </c:pt>
                <c:pt idx="79">
                  <c:v>0.61702127659574468</c:v>
                </c:pt>
                <c:pt idx="80">
                  <c:v>0.63829787234042556</c:v>
                </c:pt>
                <c:pt idx="81">
                  <c:v>0.65957446808510634</c:v>
                </c:pt>
                <c:pt idx="82">
                  <c:v>0.65957446808510634</c:v>
                </c:pt>
                <c:pt idx="83">
                  <c:v>0.65957446808510634</c:v>
                </c:pt>
                <c:pt idx="84">
                  <c:v>0.7021276595744681</c:v>
                </c:pt>
                <c:pt idx="85">
                  <c:v>0.72340425531914898</c:v>
                </c:pt>
                <c:pt idx="86">
                  <c:v>0.74468085106382975</c:v>
                </c:pt>
                <c:pt idx="87">
                  <c:v>0.82978723404255317</c:v>
                </c:pt>
                <c:pt idx="88">
                  <c:v>0.82978723404255317</c:v>
                </c:pt>
                <c:pt idx="89">
                  <c:v>0.85106382978723405</c:v>
                </c:pt>
                <c:pt idx="90">
                  <c:v>0.85106382978723405</c:v>
                </c:pt>
                <c:pt idx="91">
                  <c:v>0.85106382978723405</c:v>
                </c:pt>
                <c:pt idx="92">
                  <c:v>0.87234042553191493</c:v>
                </c:pt>
                <c:pt idx="93">
                  <c:v>0.8936170212765957</c:v>
                </c:pt>
                <c:pt idx="94">
                  <c:v>0.8936170212765957</c:v>
                </c:pt>
                <c:pt idx="95">
                  <c:v>0.91489361702127658</c:v>
                </c:pt>
                <c:pt idx="96">
                  <c:v>0.91489361702127658</c:v>
                </c:pt>
                <c:pt idx="97">
                  <c:v>0.97872340425531912</c:v>
                </c:pt>
                <c:pt idx="98">
                  <c:v>0.97872340425531912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4-4DA2-8261-5AB0379C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52976"/>
        <c:axId val="1"/>
      </c:scatterChart>
      <c:valAx>
        <c:axId val="18360529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0.51334519572953741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Percent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27748691099477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52976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729537366548043"/>
          <c:y val="8.638743455497383E-2"/>
          <c:w val="0.6628113879003557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03670-91A4-0C2D-C314-8C01EB8FF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844A2-C412-9D2B-804E-840882F7FE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6"/>
  <sheetViews>
    <sheetView topLeftCell="A17" workbookViewId="0">
      <selection activeCell="A6" sqref="A6:B52"/>
    </sheetView>
  </sheetViews>
  <sheetFormatPr defaultColWidth="8.77734375" defaultRowHeight="13.2" x14ac:dyDescent="0.25"/>
  <cols>
    <col min="1" max="1" width="11" customWidth="1"/>
    <col min="2" max="2" width="7" customWidth="1"/>
    <col min="3" max="3" width="4.77734375" customWidth="1"/>
    <col min="4" max="4" width="1.77734375" customWidth="1"/>
    <col min="5" max="5" width="4.44140625" customWidth="1"/>
    <col min="6" max="20" width="5.44140625" customWidth="1"/>
    <col min="21" max="21" width="6.109375" customWidth="1"/>
    <col min="22" max="22" width="1.109375" customWidth="1"/>
    <col min="23" max="23" width="4.44140625" customWidth="1"/>
    <col min="24" max="24" width="4.77734375" customWidth="1"/>
    <col min="25" max="25" width="4.44140625" customWidth="1"/>
    <col min="26" max="26" width="4.77734375" customWidth="1"/>
    <col min="27" max="27" width="6.109375" customWidth="1"/>
    <col min="28" max="28" width="1.109375" customWidth="1"/>
    <col min="29" max="29" width="4.44140625" customWidth="1"/>
    <col min="30" max="30" width="4.77734375" customWidth="1"/>
    <col min="31" max="31" width="4.44140625" customWidth="1"/>
    <col min="32" max="32" width="4.77734375" customWidth="1"/>
    <col min="33" max="33" width="6.109375" customWidth="1"/>
    <col min="34" max="34" width="1.33203125" customWidth="1"/>
    <col min="35" max="37" width="4.77734375" customWidth="1"/>
    <col min="38" max="38" width="4.44140625" customWidth="1"/>
    <col min="39" max="39" width="6.109375" customWidth="1"/>
    <col min="40" max="40" width="1.33203125" customWidth="1"/>
    <col min="41" max="41" width="6" customWidth="1"/>
    <col min="42" max="42" width="6.109375" customWidth="1"/>
    <col min="43" max="43" width="5.44140625" customWidth="1"/>
  </cols>
  <sheetData>
    <row r="1" spans="1:49" x14ac:dyDescent="0.25">
      <c r="C1" s="15" t="s">
        <v>5</v>
      </c>
      <c r="D1" s="15"/>
      <c r="E1" s="15"/>
      <c r="G1" s="15"/>
      <c r="H1" s="15"/>
      <c r="I1" s="15"/>
      <c r="J1" s="15" t="s">
        <v>8</v>
      </c>
      <c r="K1" s="15"/>
      <c r="L1" s="15"/>
      <c r="M1" s="15"/>
      <c r="N1" s="15"/>
      <c r="O1" s="15"/>
      <c r="P1" s="15"/>
      <c r="Q1" s="15"/>
      <c r="R1" s="15"/>
      <c r="S1" s="15"/>
      <c r="T1" s="15" t="s">
        <v>12</v>
      </c>
      <c r="U1" s="15"/>
      <c r="V1" s="15"/>
      <c r="W1" s="15" t="s">
        <v>10</v>
      </c>
      <c r="X1" s="15"/>
      <c r="Y1" s="15"/>
      <c r="Z1" s="15"/>
      <c r="AA1" s="15"/>
      <c r="AB1" s="15"/>
      <c r="AC1" s="15" t="s">
        <v>13</v>
      </c>
      <c r="AD1" s="15"/>
      <c r="AE1" s="15"/>
      <c r="AF1" s="15"/>
      <c r="AG1" s="15"/>
      <c r="AH1" s="15"/>
      <c r="AI1" s="15" t="s">
        <v>14</v>
      </c>
      <c r="AJ1" s="15"/>
      <c r="AK1" s="15"/>
      <c r="AL1" s="15"/>
      <c r="AM1" s="15"/>
      <c r="AN1" s="15"/>
      <c r="AO1" s="15" t="s">
        <v>15</v>
      </c>
      <c r="AP1" s="15"/>
      <c r="AQ1" s="15"/>
      <c r="AR1" s="15"/>
    </row>
    <row r="2" spans="1:49" x14ac:dyDescent="0.25">
      <c r="C2" s="15"/>
      <c r="D2" s="15" t="s">
        <v>6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 t="s">
        <v>9</v>
      </c>
      <c r="V2" s="15"/>
      <c r="W2" s="15"/>
      <c r="X2" s="15"/>
      <c r="Y2" s="15"/>
      <c r="Z2" s="15" t="s">
        <v>76</v>
      </c>
      <c r="AA2" s="15"/>
      <c r="AB2" s="15"/>
      <c r="AC2" s="15"/>
      <c r="AD2" s="15"/>
      <c r="AE2" s="15"/>
      <c r="AF2" s="15" t="s">
        <v>76</v>
      </c>
      <c r="AG2" s="15"/>
      <c r="AH2" s="15"/>
      <c r="AI2" s="15"/>
      <c r="AJ2" s="15"/>
      <c r="AK2" s="15"/>
      <c r="AL2" s="15" t="s">
        <v>76</v>
      </c>
      <c r="AM2" s="15"/>
      <c r="AN2" s="15"/>
      <c r="AO2" s="15"/>
      <c r="AP2" s="15" t="s">
        <v>11</v>
      </c>
      <c r="AQ2" s="15"/>
      <c r="AR2" s="15"/>
    </row>
    <row r="3" spans="1:49" x14ac:dyDescent="0.25">
      <c r="C3" s="15"/>
      <c r="D3" s="15"/>
      <c r="E3" s="15" t="s">
        <v>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 t="s">
        <v>11</v>
      </c>
      <c r="AB3" s="15"/>
      <c r="AC3" s="15"/>
      <c r="AD3" s="15"/>
      <c r="AE3" s="15"/>
      <c r="AF3" s="15"/>
      <c r="AG3" s="15" t="s">
        <v>11</v>
      </c>
      <c r="AH3" s="15"/>
      <c r="AI3" s="15"/>
      <c r="AJ3" s="15"/>
      <c r="AK3" s="15"/>
      <c r="AL3" s="15"/>
      <c r="AM3" s="15" t="s">
        <v>11</v>
      </c>
      <c r="AN3" s="15"/>
      <c r="AO3" s="15"/>
      <c r="AP3" s="15"/>
      <c r="AQ3" s="15"/>
      <c r="AR3" s="15"/>
    </row>
    <row r="4" spans="1:49" x14ac:dyDescent="0.25">
      <c r="A4" s="2" t="s">
        <v>46</v>
      </c>
      <c r="B4" s="2"/>
      <c r="C4" s="2"/>
      <c r="D4" s="2"/>
      <c r="E4" s="2" t="s">
        <v>61</v>
      </c>
      <c r="F4" s="2"/>
      <c r="G4" s="2"/>
      <c r="H4" s="2"/>
      <c r="I4" s="2"/>
      <c r="J4" s="2"/>
      <c r="T4" s="2" t="s">
        <v>81</v>
      </c>
      <c r="U4" s="2" t="s">
        <v>81</v>
      </c>
      <c r="V4" s="2"/>
      <c r="W4" s="2"/>
      <c r="X4" s="2"/>
      <c r="Y4" s="2"/>
      <c r="Z4" s="2"/>
      <c r="AA4" s="2" t="s">
        <v>92</v>
      </c>
      <c r="AB4" s="2"/>
      <c r="AC4" s="2"/>
      <c r="AD4" s="2"/>
      <c r="AE4" s="2"/>
      <c r="AF4" s="2"/>
      <c r="AG4" s="2" t="s">
        <v>93</v>
      </c>
      <c r="AH4" s="2"/>
      <c r="AI4" s="2"/>
      <c r="AJ4" s="2"/>
      <c r="AK4" s="2"/>
      <c r="AL4" s="2"/>
      <c r="AM4" s="2" t="s">
        <v>102</v>
      </c>
      <c r="AN4" s="2"/>
      <c r="AO4" s="2"/>
      <c r="AP4" s="2"/>
      <c r="AQ4" s="2" t="s">
        <v>65</v>
      </c>
      <c r="AR4" s="2"/>
      <c r="AS4" s="2"/>
      <c r="AT4" s="2" t="s">
        <v>52</v>
      </c>
      <c r="AU4" s="2" t="s">
        <v>54</v>
      </c>
    </row>
    <row r="5" spans="1:49" x14ac:dyDescent="0.25">
      <c r="A5" s="2" t="s">
        <v>48</v>
      </c>
      <c r="B5" s="2" t="s">
        <v>49</v>
      </c>
      <c r="C5" s="2" t="s">
        <v>83</v>
      </c>
      <c r="D5" s="2" t="s">
        <v>61</v>
      </c>
      <c r="E5" s="2" t="s">
        <v>63</v>
      </c>
      <c r="F5" s="2" t="s">
        <v>62</v>
      </c>
      <c r="G5" s="2" t="s">
        <v>64</v>
      </c>
      <c r="H5" s="2" t="s">
        <v>71</v>
      </c>
      <c r="I5" s="2" t="s">
        <v>74</v>
      </c>
      <c r="J5" s="2" t="s">
        <v>82</v>
      </c>
      <c r="K5" s="2" t="s">
        <v>84</v>
      </c>
      <c r="L5" s="2" t="s">
        <v>85</v>
      </c>
      <c r="M5" s="2" t="s">
        <v>86</v>
      </c>
      <c r="N5" s="2" t="s">
        <v>87</v>
      </c>
      <c r="O5" s="2" t="s">
        <v>95</v>
      </c>
      <c r="P5" s="2" t="s">
        <v>96</v>
      </c>
      <c r="Q5" s="2" t="s">
        <v>97</v>
      </c>
      <c r="R5" s="2" t="s">
        <v>108</v>
      </c>
      <c r="S5" s="2" t="s">
        <v>109</v>
      </c>
      <c r="T5" s="2" t="s">
        <v>69</v>
      </c>
      <c r="U5" s="2" t="s">
        <v>70</v>
      </c>
      <c r="V5" s="2"/>
      <c r="W5" s="2" t="s">
        <v>77</v>
      </c>
      <c r="X5" s="2" t="s">
        <v>78</v>
      </c>
      <c r="Y5" s="2" t="s">
        <v>79</v>
      </c>
      <c r="Z5" s="2" t="s">
        <v>80</v>
      </c>
      <c r="AA5" s="2" t="s">
        <v>70</v>
      </c>
      <c r="AB5" s="2"/>
      <c r="AC5" s="2" t="s">
        <v>88</v>
      </c>
      <c r="AD5" s="2" t="s">
        <v>89</v>
      </c>
      <c r="AE5" s="2" t="s">
        <v>90</v>
      </c>
      <c r="AF5" s="2" t="s">
        <v>91</v>
      </c>
      <c r="AG5" s="2" t="s">
        <v>70</v>
      </c>
      <c r="AH5" s="2"/>
      <c r="AI5" s="2" t="s">
        <v>98</v>
      </c>
      <c r="AJ5" s="2" t="s">
        <v>99</v>
      </c>
      <c r="AK5" s="2" t="s">
        <v>100</v>
      </c>
      <c r="AL5" s="2" t="s">
        <v>101</v>
      </c>
      <c r="AM5" s="2" t="s">
        <v>70</v>
      </c>
      <c r="AN5" s="2"/>
      <c r="AO5" s="2" t="s">
        <v>76</v>
      </c>
      <c r="AP5" s="2" t="s">
        <v>70</v>
      </c>
      <c r="AQ5" s="2"/>
      <c r="AR5" s="2" t="s">
        <v>50</v>
      </c>
      <c r="AS5" s="2" t="s">
        <v>51</v>
      </c>
      <c r="AT5" s="2" t="s">
        <v>53</v>
      </c>
      <c r="AU5" s="2" t="s">
        <v>53</v>
      </c>
    </row>
    <row r="6" spans="1:49" x14ac:dyDescent="0.25">
      <c r="A6" s="2"/>
      <c r="C6">
        <v>5</v>
      </c>
      <c r="D6">
        <v>1</v>
      </c>
      <c r="E6">
        <v>4</v>
      </c>
      <c r="F6" s="3">
        <v>30</v>
      </c>
      <c r="G6">
        <v>45</v>
      </c>
      <c r="H6">
        <v>44</v>
      </c>
      <c r="I6">
        <v>44</v>
      </c>
      <c r="J6" s="2">
        <v>31</v>
      </c>
      <c r="K6" s="3">
        <v>45</v>
      </c>
      <c r="L6" s="3">
        <v>45</v>
      </c>
      <c r="M6" s="3">
        <v>33</v>
      </c>
      <c r="N6" s="3"/>
      <c r="O6" s="3">
        <v>41</v>
      </c>
      <c r="P6" s="3">
        <v>26</v>
      </c>
      <c r="Q6" s="3">
        <v>41</v>
      </c>
      <c r="R6" s="3">
        <v>41</v>
      </c>
      <c r="S6" s="3">
        <v>50</v>
      </c>
      <c r="T6">
        <f t="shared" ref="T6:T30" si="0">SUM(F6:S6)</f>
        <v>516</v>
      </c>
      <c r="U6" s="5">
        <f t="shared" ref="U6:U52" si="1">+(T6-$T$54)/$T$54</f>
        <v>-0.1090300520373732</v>
      </c>
      <c r="W6">
        <v>34</v>
      </c>
      <c r="X6">
        <v>25</v>
      </c>
      <c r="Y6">
        <v>17</v>
      </c>
      <c r="Z6">
        <f>SUM(W6:Y6)</f>
        <v>76</v>
      </c>
      <c r="AA6" s="5">
        <f>+(Z6-$Z$54)/$Z$54</f>
        <v>-0.10878243512974048</v>
      </c>
      <c r="AB6" s="5"/>
      <c r="AC6">
        <v>24</v>
      </c>
      <c r="AD6">
        <v>27</v>
      </c>
      <c r="AE6">
        <v>14</v>
      </c>
      <c r="AF6">
        <f>SUM(AC6:AE6)</f>
        <v>65</v>
      </c>
      <c r="AG6" s="5">
        <f>+(AF6-$AF$54)/$AF$54</f>
        <v>-9.5618709295441112E-2</v>
      </c>
      <c r="AH6" s="5"/>
      <c r="AI6" s="7">
        <v>25</v>
      </c>
      <c r="AJ6" s="7">
        <v>5</v>
      </c>
      <c r="AK6" s="7">
        <v>9</v>
      </c>
      <c r="AL6" s="7">
        <f>SUM(AI6:AK6)</f>
        <v>39</v>
      </c>
      <c r="AM6" s="5">
        <f>+(AL6-$AL$54)/$AL$54</f>
        <v>-0.39881928501147917</v>
      </c>
      <c r="AN6" s="5"/>
      <c r="AO6" s="5">
        <f>+(T6/$T$55)+Z6/100+AF6/100+AL6/100</f>
        <v>2.5759398496240604</v>
      </c>
      <c r="AP6" s="5">
        <f t="shared" ref="AP6:AP52" si="2">+(AO6-$AO$54)/$AO$54</f>
        <v>-0.16666082977036673</v>
      </c>
      <c r="AR6" t="s">
        <v>56</v>
      </c>
      <c r="AS6">
        <v>5</v>
      </c>
      <c r="AU6">
        <v>294</v>
      </c>
      <c r="AW6">
        <v>1</v>
      </c>
    </row>
    <row r="7" spans="1:49" x14ac:dyDescent="0.25">
      <c r="A7" s="2"/>
      <c r="C7">
        <v>14</v>
      </c>
      <c r="D7">
        <v>1</v>
      </c>
      <c r="E7">
        <v>8</v>
      </c>
      <c r="F7">
        <v>28</v>
      </c>
      <c r="G7" s="4">
        <v>23</v>
      </c>
      <c r="H7" s="4">
        <v>24</v>
      </c>
      <c r="I7">
        <v>42</v>
      </c>
      <c r="J7">
        <v>20</v>
      </c>
      <c r="K7">
        <v>26</v>
      </c>
      <c r="L7">
        <v>42</v>
      </c>
      <c r="M7">
        <v>29</v>
      </c>
      <c r="N7">
        <v>40</v>
      </c>
      <c r="O7">
        <v>27</v>
      </c>
      <c r="P7">
        <v>15</v>
      </c>
      <c r="Q7">
        <v>45</v>
      </c>
      <c r="R7">
        <v>20</v>
      </c>
      <c r="T7">
        <f t="shared" si="0"/>
        <v>381</v>
      </c>
      <c r="U7" s="5">
        <f t="shared" si="1"/>
        <v>-0.34213265470201393</v>
      </c>
      <c r="W7">
        <v>34</v>
      </c>
      <c r="X7">
        <v>25</v>
      </c>
      <c r="Y7">
        <v>23</v>
      </c>
      <c r="Z7">
        <f t="shared" ref="Z7:Z55" si="3">SUM(W7:Y7)</f>
        <v>82</v>
      </c>
      <c r="AA7" s="5">
        <f>+(Z7-$Z$54)/$Z$54</f>
        <v>-3.8423153692614724E-2</v>
      </c>
      <c r="AB7" s="5"/>
      <c r="AC7">
        <v>22</v>
      </c>
      <c r="AD7">
        <v>27</v>
      </c>
      <c r="AE7">
        <v>30</v>
      </c>
      <c r="AF7">
        <f t="shared" ref="AF7:AF52" si="4">SUM(AC7:AE7)</f>
        <v>79</v>
      </c>
      <c r="AG7" s="5">
        <f t="shared" ref="AG7:AG54" si="5">+(AF7-$AF$54)/$AF$54</f>
        <v>9.9171107164002334E-2</v>
      </c>
      <c r="AH7" s="5"/>
      <c r="AI7" s="7">
        <v>29</v>
      </c>
      <c r="AJ7" s="7">
        <v>15</v>
      </c>
      <c r="AK7" s="7">
        <v>6</v>
      </c>
      <c r="AL7" s="7">
        <f t="shared" ref="AL7:AL52" si="6">SUM(AI7:AK7)</f>
        <v>50</v>
      </c>
      <c r="AM7" s="5">
        <f t="shared" ref="AM7:AM54" si="7">+(AL7-$AL$54)/$AL$54</f>
        <v>-0.22925549360446051</v>
      </c>
      <c r="AN7" s="5"/>
      <c r="AO7" s="5">
        <f t="shared" ref="AO7:AO52" si="8">+(T7/$T$55)+Z7/100+AF7/100+AL7/100</f>
        <v>2.6829323308270676</v>
      </c>
      <c r="AP7" s="5">
        <f t="shared" si="2"/>
        <v>-0.13204782220361938</v>
      </c>
      <c r="AQ7" t="s">
        <v>73</v>
      </c>
      <c r="AR7" t="s">
        <v>55</v>
      </c>
      <c r="AS7">
        <v>5</v>
      </c>
      <c r="AU7">
        <v>294</v>
      </c>
      <c r="AW7">
        <v>1</v>
      </c>
    </row>
    <row r="8" spans="1:49" x14ac:dyDescent="0.25">
      <c r="A8" s="2"/>
      <c r="C8">
        <v>12</v>
      </c>
      <c r="D8">
        <v>2</v>
      </c>
      <c r="E8">
        <v>9</v>
      </c>
      <c r="F8">
        <v>31</v>
      </c>
      <c r="G8">
        <v>33</v>
      </c>
      <c r="H8">
        <v>45</v>
      </c>
      <c r="I8">
        <v>46</v>
      </c>
      <c r="J8">
        <v>28</v>
      </c>
      <c r="K8">
        <v>29</v>
      </c>
      <c r="L8">
        <v>38</v>
      </c>
      <c r="M8">
        <v>44</v>
      </c>
      <c r="N8">
        <v>44</v>
      </c>
      <c r="O8">
        <v>43</v>
      </c>
      <c r="P8">
        <v>34</v>
      </c>
      <c r="T8">
        <f t="shared" si="0"/>
        <v>415</v>
      </c>
      <c r="U8" s="5">
        <f t="shared" si="1"/>
        <v>-0.28342533254943775</v>
      </c>
      <c r="W8">
        <v>32</v>
      </c>
      <c r="X8">
        <v>30</v>
      </c>
      <c r="Y8">
        <v>23</v>
      </c>
      <c r="Z8" s="2">
        <f t="shared" si="3"/>
        <v>85</v>
      </c>
      <c r="AA8" s="5">
        <f t="shared" ref="AA8:AA52" si="9">+(Z8-$Z$54)/$Z$54</f>
        <v>-3.2435129740518501E-3</v>
      </c>
      <c r="AB8" s="5"/>
      <c r="AC8">
        <v>22</v>
      </c>
      <c r="AD8">
        <v>22</v>
      </c>
      <c r="AE8">
        <v>15</v>
      </c>
      <c r="AF8">
        <f t="shared" si="4"/>
        <v>59</v>
      </c>
      <c r="AG8" s="5">
        <f t="shared" si="5"/>
        <v>-0.17910005920663116</v>
      </c>
      <c r="AH8" s="5"/>
      <c r="AI8" s="7">
        <v>24</v>
      </c>
      <c r="AJ8" s="7">
        <v>25</v>
      </c>
      <c r="AK8" s="7">
        <v>15</v>
      </c>
      <c r="AL8" s="7">
        <f t="shared" si="6"/>
        <v>64</v>
      </c>
      <c r="AM8" s="5">
        <f t="shared" si="7"/>
        <v>-1.344703181370944E-2</v>
      </c>
      <c r="AN8" s="5"/>
      <c r="AO8" s="5">
        <f t="shared" si="8"/>
        <v>2.7040601503759398</v>
      </c>
      <c r="AP8" s="5">
        <f t="shared" si="2"/>
        <v>-0.12521278697785967</v>
      </c>
      <c r="AR8" t="s">
        <v>56</v>
      </c>
      <c r="AS8">
        <v>7</v>
      </c>
      <c r="AU8">
        <v>294</v>
      </c>
      <c r="AW8">
        <v>1</v>
      </c>
    </row>
    <row r="9" spans="1:49" x14ac:dyDescent="0.25">
      <c r="A9" s="2"/>
      <c r="C9">
        <v>3</v>
      </c>
      <c r="D9">
        <v>2</v>
      </c>
      <c r="E9">
        <v>6</v>
      </c>
      <c r="F9">
        <v>30</v>
      </c>
      <c r="G9">
        <v>48</v>
      </c>
      <c r="H9">
        <v>45</v>
      </c>
      <c r="I9">
        <v>47</v>
      </c>
      <c r="J9">
        <v>20</v>
      </c>
      <c r="K9">
        <v>37</v>
      </c>
      <c r="L9">
        <v>50</v>
      </c>
      <c r="M9">
        <v>15</v>
      </c>
      <c r="N9">
        <v>49</v>
      </c>
      <c r="O9">
        <v>48</v>
      </c>
      <c r="P9">
        <v>56</v>
      </c>
      <c r="Q9">
        <v>42</v>
      </c>
      <c r="R9">
        <v>50</v>
      </c>
      <c r="S9">
        <v>50</v>
      </c>
      <c r="T9">
        <f t="shared" si="0"/>
        <v>587</v>
      </c>
      <c r="U9" s="5">
        <f t="shared" si="1"/>
        <v>1.3564650104771184E-2</v>
      </c>
      <c r="W9">
        <v>38</v>
      </c>
      <c r="X9">
        <v>24</v>
      </c>
      <c r="Y9">
        <v>19</v>
      </c>
      <c r="Z9">
        <f t="shared" si="3"/>
        <v>81</v>
      </c>
      <c r="AA9" s="5">
        <f t="shared" si="9"/>
        <v>-5.0149700598802353E-2</v>
      </c>
      <c r="AB9" s="5"/>
      <c r="AC9">
        <v>24</v>
      </c>
      <c r="AD9">
        <v>30</v>
      </c>
      <c r="AE9">
        <v>20</v>
      </c>
      <c r="AF9">
        <f t="shared" si="4"/>
        <v>74</v>
      </c>
      <c r="AG9" s="5">
        <f t="shared" si="5"/>
        <v>2.9603315571343963E-2</v>
      </c>
      <c r="AH9" s="5"/>
      <c r="AI9" s="7">
        <v>15</v>
      </c>
      <c r="AJ9" s="7">
        <v>15</v>
      </c>
      <c r="AK9" s="7">
        <v>7</v>
      </c>
      <c r="AL9" s="7">
        <f t="shared" si="6"/>
        <v>37</v>
      </c>
      <c r="AM9" s="5">
        <f t="shared" si="7"/>
        <v>-0.42964906526730079</v>
      </c>
      <c r="AN9" s="5"/>
      <c r="AO9" s="5">
        <f t="shared" si="8"/>
        <v>2.8027067669172934</v>
      </c>
      <c r="AP9" s="5">
        <f t="shared" si="2"/>
        <v>-9.3299739945131119E-2</v>
      </c>
      <c r="AR9" t="s">
        <v>56</v>
      </c>
      <c r="AS9">
        <v>5</v>
      </c>
      <c r="AU9">
        <v>294</v>
      </c>
      <c r="AW9">
        <v>1</v>
      </c>
    </row>
    <row r="10" spans="1:49" x14ac:dyDescent="0.25">
      <c r="A10" s="2"/>
      <c r="C10">
        <v>9</v>
      </c>
      <c r="D10">
        <v>2</v>
      </c>
      <c r="E10">
        <v>9</v>
      </c>
      <c r="F10">
        <v>30</v>
      </c>
      <c r="G10">
        <v>47</v>
      </c>
      <c r="H10">
        <v>49</v>
      </c>
      <c r="I10">
        <v>46</v>
      </c>
      <c r="J10">
        <v>39</v>
      </c>
      <c r="K10">
        <v>39</v>
      </c>
      <c r="L10">
        <v>49</v>
      </c>
      <c r="M10">
        <v>51</v>
      </c>
      <c r="N10">
        <v>47</v>
      </c>
      <c r="O10">
        <v>50</v>
      </c>
      <c r="P10">
        <v>50</v>
      </c>
      <c r="Q10">
        <v>46</v>
      </c>
      <c r="R10">
        <v>50</v>
      </c>
      <c r="S10">
        <v>50</v>
      </c>
      <c r="T10">
        <f t="shared" si="0"/>
        <v>643</v>
      </c>
      <c r="U10" s="5">
        <f t="shared" si="1"/>
        <v>0.11025906306195549</v>
      </c>
      <c r="W10">
        <v>35</v>
      </c>
      <c r="X10">
        <v>27</v>
      </c>
      <c r="Y10">
        <v>24</v>
      </c>
      <c r="Z10">
        <f t="shared" si="3"/>
        <v>86</v>
      </c>
      <c r="AA10" s="5">
        <f t="shared" si="9"/>
        <v>8.4830339321357758E-3</v>
      </c>
      <c r="AB10" s="5"/>
      <c r="AC10">
        <v>27</v>
      </c>
      <c r="AD10">
        <v>30</v>
      </c>
      <c r="AE10">
        <v>30</v>
      </c>
      <c r="AF10">
        <f t="shared" si="4"/>
        <v>87</v>
      </c>
      <c r="AG10" s="5">
        <f t="shared" si="5"/>
        <v>0.21047957371225573</v>
      </c>
      <c r="AH10" s="5"/>
      <c r="AI10" s="7">
        <v>20</v>
      </c>
      <c r="AJ10" s="7">
        <v>5</v>
      </c>
      <c r="AK10" s="7">
        <v>16</v>
      </c>
      <c r="AL10" s="7">
        <f t="shared" si="6"/>
        <v>41</v>
      </c>
      <c r="AM10" s="5">
        <f t="shared" si="7"/>
        <v>-0.36798950475565761</v>
      </c>
      <c r="AN10" s="5"/>
      <c r="AO10" s="5">
        <f t="shared" si="8"/>
        <v>3.1069172932330829</v>
      </c>
      <c r="AP10" s="5">
        <f t="shared" si="2"/>
        <v>5.1150377182984227E-3</v>
      </c>
      <c r="AR10" t="s">
        <v>56</v>
      </c>
      <c r="AS10">
        <v>5</v>
      </c>
      <c r="AU10">
        <v>294</v>
      </c>
      <c r="AW10">
        <v>1</v>
      </c>
    </row>
    <row r="11" spans="1:49" x14ac:dyDescent="0.25">
      <c r="A11" s="2"/>
      <c r="C11">
        <v>3</v>
      </c>
      <c r="D11">
        <v>2</v>
      </c>
      <c r="E11">
        <v>5</v>
      </c>
      <c r="F11">
        <v>30</v>
      </c>
      <c r="G11">
        <v>41</v>
      </c>
      <c r="H11">
        <v>44</v>
      </c>
      <c r="J11">
        <v>35</v>
      </c>
      <c r="T11">
        <f t="shared" si="0"/>
        <v>150</v>
      </c>
      <c r="U11" s="5">
        <f t="shared" si="1"/>
        <v>-0.74099710815039921</v>
      </c>
      <c r="W11">
        <v>34</v>
      </c>
      <c r="X11">
        <v>24</v>
      </c>
      <c r="Y11">
        <v>28</v>
      </c>
      <c r="Z11">
        <f t="shared" si="3"/>
        <v>86</v>
      </c>
      <c r="AA11" s="5">
        <f t="shared" si="9"/>
        <v>8.4830339321357758E-3</v>
      </c>
      <c r="AB11" s="5"/>
      <c r="AC11">
        <v>20</v>
      </c>
      <c r="AD11">
        <v>30</v>
      </c>
      <c r="AE11">
        <v>23</v>
      </c>
      <c r="AF11">
        <f t="shared" si="4"/>
        <v>73</v>
      </c>
      <c r="AG11" s="5">
        <f t="shared" si="5"/>
        <v>1.5689757252812291E-2</v>
      </c>
      <c r="AH11" s="5"/>
      <c r="AI11" s="7">
        <v>25</v>
      </c>
      <c r="AJ11" s="7">
        <v>25</v>
      </c>
      <c r="AK11" s="7">
        <v>6</v>
      </c>
      <c r="AL11" s="7">
        <f t="shared" si="6"/>
        <v>56</v>
      </c>
      <c r="AM11" s="5">
        <f t="shared" si="7"/>
        <v>-0.13676615283699575</v>
      </c>
      <c r="AN11" s="5"/>
      <c r="AO11" s="5">
        <f t="shared" si="8"/>
        <v>2.3755639097744359</v>
      </c>
      <c r="AP11" s="5">
        <f t="shared" si="2"/>
        <v>-0.23148420655559668</v>
      </c>
      <c r="AR11" t="s">
        <v>60</v>
      </c>
      <c r="AS11">
        <v>5</v>
      </c>
      <c r="AU11">
        <v>294</v>
      </c>
      <c r="AW11">
        <v>1</v>
      </c>
    </row>
    <row r="12" spans="1:49" x14ac:dyDescent="0.25">
      <c r="A12" s="2"/>
      <c r="C12">
        <v>4</v>
      </c>
      <c r="D12">
        <v>1</v>
      </c>
      <c r="E12">
        <v>10</v>
      </c>
      <c r="F12">
        <v>33</v>
      </c>
      <c r="G12">
        <v>49</v>
      </c>
      <c r="H12">
        <v>43</v>
      </c>
      <c r="I12">
        <v>49</v>
      </c>
      <c r="J12">
        <v>46</v>
      </c>
      <c r="L12">
        <v>50</v>
      </c>
      <c r="M12" s="3">
        <v>45</v>
      </c>
      <c r="N12" s="3">
        <v>51</v>
      </c>
      <c r="O12" s="3"/>
      <c r="P12" s="3"/>
      <c r="Q12" s="3"/>
      <c r="R12" s="3"/>
      <c r="S12" s="3"/>
      <c r="T12">
        <f t="shared" si="0"/>
        <v>366</v>
      </c>
      <c r="U12" s="5">
        <f t="shared" si="1"/>
        <v>-0.368032943886974</v>
      </c>
      <c r="W12">
        <v>38</v>
      </c>
      <c r="X12">
        <v>30</v>
      </c>
      <c r="Y12">
        <v>30</v>
      </c>
      <c r="Z12" s="2">
        <f t="shared" si="3"/>
        <v>98</v>
      </c>
      <c r="AA12" s="5">
        <f t="shared" si="9"/>
        <v>0.14920159680638728</v>
      </c>
      <c r="AB12" s="5"/>
      <c r="AC12">
        <v>26</v>
      </c>
      <c r="AD12">
        <v>30</v>
      </c>
      <c r="AE12">
        <v>30</v>
      </c>
      <c r="AF12">
        <f t="shared" si="4"/>
        <v>86</v>
      </c>
      <c r="AG12" s="5">
        <f t="shared" si="5"/>
        <v>0.19656601539372406</v>
      </c>
      <c r="AH12" s="5"/>
      <c r="AI12" s="7">
        <v>25</v>
      </c>
      <c r="AJ12" s="7">
        <v>40</v>
      </c>
      <c r="AK12" s="7">
        <v>15</v>
      </c>
      <c r="AL12" s="7">
        <f t="shared" si="6"/>
        <v>80</v>
      </c>
      <c r="AM12" s="5">
        <f t="shared" si="7"/>
        <v>0.23319121023286321</v>
      </c>
      <c r="AN12" s="5"/>
      <c r="AO12" s="5">
        <f t="shared" si="8"/>
        <v>3.1903759398496243</v>
      </c>
      <c r="AP12" s="5">
        <f t="shared" si="2"/>
        <v>3.211464305848797E-2</v>
      </c>
      <c r="AR12" t="s">
        <v>55</v>
      </c>
      <c r="AS12">
        <v>3</v>
      </c>
      <c r="AU12">
        <v>294</v>
      </c>
      <c r="AW12">
        <v>1</v>
      </c>
    </row>
    <row r="13" spans="1:49" x14ac:dyDescent="0.25">
      <c r="A13" s="2"/>
      <c r="C13">
        <v>11</v>
      </c>
      <c r="D13">
        <v>1</v>
      </c>
      <c r="E13">
        <v>7</v>
      </c>
      <c r="F13">
        <v>28</v>
      </c>
      <c r="G13">
        <v>39</v>
      </c>
      <c r="H13">
        <v>40</v>
      </c>
      <c r="I13" s="3">
        <v>32</v>
      </c>
      <c r="J13" s="3">
        <v>21</v>
      </c>
      <c r="K13" s="3">
        <v>27</v>
      </c>
      <c r="L13" s="3">
        <v>35</v>
      </c>
      <c r="M13" s="3">
        <v>31</v>
      </c>
      <c r="N13" s="3">
        <v>9</v>
      </c>
      <c r="O13" s="3">
        <v>14</v>
      </c>
      <c r="P13" s="3"/>
      <c r="Q13" s="3"/>
      <c r="R13" s="3"/>
      <c r="S13" s="3"/>
      <c r="T13">
        <f t="shared" si="0"/>
        <v>276</v>
      </c>
      <c r="U13" s="5">
        <f t="shared" si="1"/>
        <v>-0.52343467899673446</v>
      </c>
      <c r="V13" s="3"/>
      <c r="W13">
        <v>33</v>
      </c>
      <c r="X13">
        <v>30</v>
      </c>
      <c r="Y13">
        <v>19</v>
      </c>
      <c r="Z13">
        <f t="shared" si="3"/>
        <v>82</v>
      </c>
      <c r="AA13" s="5">
        <f t="shared" si="9"/>
        <v>-3.8423153692614724E-2</v>
      </c>
      <c r="AB13" s="5"/>
      <c r="AC13">
        <v>18</v>
      </c>
      <c r="AD13">
        <v>25</v>
      </c>
      <c r="AE13">
        <v>30</v>
      </c>
      <c r="AF13">
        <f t="shared" si="4"/>
        <v>73</v>
      </c>
      <c r="AG13" s="5">
        <f t="shared" si="5"/>
        <v>1.5689757252812291E-2</v>
      </c>
      <c r="AH13" s="5"/>
      <c r="AI13" s="7">
        <v>29</v>
      </c>
      <c r="AJ13" s="7">
        <v>38</v>
      </c>
      <c r="AK13" s="7">
        <v>11</v>
      </c>
      <c r="AL13" s="7">
        <f t="shared" si="6"/>
        <v>78</v>
      </c>
      <c r="AM13" s="5">
        <f t="shared" si="7"/>
        <v>0.20236142997704162</v>
      </c>
      <c r="AN13" s="5"/>
      <c r="AO13" s="5">
        <f t="shared" si="8"/>
        <v>2.7450375939849625</v>
      </c>
      <c r="AP13" s="5">
        <f t="shared" si="2"/>
        <v>-0.11195622399551433</v>
      </c>
      <c r="AR13" t="s">
        <v>55</v>
      </c>
      <c r="AS13">
        <v>5</v>
      </c>
      <c r="AU13">
        <v>294</v>
      </c>
      <c r="AW13">
        <v>1</v>
      </c>
    </row>
    <row r="14" spans="1:49" x14ac:dyDescent="0.25">
      <c r="A14" s="2"/>
      <c r="C14">
        <v>3</v>
      </c>
      <c r="D14">
        <v>1</v>
      </c>
      <c r="E14">
        <v>5</v>
      </c>
      <c r="F14">
        <v>30</v>
      </c>
      <c r="G14">
        <v>41</v>
      </c>
      <c r="H14">
        <v>45</v>
      </c>
      <c r="I14">
        <v>40</v>
      </c>
      <c r="J14" s="2">
        <v>26</v>
      </c>
      <c r="K14" s="3">
        <v>27</v>
      </c>
      <c r="L14" s="3">
        <v>39</v>
      </c>
      <c r="M14" s="3">
        <v>23</v>
      </c>
      <c r="N14" s="3">
        <v>37</v>
      </c>
      <c r="O14" s="3"/>
      <c r="P14" s="3"/>
      <c r="Q14" s="3"/>
      <c r="R14" s="3"/>
      <c r="S14" s="3"/>
      <c r="T14">
        <f t="shared" si="0"/>
        <v>308</v>
      </c>
      <c r="U14" s="5">
        <f t="shared" si="1"/>
        <v>-0.46818072873548633</v>
      </c>
      <c r="W14">
        <v>40</v>
      </c>
      <c r="X14">
        <v>29</v>
      </c>
      <c r="Y14">
        <v>9</v>
      </c>
      <c r="Z14">
        <f t="shared" si="3"/>
        <v>78</v>
      </c>
      <c r="AA14" s="5">
        <f t="shared" si="9"/>
        <v>-8.532934131736522E-2</v>
      </c>
      <c r="AB14" s="5"/>
      <c r="AC14">
        <v>20</v>
      </c>
      <c r="AD14">
        <v>18</v>
      </c>
      <c r="AE14">
        <v>25</v>
      </c>
      <c r="AF14">
        <f t="shared" si="4"/>
        <v>63</v>
      </c>
      <c r="AG14" s="5">
        <f t="shared" si="5"/>
        <v>-0.12344582593250446</v>
      </c>
      <c r="AH14" s="5"/>
      <c r="AI14" s="7">
        <v>27</v>
      </c>
      <c r="AJ14" s="7">
        <v>25</v>
      </c>
      <c r="AK14" s="7">
        <v>9</v>
      </c>
      <c r="AL14" s="7">
        <f t="shared" si="6"/>
        <v>61</v>
      </c>
      <c r="AM14" s="5">
        <f t="shared" si="7"/>
        <v>-5.9691702197441812E-2</v>
      </c>
      <c r="AN14" s="5"/>
      <c r="AO14" s="5">
        <f t="shared" si="8"/>
        <v>2.4831578947368418</v>
      </c>
      <c r="AP14" s="5">
        <f t="shared" si="2"/>
        <v>-0.19667660723864969</v>
      </c>
      <c r="AR14" t="s">
        <v>56</v>
      </c>
      <c r="AS14">
        <v>5</v>
      </c>
      <c r="AU14">
        <v>294</v>
      </c>
      <c r="AW14">
        <v>1</v>
      </c>
    </row>
    <row r="15" spans="1:49" x14ac:dyDescent="0.25">
      <c r="A15" s="2"/>
      <c r="C15">
        <v>7</v>
      </c>
      <c r="D15">
        <v>1</v>
      </c>
      <c r="E15">
        <v>9</v>
      </c>
      <c r="F15">
        <v>32</v>
      </c>
      <c r="G15">
        <v>47</v>
      </c>
      <c r="H15">
        <v>50</v>
      </c>
      <c r="I15">
        <v>48</v>
      </c>
      <c r="J15">
        <v>49</v>
      </c>
      <c r="K15">
        <v>42</v>
      </c>
      <c r="L15">
        <v>50</v>
      </c>
      <c r="M15">
        <v>41</v>
      </c>
      <c r="N15">
        <v>48</v>
      </c>
      <c r="O15">
        <v>50</v>
      </c>
      <c r="P15">
        <v>60</v>
      </c>
      <c r="Q15">
        <v>48</v>
      </c>
      <c r="R15">
        <v>55</v>
      </c>
      <c r="S15">
        <v>50</v>
      </c>
      <c r="T15">
        <f t="shared" si="0"/>
        <v>670</v>
      </c>
      <c r="U15" s="5">
        <f t="shared" si="1"/>
        <v>0.15687958359488363</v>
      </c>
      <c r="W15">
        <v>40</v>
      </c>
      <c r="X15">
        <v>30</v>
      </c>
      <c r="Y15">
        <v>30</v>
      </c>
      <c r="Z15">
        <f t="shared" si="3"/>
        <v>100</v>
      </c>
      <c r="AA15" s="5">
        <f t="shared" si="9"/>
        <v>0.17265469061876254</v>
      </c>
      <c r="AB15" s="5"/>
      <c r="AC15">
        <v>18</v>
      </c>
      <c r="AD15">
        <v>29</v>
      </c>
      <c r="AE15">
        <v>30</v>
      </c>
      <c r="AF15">
        <f t="shared" si="4"/>
        <v>77</v>
      </c>
      <c r="AG15" s="5">
        <f t="shared" si="5"/>
        <v>7.1343990526938988E-2</v>
      </c>
      <c r="AH15" s="5"/>
      <c r="AI15" s="7">
        <v>35</v>
      </c>
      <c r="AJ15" s="7">
        <v>39</v>
      </c>
      <c r="AK15" s="7">
        <v>18</v>
      </c>
      <c r="AL15" s="7">
        <f t="shared" si="6"/>
        <v>92</v>
      </c>
      <c r="AM15" s="5">
        <f t="shared" si="7"/>
        <v>0.41816989176779268</v>
      </c>
      <c r="AN15" s="5"/>
      <c r="AO15" s="5">
        <f t="shared" si="8"/>
        <v>3.697518796992481</v>
      </c>
      <c r="AP15" s="5">
        <f t="shared" si="2"/>
        <v>0.19617981244549529</v>
      </c>
      <c r="AR15" t="s">
        <v>55</v>
      </c>
      <c r="AS15">
        <v>3</v>
      </c>
      <c r="AU15">
        <v>294</v>
      </c>
      <c r="AW15">
        <v>1</v>
      </c>
    </row>
    <row r="16" spans="1:49" x14ac:dyDescent="0.25">
      <c r="A16" s="2"/>
      <c r="C16">
        <v>6</v>
      </c>
      <c r="D16">
        <v>2</v>
      </c>
      <c r="E16">
        <v>7</v>
      </c>
      <c r="F16">
        <v>29</v>
      </c>
      <c r="G16" s="4">
        <v>28</v>
      </c>
      <c r="H16">
        <v>47</v>
      </c>
      <c r="I16">
        <v>42</v>
      </c>
      <c r="J16">
        <v>47</v>
      </c>
      <c r="K16">
        <v>33</v>
      </c>
      <c r="M16">
        <v>29</v>
      </c>
      <c r="N16">
        <v>29</v>
      </c>
      <c r="O16">
        <v>43</v>
      </c>
      <c r="P16">
        <v>48</v>
      </c>
      <c r="Q16">
        <v>39</v>
      </c>
      <c r="R16">
        <v>41</v>
      </c>
      <c r="S16">
        <v>47</v>
      </c>
      <c r="T16">
        <f t="shared" si="0"/>
        <v>502</v>
      </c>
      <c r="U16" s="5">
        <f t="shared" si="1"/>
        <v>-0.13320365527666927</v>
      </c>
      <c r="W16">
        <v>39</v>
      </c>
      <c r="X16">
        <v>30</v>
      </c>
      <c r="Y16">
        <v>30</v>
      </c>
      <c r="Z16">
        <f t="shared" si="3"/>
        <v>99</v>
      </c>
      <c r="AA16" s="5">
        <f t="shared" si="9"/>
        <v>0.16092814371257491</v>
      </c>
      <c r="AB16" s="5"/>
      <c r="AC16">
        <v>35</v>
      </c>
      <c r="AD16">
        <v>20</v>
      </c>
      <c r="AE16">
        <v>13</v>
      </c>
      <c r="AF16">
        <f t="shared" si="4"/>
        <v>68</v>
      </c>
      <c r="AG16" s="5">
        <f t="shared" si="5"/>
        <v>-5.3878034339846087E-2</v>
      </c>
      <c r="AH16" s="5"/>
      <c r="AI16" s="7">
        <v>35</v>
      </c>
      <c r="AJ16" s="7">
        <v>38</v>
      </c>
      <c r="AK16" s="7">
        <v>19</v>
      </c>
      <c r="AL16" s="7">
        <f t="shared" si="6"/>
        <v>92</v>
      </c>
      <c r="AM16" s="5">
        <f t="shared" si="7"/>
        <v>0.41816989176779268</v>
      </c>
      <c r="AN16" s="5"/>
      <c r="AO16" s="5">
        <f t="shared" si="8"/>
        <v>3.344887218045113</v>
      </c>
      <c r="AP16" s="5">
        <f t="shared" si="2"/>
        <v>8.2100398891000986E-2</v>
      </c>
      <c r="AR16" t="s">
        <v>55</v>
      </c>
      <c r="AS16">
        <v>3</v>
      </c>
      <c r="AT16">
        <v>270</v>
      </c>
      <c r="AU16">
        <v>294</v>
      </c>
      <c r="AW16">
        <v>1</v>
      </c>
    </row>
    <row r="17" spans="1:49" x14ac:dyDescent="0.25">
      <c r="A17" s="2"/>
      <c r="C17">
        <v>10</v>
      </c>
      <c r="D17">
        <v>1</v>
      </c>
      <c r="E17">
        <v>10</v>
      </c>
      <c r="F17">
        <v>29</v>
      </c>
      <c r="G17">
        <v>32</v>
      </c>
      <c r="H17">
        <v>49</v>
      </c>
      <c r="I17">
        <v>39</v>
      </c>
      <c r="J17">
        <v>40</v>
      </c>
      <c r="K17">
        <v>17</v>
      </c>
      <c r="L17">
        <v>46</v>
      </c>
      <c r="M17">
        <v>46</v>
      </c>
      <c r="N17">
        <v>48</v>
      </c>
      <c r="O17">
        <v>47</v>
      </c>
      <c r="P17">
        <v>40</v>
      </c>
      <c r="Q17">
        <v>41</v>
      </c>
      <c r="R17">
        <v>40</v>
      </c>
      <c r="S17">
        <v>41</v>
      </c>
      <c r="T17">
        <f t="shared" si="0"/>
        <v>555</v>
      </c>
      <c r="U17" s="5">
        <f t="shared" si="1"/>
        <v>-4.168930015647699E-2</v>
      </c>
      <c r="W17">
        <v>40</v>
      </c>
      <c r="X17">
        <v>30</v>
      </c>
      <c r="Y17">
        <v>25</v>
      </c>
      <c r="Z17">
        <f t="shared" si="3"/>
        <v>95</v>
      </c>
      <c r="AA17" s="5">
        <f t="shared" si="9"/>
        <v>0.11402195608782441</v>
      </c>
      <c r="AB17" s="5"/>
      <c r="AC17">
        <v>28</v>
      </c>
      <c r="AD17">
        <v>30</v>
      </c>
      <c r="AE17">
        <v>20</v>
      </c>
      <c r="AF17">
        <f t="shared" si="4"/>
        <v>78</v>
      </c>
      <c r="AG17" s="5">
        <f t="shared" si="5"/>
        <v>8.5257548845470668E-2</v>
      </c>
      <c r="AH17" s="5"/>
      <c r="AI17" s="7">
        <v>35</v>
      </c>
      <c r="AJ17" s="7">
        <v>20</v>
      </c>
      <c r="AK17" s="7">
        <v>7</v>
      </c>
      <c r="AL17" s="7">
        <f t="shared" si="6"/>
        <v>62</v>
      </c>
      <c r="AM17" s="5">
        <f t="shared" si="7"/>
        <v>-4.4276812069531019E-2</v>
      </c>
      <c r="AN17" s="5"/>
      <c r="AO17" s="5">
        <f t="shared" si="8"/>
        <v>3.1845864661654133</v>
      </c>
      <c r="AP17" s="5">
        <f t="shared" si="2"/>
        <v>3.0241697462817012E-2</v>
      </c>
      <c r="AR17" t="s">
        <v>56</v>
      </c>
      <c r="AS17">
        <v>5</v>
      </c>
      <c r="AU17">
        <v>294</v>
      </c>
      <c r="AW17">
        <v>1</v>
      </c>
    </row>
    <row r="18" spans="1:49" x14ac:dyDescent="0.25">
      <c r="A18" s="2"/>
      <c r="C18">
        <v>13</v>
      </c>
      <c r="D18">
        <v>2</v>
      </c>
      <c r="E18">
        <v>10</v>
      </c>
      <c r="F18">
        <v>30</v>
      </c>
      <c r="G18">
        <v>36</v>
      </c>
      <c r="H18">
        <v>41</v>
      </c>
      <c r="I18">
        <v>41</v>
      </c>
      <c r="J18">
        <v>20</v>
      </c>
      <c r="K18">
        <v>15</v>
      </c>
      <c r="L18">
        <v>47</v>
      </c>
      <c r="M18">
        <v>43</v>
      </c>
      <c r="N18">
        <v>48</v>
      </c>
      <c r="O18">
        <v>44</v>
      </c>
      <c r="P18">
        <v>48</v>
      </c>
      <c r="Q18">
        <v>36</v>
      </c>
      <c r="R18">
        <v>50</v>
      </c>
      <c r="S18">
        <v>47</v>
      </c>
      <c r="T18">
        <f t="shared" si="0"/>
        <v>546</v>
      </c>
      <c r="U18" s="5">
        <f t="shared" si="1"/>
        <v>-5.722947366745304E-2</v>
      </c>
      <c r="W18">
        <v>33</v>
      </c>
      <c r="X18">
        <v>30</v>
      </c>
      <c r="Y18">
        <v>24</v>
      </c>
      <c r="Z18">
        <f t="shared" si="3"/>
        <v>87</v>
      </c>
      <c r="AA18" s="5">
        <f t="shared" si="9"/>
        <v>2.0209580838323402E-2</v>
      </c>
      <c r="AB18" s="5"/>
      <c r="AC18">
        <v>21</v>
      </c>
      <c r="AD18">
        <v>15</v>
      </c>
      <c r="AE18">
        <v>23</v>
      </c>
      <c r="AF18">
        <f t="shared" si="4"/>
        <v>59</v>
      </c>
      <c r="AG18" s="5">
        <f t="shared" si="5"/>
        <v>-0.17910005920663116</v>
      </c>
      <c r="AH18" s="5"/>
      <c r="AI18" s="7">
        <v>18</v>
      </c>
      <c r="AJ18" s="7">
        <v>20</v>
      </c>
      <c r="AK18" s="7">
        <v>8</v>
      </c>
      <c r="AL18" s="7">
        <f t="shared" si="6"/>
        <v>46</v>
      </c>
      <c r="AM18" s="5">
        <f t="shared" si="7"/>
        <v>-0.29091505411610363</v>
      </c>
      <c r="AN18" s="5"/>
      <c r="AO18" s="5">
        <f t="shared" si="8"/>
        <v>2.7410526315789472</v>
      </c>
      <c r="AP18" s="5">
        <f t="shared" si="2"/>
        <v>-0.11324539434058654</v>
      </c>
      <c r="AR18" t="s">
        <v>56</v>
      </c>
      <c r="AS18">
        <v>5</v>
      </c>
      <c r="AU18">
        <v>294</v>
      </c>
      <c r="AW18">
        <v>1</v>
      </c>
    </row>
    <row r="19" spans="1:49" x14ac:dyDescent="0.25">
      <c r="A19" s="2"/>
      <c r="C19">
        <v>13</v>
      </c>
      <c r="D19">
        <v>1</v>
      </c>
      <c r="E19">
        <v>10</v>
      </c>
      <c r="F19">
        <v>34</v>
      </c>
      <c r="G19">
        <v>47</v>
      </c>
      <c r="H19">
        <v>50</v>
      </c>
      <c r="I19">
        <v>49</v>
      </c>
      <c r="J19" s="2">
        <v>47</v>
      </c>
      <c r="K19" s="3">
        <v>43</v>
      </c>
      <c r="L19" s="3">
        <v>50</v>
      </c>
      <c r="M19" s="3">
        <v>50</v>
      </c>
      <c r="N19" s="3">
        <v>47</v>
      </c>
      <c r="O19" s="3">
        <v>49</v>
      </c>
      <c r="P19" s="3">
        <v>56</v>
      </c>
      <c r="Q19" s="3">
        <v>44</v>
      </c>
      <c r="R19" s="3">
        <v>55</v>
      </c>
      <c r="S19" s="3">
        <v>50</v>
      </c>
      <c r="T19">
        <f t="shared" si="0"/>
        <v>671</v>
      </c>
      <c r="U19" s="5">
        <f t="shared" si="1"/>
        <v>0.15860626954054763</v>
      </c>
      <c r="W19">
        <v>40</v>
      </c>
      <c r="X19">
        <v>30</v>
      </c>
      <c r="Y19">
        <v>30</v>
      </c>
      <c r="Z19">
        <f t="shared" si="3"/>
        <v>100</v>
      </c>
      <c r="AA19" s="5">
        <f t="shared" si="9"/>
        <v>0.17265469061876254</v>
      </c>
      <c r="AB19" s="5"/>
      <c r="AC19">
        <v>34</v>
      </c>
      <c r="AD19">
        <v>25</v>
      </c>
      <c r="AE19">
        <v>30</v>
      </c>
      <c r="AF19">
        <f t="shared" si="4"/>
        <v>89</v>
      </c>
      <c r="AG19" s="5">
        <f t="shared" si="5"/>
        <v>0.23830669034931909</v>
      </c>
      <c r="AH19" s="5"/>
      <c r="AI19" s="7">
        <v>25</v>
      </c>
      <c r="AJ19" s="7">
        <v>38</v>
      </c>
      <c r="AK19" s="7">
        <v>14</v>
      </c>
      <c r="AL19" s="7">
        <f t="shared" si="6"/>
        <v>77</v>
      </c>
      <c r="AM19" s="5">
        <f t="shared" si="7"/>
        <v>0.18694653984913082</v>
      </c>
      <c r="AN19" s="5"/>
      <c r="AO19" s="5">
        <f t="shared" si="8"/>
        <v>3.6690225563909777</v>
      </c>
      <c r="AP19" s="5">
        <f t="shared" si="2"/>
        <v>0.18696102827979111</v>
      </c>
      <c r="AR19" t="s">
        <v>55</v>
      </c>
      <c r="AS19">
        <v>3</v>
      </c>
      <c r="AT19" t="s">
        <v>59</v>
      </c>
      <c r="AU19">
        <v>294</v>
      </c>
      <c r="AW19">
        <v>1</v>
      </c>
    </row>
    <row r="20" spans="1:49" x14ac:dyDescent="0.25">
      <c r="A20" s="2"/>
      <c r="C20">
        <v>2</v>
      </c>
      <c r="D20">
        <v>1</v>
      </c>
      <c r="E20">
        <v>6</v>
      </c>
      <c r="F20">
        <v>31</v>
      </c>
      <c r="G20" s="2">
        <v>42</v>
      </c>
      <c r="H20">
        <v>43</v>
      </c>
      <c r="I20">
        <v>46</v>
      </c>
      <c r="J20">
        <v>34</v>
      </c>
      <c r="N20" s="2">
        <v>46</v>
      </c>
      <c r="O20" s="3">
        <v>27</v>
      </c>
      <c r="P20" s="3"/>
      <c r="Q20" s="3"/>
      <c r="R20" s="3"/>
      <c r="S20" s="3"/>
      <c r="T20">
        <f t="shared" si="0"/>
        <v>269</v>
      </c>
      <c r="U20" s="5">
        <f t="shared" si="1"/>
        <v>-0.53552148061638249</v>
      </c>
      <c r="W20">
        <v>33</v>
      </c>
      <c r="X20">
        <v>24</v>
      </c>
      <c r="Y20">
        <v>2</v>
      </c>
      <c r="Z20">
        <f t="shared" si="3"/>
        <v>59</v>
      </c>
      <c r="AA20" s="5">
        <f t="shared" si="9"/>
        <v>-0.30813373253493009</v>
      </c>
      <c r="AB20" s="5"/>
      <c r="AC20">
        <v>25</v>
      </c>
      <c r="AD20">
        <v>30</v>
      </c>
      <c r="AE20">
        <v>12</v>
      </c>
      <c r="AF20">
        <f t="shared" si="4"/>
        <v>67</v>
      </c>
      <c r="AG20" s="5">
        <f t="shared" si="5"/>
        <v>-6.7791592658377767E-2</v>
      </c>
      <c r="AH20" s="5"/>
      <c r="AI20" s="7">
        <v>20</v>
      </c>
      <c r="AJ20" s="7">
        <v>15</v>
      </c>
      <c r="AK20" s="7">
        <v>17</v>
      </c>
      <c r="AL20" s="7">
        <f t="shared" si="6"/>
        <v>52</v>
      </c>
      <c r="AM20" s="5">
        <f t="shared" si="7"/>
        <v>-0.19842571334863893</v>
      </c>
      <c r="AN20" s="5"/>
      <c r="AO20" s="5">
        <f t="shared" si="8"/>
        <v>2.1845112781954885</v>
      </c>
      <c r="AP20" s="5">
        <f t="shared" si="2"/>
        <v>-0.29329141121273322</v>
      </c>
      <c r="AQ20" t="s">
        <v>67</v>
      </c>
      <c r="AR20" t="s">
        <v>55</v>
      </c>
      <c r="AS20">
        <v>5</v>
      </c>
      <c r="AT20">
        <v>294</v>
      </c>
      <c r="AW20">
        <v>1</v>
      </c>
    </row>
    <row r="21" spans="1:49" x14ac:dyDescent="0.25">
      <c r="A21" s="2"/>
      <c r="C21">
        <v>13</v>
      </c>
      <c r="D21">
        <v>1</v>
      </c>
      <c r="E21">
        <v>9</v>
      </c>
      <c r="F21">
        <v>30</v>
      </c>
      <c r="G21">
        <v>46</v>
      </c>
      <c r="H21">
        <v>49</v>
      </c>
      <c r="I21">
        <v>48</v>
      </c>
      <c r="J21" s="2">
        <v>41</v>
      </c>
      <c r="K21" s="3">
        <v>37</v>
      </c>
      <c r="L21" s="3">
        <v>50</v>
      </c>
      <c r="M21" s="3">
        <v>49</v>
      </c>
      <c r="N21" s="3">
        <v>47</v>
      </c>
      <c r="O21" s="3">
        <v>47</v>
      </c>
      <c r="P21" s="3">
        <v>48</v>
      </c>
      <c r="Q21" s="3">
        <v>58</v>
      </c>
      <c r="R21" s="3">
        <v>49</v>
      </c>
      <c r="S21" s="3">
        <v>42</v>
      </c>
      <c r="T21">
        <f t="shared" si="0"/>
        <v>641</v>
      </c>
      <c r="U21" s="5">
        <f t="shared" si="1"/>
        <v>0.10680569117062748</v>
      </c>
      <c r="W21">
        <v>38</v>
      </c>
      <c r="X21">
        <v>30</v>
      </c>
      <c r="Y21">
        <v>15</v>
      </c>
      <c r="Z21">
        <f t="shared" si="3"/>
        <v>83</v>
      </c>
      <c r="AA21" s="5">
        <f t="shared" si="9"/>
        <v>-2.6696606786427102E-2</v>
      </c>
      <c r="AB21" s="5"/>
      <c r="AC21">
        <v>32</v>
      </c>
      <c r="AD21">
        <v>27</v>
      </c>
      <c r="AE21">
        <v>30</v>
      </c>
      <c r="AF21">
        <f t="shared" si="4"/>
        <v>89</v>
      </c>
      <c r="AG21" s="5">
        <f t="shared" si="5"/>
        <v>0.23830669034931909</v>
      </c>
      <c r="AH21" s="5"/>
      <c r="AI21" s="7">
        <v>37</v>
      </c>
      <c r="AJ21" s="7">
        <v>39</v>
      </c>
      <c r="AK21" s="7">
        <v>7</v>
      </c>
      <c r="AL21" s="7">
        <f t="shared" si="6"/>
        <v>83</v>
      </c>
      <c r="AM21" s="5">
        <f t="shared" si="7"/>
        <v>0.27943588061659558</v>
      </c>
      <c r="AN21" s="5"/>
      <c r="AO21" s="5">
        <f t="shared" si="8"/>
        <v>3.5139097744360903</v>
      </c>
      <c r="AP21" s="5">
        <f t="shared" si="2"/>
        <v>0.13678068069707844</v>
      </c>
      <c r="AR21" t="s">
        <v>55</v>
      </c>
      <c r="AS21">
        <v>3</v>
      </c>
      <c r="AU21" s="1">
        <v>293294</v>
      </c>
      <c r="AW21">
        <v>1</v>
      </c>
    </row>
    <row r="22" spans="1:49" x14ac:dyDescent="0.25">
      <c r="A22" s="2"/>
      <c r="C22">
        <v>0</v>
      </c>
      <c r="D22">
        <v>2</v>
      </c>
      <c r="E22">
        <v>5</v>
      </c>
      <c r="G22" s="4">
        <v>22</v>
      </c>
      <c r="H22">
        <v>44</v>
      </c>
      <c r="I22">
        <v>48</v>
      </c>
      <c r="J22">
        <v>33</v>
      </c>
      <c r="K22">
        <v>2</v>
      </c>
      <c r="M22">
        <v>28</v>
      </c>
      <c r="T22">
        <f t="shared" si="0"/>
        <v>177</v>
      </c>
      <c r="U22" s="5">
        <f t="shared" si="1"/>
        <v>-0.69437658761747101</v>
      </c>
      <c r="W22">
        <v>33</v>
      </c>
      <c r="X22">
        <v>30</v>
      </c>
      <c r="Y22">
        <v>23</v>
      </c>
      <c r="Z22">
        <f t="shared" si="3"/>
        <v>86</v>
      </c>
      <c r="AA22" s="5">
        <f t="shared" si="9"/>
        <v>8.4830339321357758E-3</v>
      </c>
      <c r="AB22" s="5"/>
      <c r="AC22">
        <v>21</v>
      </c>
      <c r="AD22">
        <v>28</v>
      </c>
      <c r="AE22">
        <v>16</v>
      </c>
      <c r="AF22">
        <f t="shared" si="4"/>
        <v>65</v>
      </c>
      <c r="AG22" s="5">
        <f t="shared" si="5"/>
        <v>-9.5618709295441112E-2</v>
      </c>
      <c r="AH22" s="5"/>
      <c r="AI22" s="7">
        <v>23</v>
      </c>
      <c r="AJ22" s="7">
        <v>30</v>
      </c>
      <c r="AK22" s="7">
        <v>20</v>
      </c>
      <c r="AL22" s="7">
        <f t="shared" si="6"/>
        <v>73</v>
      </c>
      <c r="AM22" s="5">
        <f t="shared" si="7"/>
        <v>0.12528697933748767</v>
      </c>
      <c r="AN22" s="5"/>
      <c r="AO22" s="5">
        <f t="shared" si="8"/>
        <v>2.5061654135338345</v>
      </c>
      <c r="AP22" s="5">
        <f t="shared" si="2"/>
        <v>-0.18923347279351629</v>
      </c>
      <c r="AQ22" t="s">
        <v>66</v>
      </c>
      <c r="AR22" t="s">
        <v>56</v>
      </c>
      <c r="AS22">
        <v>5</v>
      </c>
      <c r="AU22">
        <v>294</v>
      </c>
      <c r="AW22">
        <v>1</v>
      </c>
    </row>
    <row r="23" spans="1:49" x14ac:dyDescent="0.25">
      <c r="A23" s="2"/>
      <c r="C23">
        <v>13</v>
      </c>
      <c r="D23">
        <v>2</v>
      </c>
      <c r="E23">
        <v>9</v>
      </c>
      <c r="F23">
        <v>30</v>
      </c>
      <c r="G23">
        <v>37</v>
      </c>
      <c r="H23">
        <v>42</v>
      </c>
      <c r="I23" s="2">
        <v>31</v>
      </c>
      <c r="J23" s="3">
        <v>22</v>
      </c>
      <c r="K23" s="3">
        <v>14</v>
      </c>
      <c r="L23" s="3">
        <v>38</v>
      </c>
      <c r="M23" s="3">
        <v>35</v>
      </c>
      <c r="N23" s="3">
        <v>12</v>
      </c>
      <c r="O23" s="3">
        <v>16</v>
      </c>
      <c r="P23" s="3"/>
      <c r="Q23" s="3">
        <v>27</v>
      </c>
      <c r="R23" s="3"/>
      <c r="S23" s="3"/>
      <c r="T23">
        <f t="shared" si="0"/>
        <v>304</v>
      </c>
      <c r="U23" s="5">
        <f t="shared" si="1"/>
        <v>-0.47508747251814237</v>
      </c>
      <c r="V23" s="2"/>
      <c r="W23">
        <v>36</v>
      </c>
      <c r="X23">
        <v>30</v>
      </c>
      <c r="Y23">
        <v>24</v>
      </c>
      <c r="Z23">
        <f t="shared" si="3"/>
        <v>90</v>
      </c>
      <c r="AA23" s="5">
        <f t="shared" si="9"/>
        <v>5.5389221556886276E-2</v>
      </c>
      <c r="AB23" s="5"/>
      <c r="AC23">
        <v>19</v>
      </c>
      <c r="AD23">
        <v>30</v>
      </c>
      <c r="AE23">
        <v>15</v>
      </c>
      <c r="AF23">
        <f t="shared" si="4"/>
        <v>64</v>
      </c>
      <c r="AG23" s="5">
        <f t="shared" si="5"/>
        <v>-0.10953226761397279</v>
      </c>
      <c r="AH23" s="5"/>
      <c r="AI23" s="7">
        <v>10</v>
      </c>
      <c r="AJ23" s="7">
        <v>25</v>
      </c>
      <c r="AK23" s="7">
        <v>12</v>
      </c>
      <c r="AL23" s="7">
        <f t="shared" si="6"/>
        <v>47</v>
      </c>
      <c r="AM23" s="5">
        <f t="shared" si="7"/>
        <v>-0.27550016398819288</v>
      </c>
      <c r="AN23" s="5"/>
      <c r="AO23" s="5">
        <f t="shared" si="8"/>
        <v>2.4671428571428571</v>
      </c>
      <c r="AP23" s="5">
        <f t="shared" si="2"/>
        <v>-0.20185761258771298</v>
      </c>
      <c r="AR23" t="s">
        <v>56</v>
      </c>
      <c r="AS23">
        <v>5</v>
      </c>
      <c r="AU23">
        <v>294</v>
      </c>
      <c r="AW23">
        <v>1</v>
      </c>
    </row>
    <row r="24" spans="1:49" x14ac:dyDescent="0.25">
      <c r="A24" s="2"/>
      <c r="C24">
        <v>0</v>
      </c>
      <c r="E24">
        <v>1</v>
      </c>
      <c r="H24">
        <v>33</v>
      </c>
      <c r="I24" s="4">
        <v>27</v>
      </c>
      <c r="J24" s="4"/>
      <c r="K24" s="3">
        <v>10</v>
      </c>
      <c r="L24" s="3"/>
      <c r="M24" s="3"/>
      <c r="N24" s="3"/>
      <c r="O24" s="3"/>
      <c r="P24" s="3"/>
      <c r="Q24" s="3"/>
      <c r="R24" s="3"/>
      <c r="S24" s="3"/>
      <c r="T24">
        <f t="shared" si="0"/>
        <v>70</v>
      </c>
      <c r="U24" s="5">
        <f t="shared" si="1"/>
        <v>-0.87913198380351965</v>
      </c>
      <c r="V24" s="4"/>
      <c r="W24">
        <v>37</v>
      </c>
      <c r="X24">
        <v>24</v>
      </c>
      <c r="Y24">
        <v>25</v>
      </c>
      <c r="Z24">
        <f t="shared" si="3"/>
        <v>86</v>
      </c>
      <c r="AA24" s="5">
        <f t="shared" si="9"/>
        <v>8.4830339321357758E-3</v>
      </c>
      <c r="AB24" s="5"/>
      <c r="AC24">
        <v>18</v>
      </c>
      <c r="AD24">
        <v>25</v>
      </c>
      <c r="AE24">
        <v>29</v>
      </c>
      <c r="AF24">
        <f t="shared" si="4"/>
        <v>72</v>
      </c>
      <c r="AG24" s="5">
        <f t="shared" si="5"/>
        <v>1.7761989342806141E-3</v>
      </c>
      <c r="AH24" s="5"/>
      <c r="AI24" s="7">
        <v>28</v>
      </c>
      <c r="AJ24" s="7">
        <v>30</v>
      </c>
      <c r="AK24" s="7">
        <v>18</v>
      </c>
      <c r="AL24" s="7">
        <f t="shared" si="6"/>
        <v>76</v>
      </c>
      <c r="AM24" s="5">
        <f t="shared" si="7"/>
        <v>0.17153164972122004</v>
      </c>
      <c r="AN24" s="5"/>
      <c r="AO24" s="5">
        <f t="shared" si="8"/>
        <v>2.445263157894737</v>
      </c>
      <c r="AP24" s="5">
        <f t="shared" si="2"/>
        <v>-0.20893588750122205</v>
      </c>
      <c r="AQ24" t="s">
        <v>75</v>
      </c>
      <c r="AR24" t="s">
        <v>55</v>
      </c>
      <c r="AS24">
        <v>3</v>
      </c>
      <c r="AU24">
        <v>294</v>
      </c>
      <c r="AW24">
        <v>1</v>
      </c>
    </row>
    <row r="25" spans="1:49" x14ac:dyDescent="0.25">
      <c r="A25" s="2"/>
      <c r="C25">
        <v>0</v>
      </c>
      <c r="D25">
        <v>2</v>
      </c>
      <c r="E25">
        <v>7</v>
      </c>
      <c r="F25">
        <v>30</v>
      </c>
      <c r="G25">
        <v>32</v>
      </c>
      <c r="H25">
        <v>43</v>
      </c>
      <c r="J25">
        <v>34</v>
      </c>
      <c r="T25">
        <f t="shared" si="0"/>
        <v>139</v>
      </c>
      <c r="U25" s="5">
        <f t="shared" si="1"/>
        <v>-0.75999065355270323</v>
      </c>
      <c r="W25">
        <v>37</v>
      </c>
      <c r="X25">
        <v>24</v>
      </c>
      <c r="Y25">
        <v>25</v>
      </c>
      <c r="Z25">
        <f t="shared" si="3"/>
        <v>86</v>
      </c>
      <c r="AA25" s="5">
        <f t="shared" si="9"/>
        <v>8.4830339321357758E-3</v>
      </c>
      <c r="AB25" s="5"/>
      <c r="AC25">
        <v>20</v>
      </c>
      <c r="AD25">
        <v>30</v>
      </c>
      <c r="AE25">
        <v>17</v>
      </c>
      <c r="AF25">
        <f t="shared" si="4"/>
        <v>67</v>
      </c>
      <c r="AG25" s="5">
        <f t="shared" si="5"/>
        <v>-6.7791592658377767E-2</v>
      </c>
      <c r="AH25" s="5"/>
      <c r="AI25" s="7">
        <v>35</v>
      </c>
      <c r="AJ25" s="7">
        <v>0</v>
      </c>
      <c r="AK25" s="7">
        <v>20</v>
      </c>
      <c r="AL25" s="7">
        <f t="shared" si="6"/>
        <v>55</v>
      </c>
      <c r="AM25" s="5">
        <f t="shared" si="7"/>
        <v>-0.15218104296490656</v>
      </c>
      <c r="AN25" s="5"/>
      <c r="AO25" s="5">
        <f t="shared" si="8"/>
        <v>2.2890225563909778</v>
      </c>
      <c r="AP25" s="5">
        <f t="shared" si="2"/>
        <v>-0.25948109461555874</v>
      </c>
      <c r="AR25" t="s">
        <v>56</v>
      </c>
      <c r="AS25">
        <v>5</v>
      </c>
      <c r="AU25">
        <v>294</v>
      </c>
      <c r="AW25">
        <v>1</v>
      </c>
    </row>
    <row r="26" spans="1:49" x14ac:dyDescent="0.25">
      <c r="A26" s="2"/>
      <c r="C26">
        <v>12</v>
      </c>
      <c r="D26">
        <v>2</v>
      </c>
      <c r="E26">
        <v>9</v>
      </c>
      <c r="F26">
        <v>30</v>
      </c>
      <c r="G26">
        <v>28</v>
      </c>
      <c r="H26">
        <v>48</v>
      </c>
      <c r="I26">
        <v>44</v>
      </c>
      <c r="J26">
        <v>16</v>
      </c>
      <c r="K26">
        <v>33</v>
      </c>
      <c r="L26">
        <v>44</v>
      </c>
      <c r="M26">
        <v>41</v>
      </c>
      <c r="N26">
        <v>44</v>
      </c>
      <c r="O26">
        <v>25</v>
      </c>
      <c r="P26">
        <v>50</v>
      </c>
      <c r="Q26">
        <v>41</v>
      </c>
      <c r="R26">
        <v>55</v>
      </c>
      <c r="S26">
        <v>50</v>
      </c>
      <c r="T26">
        <f t="shared" si="0"/>
        <v>549</v>
      </c>
      <c r="U26" s="5">
        <f t="shared" si="1"/>
        <v>-5.2049415830461021E-2</v>
      </c>
      <c r="W26">
        <v>40</v>
      </c>
      <c r="X26">
        <v>30</v>
      </c>
      <c r="Y26">
        <v>6</v>
      </c>
      <c r="Z26">
        <f t="shared" si="3"/>
        <v>76</v>
      </c>
      <c r="AA26" s="5">
        <f t="shared" si="9"/>
        <v>-0.10878243512974048</v>
      </c>
      <c r="AB26" s="5"/>
      <c r="AC26">
        <v>20</v>
      </c>
      <c r="AD26">
        <v>30</v>
      </c>
      <c r="AE26">
        <v>20</v>
      </c>
      <c r="AF26">
        <f t="shared" si="4"/>
        <v>70</v>
      </c>
      <c r="AG26" s="5">
        <f t="shared" si="5"/>
        <v>-2.6050917702782735E-2</v>
      </c>
      <c r="AH26" s="5"/>
      <c r="AI26" s="7">
        <v>15</v>
      </c>
      <c r="AJ26" s="7">
        <v>10</v>
      </c>
      <c r="AK26" s="7">
        <v>16</v>
      </c>
      <c r="AL26" s="7">
        <f t="shared" si="6"/>
        <v>41</v>
      </c>
      <c r="AM26" s="5">
        <f t="shared" si="7"/>
        <v>-0.36798950475565761</v>
      </c>
      <c r="AN26" s="5"/>
      <c r="AO26" s="5">
        <f t="shared" si="8"/>
        <v>2.6955639097744362</v>
      </c>
      <c r="AP26" s="5">
        <f t="shared" si="2"/>
        <v>-0.1279613954494285</v>
      </c>
      <c r="AR26" t="s">
        <v>56</v>
      </c>
      <c r="AS26">
        <v>5</v>
      </c>
      <c r="AU26">
        <v>294</v>
      </c>
      <c r="AW26">
        <v>1</v>
      </c>
    </row>
    <row r="27" spans="1:49" x14ac:dyDescent="0.25">
      <c r="A27" s="2"/>
      <c r="C27">
        <v>14</v>
      </c>
      <c r="D27">
        <v>2</v>
      </c>
      <c r="E27">
        <v>9</v>
      </c>
      <c r="F27">
        <v>31</v>
      </c>
      <c r="G27">
        <v>42</v>
      </c>
      <c r="H27">
        <v>38</v>
      </c>
      <c r="I27">
        <v>38</v>
      </c>
      <c r="J27">
        <v>44</v>
      </c>
      <c r="K27">
        <v>27</v>
      </c>
      <c r="L27">
        <v>45</v>
      </c>
      <c r="M27">
        <v>43</v>
      </c>
      <c r="N27">
        <v>44</v>
      </c>
      <c r="O27">
        <v>45</v>
      </c>
      <c r="P27">
        <v>40</v>
      </c>
      <c r="Q27">
        <v>55</v>
      </c>
      <c r="R27">
        <v>35</v>
      </c>
      <c r="S27">
        <v>40</v>
      </c>
      <c r="T27">
        <f t="shared" si="0"/>
        <v>567</v>
      </c>
      <c r="U27" s="5">
        <f t="shared" si="1"/>
        <v>-2.0969068808508923E-2</v>
      </c>
      <c r="W27">
        <v>40</v>
      </c>
      <c r="X27">
        <v>27</v>
      </c>
      <c r="Y27">
        <v>29</v>
      </c>
      <c r="Z27" s="2">
        <f t="shared" si="3"/>
        <v>96</v>
      </c>
      <c r="AA27" s="5">
        <f t="shared" si="9"/>
        <v>0.12574850299401202</v>
      </c>
      <c r="AB27" s="5"/>
      <c r="AC27">
        <v>30</v>
      </c>
      <c r="AD27">
        <v>23</v>
      </c>
      <c r="AE27">
        <v>30</v>
      </c>
      <c r="AF27">
        <f t="shared" si="4"/>
        <v>83</v>
      </c>
      <c r="AG27" s="5">
        <f t="shared" si="5"/>
        <v>0.15482534043812904</v>
      </c>
      <c r="AH27" s="5"/>
      <c r="AI27" s="7">
        <v>37</v>
      </c>
      <c r="AJ27" s="7">
        <v>38</v>
      </c>
      <c r="AK27" s="7">
        <v>17</v>
      </c>
      <c r="AL27" s="7">
        <f t="shared" si="6"/>
        <v>92</v>
      </c>
      <c r="AM27" s="5">
        <f t="shared" si="7"/>
        <v>0.41816989176779268</v>
      </c>
      <c r="AN27" s="5"/>
      <c r="AO27" s="5">
        <f t="shared" si="8"/>
        <v>3.5626315789473684</v>
      </c>
      <c r="AP27" s="5">
        <f t="shared" si="2"/>
        <v>0.1525426124632431</v>
      </c>
      <c r="AR27" t="s">
        <v>55</v>
      </c>
      <c r="AS27">
        <v>3</v>
      </c>
      <c r="AT27">
        <v>294</v>
      </c>
      <c r="AU27">
        <v>293</v>
      </c>
      <c r="AW27">
        <v>1</v>
      </c>
    </row>
    <row r="28" spans="1:49" x14ac:dyDescent="0.25">
      <c r="A28" s="2"/>
      <c r="C28">
        <v>1</v>
      </c>
      <c r="D28">
        <v>2</v>
      </c>
      <c r="E28">
        <v>2</v>
      </c>
      <c r="F28">
        <v>28</v>
      </c>
      <c r="G28" s="4">
        <v>21</v>
      </c>
      <c r="I28" s="4">
        <v>24</v>
      </c>
      <c r="J28" s="4"/>
      <c r="K28" s="4"/>
      <c r="L28" s="4"/>
      <c r="M28" s="4"/>
      <c r="N28" s="4"/>
      <c r="O28" s="3"/>
      <c r="P28" s="3"/>
      <c r="Q28" s="3"/>
      <c r="R28" s="3"/>
      <c r="S28" s="3"/>
      <c r="T28">
        <f t="shared" si="0"/>
        <v>73</v>
      </c>
      <c r="U28" s="5">
        <f t="shared" si="1"/>
        <v>-0.8739519259665276</v>
      </c>
      <c r="V28" s="4"/>
      <c r="W28">
        <v>27</v>
      </c>
      <c r="X28">
        <v>30</v>
      </c>
      <c r="Y28">
        <v>12</v>
      </c>
      <c r="Z28">
        <f t="shared" si="3"/>
        <v>69</v>
      </c>
      <c r="AA28" s="5">
        <f t="shared" si="9"/>
        <v>-0.19086826347305386</v>
      </c>
      <c r="AB28" s="5"/>
      <c r="AC28">
        <v>17</v>
      </c>
      <c r="AD28">
        <v>22</v>
      </c>
      <c r="AE28">
        <v>4</v>
      </c>
      <c r="AF28">
        <f t="shared" si="4"/>
        <v>43</v>
      </c>
      <c r="AG28" s="5">
        <f t="shared" si="5"/>
        <v>-0.40171699230313795</v>
      </c>
      <c r="AH28" s="5"/>
      <c r="AI28" s="7">
        <v>16</v>
      </c>
      <c r="AJ28" s="7">
        <v>5</v>
      </c>
      <c r="AK28" s="7">
        <v>12</v>
      </c>
      <c r="AL28" s="7">
        <f t="shared" si="6"/>
        <v>33</v>
      </c>
      <c r="AM28" s="5">
        <f t="shared" si="7"/>
        <v>-0.49130862577894391</v>
      </c>
      <c r="AN28" s="5"/>
      <c r="AO28" s="5">
        <f t="shared" si="8"/>
        <v>1.5597744360902255</v>
      </c>
      <c r="AP28" s="5">
        <f t="shared" si="2"/>
        <v>-0.49539926776375542</v>
      </c>
      <c r="AQ28" t="s">
        <v>73</v>
      </c>
      <c r="AR28" t="s">
        <v>56</v>
      </c>
      <c r="AS28">
        <v>7</v>
      </c>
      <c r="AU28">
        <v>294</v>
      </c>
      <c r="AW28">
        <v>1</v>
      </c>
    </row>
    <row r="29" spans="1:49" x14ac:dyDescent="0.25">
      <c r="A29" s="2"/>
      <c r="C29">
        <v>7</v>
      </c>
      <c r="D29">
        <v>1</v>
      </c>
      <c r="E29">
        <v>9</v>
      </c>
      <c r="F29">
        <v>32</v>
      </c>
      <c r="G29">
        <v>49</v>
      </c>
      <c r="H29">
        <v>50</v>
      </c>
      <c r="I29">
        <v>49</v>
      </c>
      <c r="J29">
        <v>46</v>
      </c>
      <c r="K29">
        <v>40</v>
      </c>
      <c r="L29">
        <v>48</v>
      </c>
      <c r="M29">
        <v>50</v>
      </c>
      <c r="N29">
        <v>47</v>
      </c>
      <c r="O29">
        <v>50</v>
      </c>
      <c r="P29">
        <v>55</v>
      </c>
      <c r="Q29">
        <v>43</v>
      </c>
      <c r="R29">
        <v>45</v>
      </c>
      <c r="S29">
        <v>50</v>
      </c>
      <c r="T29">
        <f t="shared" si="0"/>
        <v>654</v>
      </c>
      <c r="U29" s="5">
        <f t="shared" si="1"/>
        <v>0.12925260846425954</v>
      </c>
      <c r="W29">
        <v>35</v>
      </c>
      <c r="X29">
        <v>27</v>
      </c>
      <c r="Y29">
        <v>25</v>
      </c>
      <c r="Z29">
        <f t="shared" si="3"/>
        <v>87</v>
      </c>
      <c r="AA29" s="5">
        <f t="shared" si="9"/>
        <v>2.0209580838323402E-2</v>
      </c>
      <c r="AB29" s="5"/>
      <c r="AC29">
        <v>27</v>
      </c>
      <c r="AD29">
        <v>30</v>
      </c>
      <c r="AE29">
        <v>30</v>
      </c>
      <c r="AF29">
        <f t="shared" si="4"/>
        <v>87</v>
      </c>
      <c r="AG29" s="5">
        <f t="shared" si="5"/>
        <v>0.21047957371225573</v>
      </c>
      <c r="AH29" s="5"/>
      <c r="AI29" s="7">
        <v>25</v>
      </c>
      <c r="AJ29" s="7">
        <v>42</v>
      </c>
      <c r="AK29" s="7">
        <v>19</v>
      </c>
      <c r="AL29" s="7">
        <f t="shared" si="6"/>
        <v>86</v>
      </c>
      <c r="AM29" s="5">
        <f t="shared" si="7"/>
        <v>0.32568055100032794</v>
      </c>
      <c r="AN29" s="5"/>
      <c r="AO29" s="5">
        <f t="shared" si="8"/>
        <v>3.5834586466165415</v>
      </c>
      <c r="AP29" s="5">
        <f t="shared" si="2"/>
        <v>0.15928035181390304</v>
      </c>
      <c r="AR29" t="s">
        <v>55</v>
      </c>
      <c r="AS29">
        <v>3</v>
      </c>
      <c r="AU29">
        <v>294</v>
      </c>
      <c r="AW29">
        <v>1</v>
      </c>
    </row>
    <row r="30" spans="1:49" x14ac:dyDescent="0.25">
      <c r="A30" s="2"/>
      <c r="C30">
        <v>8</v>
      </c>
      <c r="D30">
        <v>2</v>
      </c>
      <c r="E30">
        <v>7</v>
      </c>
      <c r="F30">
        <v>29</v>
      </c>
      <c r="G30">
        <v>40</v>
      </c>
      <c r="H30">
        <v>49</v>
      </c>
      <c r="I30">
        <v>47</v>
      </c>
      <c r="J30">
        <v>41</v>
      </c>
      <c r="K30">
        <v>31</v>
      </c>
      <c r="L30">
        <v>46</v>
      </c>
      <c r="M30">
        <v>45</v>
      </c>
      <c r="N30">
        <v>48</v>
      </c>
      <c r="O30">
        <v>48</v>
      </c>
      <c r="P30">
        <v>51</v>
      </c>
      <c r="Q30">
        <v>38</v>
      </c>
      <c r="R30">
        <v>50</v>
      </c>
      <c r="S30">
        <v>50</v>
      </c>
      <c r="T30">
        <f t="shared" si="0"/>
        <v>613</v>
      </c>
      <c r="U30" s="5">
        <f t="shared" si="1"/>
        <v>5.8458484692035323E-2</v>
      </c>
      <c r="W30">
        <v>39</v>
      </c>
      <c r="X30">
        <v>30</v>
      </c>
      <c r="Y30">
        <v>29</v>
      </c>
      <c r="Z30">
        <f t="shared" si="3"/>
        <v>98</v>
      </c>
      <c r="AA30" s="5">
        <f t="shared" si="9"/>
        <v>0.14920159680638728</v>
      </c>
      <c r="AB30" s="5"/>
      <c r="AC30">
        <v>19</v>
      </c>
      <c r="AD30">
        <v>22</v>
      </c>
      <c r="AE30">
        <v>12</v>
      </c>
      <c r="AF30">
        <f t="shared" si="4"/>
        <v>53</v>
      </c>
      <c r="AG30" s="5">
        <f t="shared" si="5"/>
        <v>-0.26258140911782124</v>
      </c>
      <c r="AH30" s="5"/>
      <c r="AI30" s="7">
        <v>28</v>
      </c>
      <c r="AJ30" s="7">
        <v>36</v>
      </c>
      <c r="AK30" s="7">
        <v>7</v>
      </c>
      <c r="AL30" s="7">
        <f t="shared" si="6"/>
        <v>71</v>
      </c>
      <c r="AM30" s="5">
        <f t="shared" si="7"/>
        <v>9.4457199081666096E-2</v>
      </c>
      <c r="AN30" s="5"/>
      <c r="AO30" s="5">
        <f t="shared" si="8"/>
        <v>3.1418045112781954</v>
      </c>
      <c r="AP30" s="5">
        <f t="shared" si="2"/>
        <v>1.6401359229873055E-2</v>
      </c>
      <c r="AR30" t="s">
        <v>56</v>
      </c>
      <c r="AS30">
        <v>5</v>
      </c>
      <c r="AT30">
        <v>420</v>
      </c>
      <c r="AU30">
        <v>336</v>
      </c>
      <c r="AW30">
        <v>1</v>
      </c>
    </row>
    <row r="31" spans="1:49" x14ac:dyDescent="0.25">
      <c r="A31" s="2"/>
      <c r="C31">
        <v>2</v>
      </c>
      <c r="D31">
        <v>2</v>
      </c>
      <c r="E31">
        <v>7</v>
      </c>
      <c r="T31">
        <f>SUM(Sheet2!G31:T31)</f>
        <v>491</v>
      </c>
      <c r="U31" s="5">
        <f t="shared" si="1"/>
        <v>-0.15219720067897333</v>
      </c>
      <c r="W31">
        <v>30</v>
      </c>
      <c r="X31">
        <v>25</v>
      </c>
      <c r="Y31">
        <v>30</v>
      </c>
      <c r="Z31">
        <f t="shared" si="3"/>
        <v>85</v>
      </c>
      <c r="AA31" s="5">
        <f t="shared" si="9"/>
        <v>-3.2435129740518501E-3</v>
      </c>
      <c r="AB31" s="5"/>
      <c r="AC31">
        <v>24</v>
      </c>
      <c r="AD31">
        <v>25</v>
      </c>
      <c r="AE31">
        <v>6</v>
      </c>
      <c r="AF31">
        <f t="shared" si="4"/>
        <v>55</v>
      </c>
      <c r="AG31" s="5">
        <f t="shared" si="5"/>
        <v>-0.23475429248075785</v>
      </c>
      <c r="AH31" s="5"/>
      <c r="AI31" s="7">
        <v>26</v>
      </c>
      <c r="AJ31" s="7">
        <v>26</v>
      </c>
      <c r="AK31" s="7">
        <v>13</v>
      </c>
      <c r="AL31" s="7">
        <f t="shared" si="6"/>
        <v>65</v>
      </c>
      <c r="AM31" s="5">
        <f t="shared" si="7"/>
        <v>1.9678583142013497E-3</v>
      </c>
      <c r="AN31" s="5"/>
      <c r="AO31" s="5">
        <f t="shared" si="8"/>
        <v>2.7883458646616543</v>
      </c>
      <c r="AP31" s="5">
        <f t="shared" si="2"/>
        <v>-9.7945617981145677E-2</v>
      </c>
      <c r="AR31" t="s">
        <v>57</v>
      </c>
      <c r="AS31">
        <v>7</v>
      </c>
      <c r="AU31">
        <v>294</v>
      </c>
      <c r="AW31">
        <v>1</v>
      </c>
    </row>
    <row r="32" spans="1:49" x14ac:dyDescent="0.25">
      <c r="A32" s="2"/>
      <c r="C32">
        <v>8</v>
      </c>
      <c r="D32">
        <v>1</v>
      </c>
      <c r="E32">
        <v>9</v>
      </c>
      <c r="F32">
        <v>32</v>
      </c>
      <c r="G32">
        <v>48</v>
      </c>
      <c r="H32">
        <v>47</v>
      </c>
      <c r="I32">
        <v>48</v>
      </c>
      <c r="J32">
        <v>46</v>
      </c>
      <c r="K32">
        <v>37</v>
      </c>
      <c r="L32">
        <v>50</v>
      </c>
      <c r="M32">
        <v>51</v>
      </c>
      <c r="N32">
        <v>49</v>
      </c>
      <c r="O32">
        <v>50</v>
      </c>
      <c r="P32">
        <v>55</v>
      </c>
      <c r="Q32">
        <v>45</v>
      </c>
      <c r="R32">
        <v>45</v>
      </c>
      <c r="S32">
        <v>44</v>
      </c>
      <c r="T32">
        <f t="shared" ref="T32:T52" si="10">SUM(F32:S32)</f>
        <v>647</v>
      </c>
      <c r="U32" s="5">
        <f t="shared" si="1"/>
        <v>0.1171658068446115</v>
      </c>
      <c r="W32">
        <v>40</v>
      </c>
      <c r="X32">
        <v>30</v>
      </c>
      <c r="Y32">
        <v>27</v>
      </c>
      <c r="Z32">
        <f t="shared" si="3"/>
        <v>97</v>
      </c>
      <c r="AA32" s="5">
        <f t="shared" si="9"/>
        <v>0.13747504990019965</v>
      </c>
      <c r="AB32" s="5"/>
      <c r="AC32">
        <v>27</v>
      </c>
      <c r="AD32">
        <v>30</v>
      </c>
      <c r="AE32">
        <v>30</v>
      </c>
      <c r="AF32">
        <f t="shared" si="4"/>
        <v>87</v>
      </c>
      <c r="AG32" s="5">
        <f t="shared" si="5"/>
        <v>0.21047957371225573</v>
      </c>
      <c r="AH32" s="5"/>
      <c r="AI32" s="7">
        <v>37</v>
      </c>
      <c r="AJ32" s="7">
        <v>37</v>
      </c>
      <c r="AK32" s="7">
        <v>13</v>
      </c>
      <c r="AL32" s="7">
        <f t="shared" si="6"/>
        <v>87</v>
      </c>
      <c r="AM32" s="5">
        <f t="shared" si="7"/>
        <v>0.34109544112823875</v>
      </c>
      <c r="AN32" s="5"/>
      <c r="AO32" s="5">
        <f t="shared" si="8"/>
        <v>3.6829323308270676</v>
      </c>
      <c r="AP32" s="5">
        <f t="shared" si="2"/>
        <v>0.19146096250315592</v>
      </c>
      <c r="AR32" t="s">
        <v>55</v>
      </c>
      <c r="AS32">
        <v>3</v>
      </c>
      <c r="AT32">
        <v>310</v>
      </c>
      <c r="AU32">
        <v>294</v>
      </c>
      <c r="AW32">
        <v>1</v>
      </c>
    </row>
    <row r="33" spans="1:49" x14ac:dyDescent="0.25">
      <c r="A33" s="2"/>
      <c r="C33">
        <v>4</v>
      </c>
      <c r="D33">
        <v>1</v>
      </c>
      <c r="E33">
        <v>3</v>
      </c>
      <c r="I33">
        <v>35</v>
      </c>
      <c r="J33">
        <v>33</v>
      </c>
      <c r="K33">
        <v>35</v>
      </c>
      <c r="N33">
        <v>16</v>
      </c>
      <c r="O33">
        <v>25</v>
      </c>
      <c r="P33">
        <v>43</v>
      </c>
      <c r="Q33">
        <v>39</v>
      </c>
      <c r="T33">
        <f t="shared" si="10"/>
        <v>226</v>
      </c>
      <c r="U33" s="5">
        <f t="shared" si="1"/>
        <v>-0.60976897627993476</v>
      </c>
      <c r="W33">
        <v>31</v>
      </c>
      <c r="X33">
        <v>24</v>
      </c>
      <c r="Y33">
        <v>18</v>
      </c>
      <c r="Z33">
        <f t="shared" si="3"/>
        <v>73</v>
      </c>
      <c r="AA33" s="5">
        <f t="shared" si="9"/>
        <v>-0.14396207584830337</v>
      </c>
      <c r="AB33" s="5"/>
      <c r="AC33">
        <v>17</v>
      </c>
      <c r="AD33">
        <v>30</v>
      </c>
      <c r="AE33">
        <v>15</v>
      </c>
      <c r="AF33">
        <f t="shared" si="4"/>
        <v>62</v>
      </c>
      <c r="AG33" s="5">
        <f t="shared" si="5"/>
        <v>-0.13735938425103614</v>
      </c>
      <c r="AH33" s="5"/>
      <c r="AI33" s="7">
        <v>27</v>
      </c>
      <c r="AJ33" s="7">
        <v>33</v>
      </c>
      <c r="AK33" s="7">
        <v>20</v>
      </c>
      <c r="AL33" s="7">
        <f t="shared" si="6"/>
        <v>80</v>
      </c>
      <c r="AM33" s="5">
        <f t="shared" si="7"/>
        <v>0.23319121023286321</v>
      </c>
      <c r="AN33" s="5"/>
      <c r="AO33" s="5">
        <f t="shared" si="8"/>
        <v>2.4898496240601506</v>
      </c>
      <c r="AP33" s="5">
        <f t="shared" si="2"/>
        <v>-0.19451177401767933</v>
      </c>
      <c r="AR33" t="s">
        <v>55</v>
      </c>
      <c r="AS33">
        <v>4</v>
      </c>
      <c r="AU33">
        <v>294</v>
      </c>
      <c r="AW33">
        <v>1</v>
      </c>
    </row>
    <row r="34" spans="1:49" x14ac:dyDescent="0.25">
      <c r="A34" s="2"/>
      <c r="C34">
        <v>13</v>
      </c>
      <c r="D34">
        <v>1</v>
      </c>
      <c r="E34">
        <v>10</v>
      </c>
      <c r="F34">
        <v>31</v>
      </c>
      <c r="G34">
        <v>35</v>
      </c>
      <c r="H34">
        <v>42</v>
      </c>
      <c r="I34" s="3">
        <v>32</v>
      </c>
      <c r="J34" s="3">
        <v>33</v>
      </c>
      <c r="K34" s="3">
        <v>36</v>
      </c>
      <c r="L34" s="3">
        <v>48</v>
      </c>
      <c r="M34" s="3">
        <v>47</v>
      </c>
      <c r="N34" s="3">
        <v>43</v>
      </c>
      <c r="O34" s="3">
        <v>23</v>
      </c>
      <c r="P34" s="3"/>
      <c r="Q34" s="3">
        <v>27</v>
      </c>
      <c r="R34" s="3">
        <v>25</v>
      </c>
      <c r="S34" s="3"/>
      <c r="T34">
        <f t="shared" si="10"/>
        <v>422</v>
      </c>
      <c r="U34" s="5">
        <f t="shared" si="1"/>
        <v>-0.27133853092978971</v>
      </c>
      <c r="V34" s="3"/>
      <c r="W34">
        <v>40</v>
      </c>
      <c r="X34">
        <v>30</v>
      </c>
      <c r="Y34">
        <v>17</v>
      </c>
      <c r="Z34" s="2">
        <f t="shared" si="3"/>
        <v>87</v>
      </c>
      <c r="AA34" s="5">
        <f t="shared" si="9"/>
        <v>2.0209580838323402E-2</v>
      </c>
      <c r="AB34" s="5"/>
      <c r="AC34">
        <v>27</v>
      </c>
      <c r="AD34">
        <v>28</v>
      </c>
      <c r="AE34">
        <v>30</v>
      </c>
      <c r="AF34">
        <f t="shared" si="4"/>
        <v>85</v>
      </c>
      <c r="AG34" s="5">
        <f t="shared" si="5"/>
        <v>0.1826524570751924</v>
      </c>
      <c r="AH34" s="5"/>
      <c r="AI34" s="7">
        <v>22</v>
      </c>
      <c r="AJ34" s="7">
        <v>10</v>
      </c>
      <c r="AK34" s="7">
        <v>14</v>
      </c>
      <c r="AL34" s="7">
        <f t="shared" si="6"/>
        <v>46</v>
      </c>
      <c r="AM34" s="5">
        <f t="shared" si="7"/>
        <v>-0.29091505411610363</v>
      </c>
      <c r="AN34" s="5"/>
      <c r="AO34" s="5">
        <f t="shared" si="8"/>
        <v>2.8145864661654136</v>
      </c>
      <c r="AP34" s="5">
        <f t="shared" si="2"/>
        <v>-8.9456552878689741E-2</v>
      </c>
      <c r="AR34" t="s">
        <v>55</v>
      </c>
      <c r="AS34">
        <v>3</v>
      </c>
      <c r="AU34">
        <v>294</v>
      </c>
      <c r="AW34">
        <v>1</v>
      </c>
    </row>
    <row r="35" spans="1:49" x14ac:dyDescent="0.25">
      <c r="A35" s="2"/>
      <c r="C35">
        <v>6</v>
      </c>
      <c r="D35">
        <v>1</v>
      </c>
      <c r="E35">
        <v>7</v>
      </c>
      <c r="G35">
        <v>31</v>
      </c>
      <c r="I35" s="4">
        <v>26</v>
      </c>
      <c r="J35" s="3">
        <v>9</v>
      </c>
      <c r="K35" s="3"/>
      <c r="L35" s="3">
        <v>25</v>
      </c>
      <c r="M35" s="3">
        <v>31</v>
      </c>
      <c r="N35" s="3">
        <v>37</v>
      </c>
      <c r="O35" s="3">
        <v>31</v>
      </c>
      <c r="P35" s="3">
        <v>35</v>
      </c>
      <c r="Q35" s="3">
        <v>29</v>
      </c>
      <c r="R35" s="3"/>
      <c r="S35" s="3">
        <v>34</v>
      </c>
      <c r="T35">
        <f t="shared" si="10"/>
        <v>288</v>
      </c>
      <c r="U35" s="5">
        <f t="shared" si="1"/>
        <v>-0.50271444764876638</v>
      </c>
      <c r="V35" s="4"/>
      <c r="W35">
        <v>34</v>
      </c>
      <c r="X35">
        <v>30</v>
      </c>
      <c r="Y35">
        <v>10</v>
      </c>
      <c r="Z35">
        <f t="shared" si="3"/>
        <v>74</v>
      </c>
      <c r="AA35" s="5">
        <f t="shared" si="9"/>
        <v>-0.13223552894211574</v>
      </c>
      <c r="AB35" s="5"/>
      <c r="AC35">
        <v>21</v>
      </c>
      <c r="AD35">
        <v>25</v>
      </c>
      <c r="AE35">
        <v>20</v>
      </c>
      <c r="AF35">
        <f t="shared" si="4"/>
        <v>66</v>
      </c>
      <c r="AG35" s="5">
        <f t="shared" si="5"/>
        <v>-8.1705150976909433E-2</v>
      </c>
      <c r="AH35" s="5"/>
      <c r="AI35" s="7">
        <v>35</v>
      </c>
      <c r="AJ35" s="7">
        <v>10</v>
      </c>
      <c r="AK35" s="7">
        <v>12</v>
      </c>
      <c r="AL35" s="7">
        <f t="shared" si="6"/>
        <v>57</v>
      </c>
      <c r="AM35" s="5">
        <f t="shared" si="7"/>
        <v>-0.12135126270908497</v>
      </c>
      <c r="AN35" s="5"/>
      <c r="AO35" s="5">
        <f t="shared" si="8"/>
        <v>2.4030827067669174</v>
      </c>
      <c r="AP35" s="5">
        <f t="shared" si="2"/>
        <v>-0.22258163398396652</v>
      </c>
      <c r="AQ35" t="s">
        <v>75</v>
      </c>
      <c r="AR35" t="s">
        <v>55</v>
      </c>
      <c r="AS35">
        <v>5</v>
      </c>
      <c r="AT35">
        <v>270</v>
      </c>
      <c r="AU35">
        <v>294</v>
      </c>
      <c r="AW35">
        <v>1</v>
      </c>
    </row>
    <row r="36" spans="1:49" x14ac:dyDescent="0.25">
      <c r="A36" s="2"/>
      <c r="C36">
        <v>11</v>
      </c>
      <c r="D36">
        <v>1</v>
      </c>
      <c r="E36">
        <v>9</v>
      </c>
      <c r="F36">
        <v>30</v>
      </c>
      <c r="G36">
        <v>37</v>
      </c>
      <c r="H36">
        <v>40</v>
      </c>
      <c r="I36" s="2">
        <v>30</v>
      </c>
      <c r="J36" s="3">
        <v>38</v>
      </c>
      <c r="K36" s="3">
        <v>17</v>
      </c>
      <c r="L36" s="3">
        <v>45</v>
      </c>
      <c r="M36" s="3">
        <v>50</v>
      </c>
      <c r="N36" s="3">
        <v>46</v>
      </c>
      <c r="O36" s="3">
        <v>25</v>
      </c>
      <c r="P36" s="3">
        <v>50</v>
      </c>
      <c r="Q36" s="3">
        <v>25</v>
      </c>
      <c r="R36" s="3">
        <v>25</v>
      </c>
      <c r="S36" s="3">
        <v>25</v>
      </c>
      <c r="T36">
        <f t="shared" si="10"/>
        <v>483</v>
      </c>
      <c r="U36" s="5">
        <f t="shared" si="1"/>
        <v>-0.16601068824428539</v>
      </c>
      <c r="V36" s="2"/>
      <c r="W36">
        <v>33</v>
      </c>
      <c r="X36">
        <v>25</v>
      </c>
      <c r="Y36">
        <v>20</v>
      </c>
      <c r="Z36">
        <f t="shared" si="3"/>
        <v>78</v>
      </c>
      <c r="AA36" s="5">
        <f t="shared" si="9"/>
        <v>-8.532934131736522E-2</v>
      </c>
      <c r="AB36" s="5"/>
      <c r="AF36">
        <v>65</v>
      </c>
      <c r="AG36" s="5">
        <f t="shared" si="5"/>
        <v>-9.5618709295441112E-2</v>
      </c>
      <c r="AH36" s="5"/>
      <c r="AI36" s="7">
        <v>28</v>
      </c>
      <c r="AJ36" s="7">
        <v>29</v>
      </c>
      <c r="AK36" s="7">
        <v>8</v>
      </c>
      <c r="AL36" s="7">
        <f t="shared" si="6"/>
        <v>65</v>
      </c>
      <c r="AM36" s="5">
        <f t="shared" si="7"/>
        <v>1.9678583142013497E-3</v>
      </c>
      <c r="AN36" s="5"/>
      <c r="AO36" s="5">
        <f t="shared" si="8"/>
        <v>2.8063157894736843</v>
      </c>
      <c r="AP36" s="5">
        <f t="shared" si="2"/>
        <v>-9.213218944393374E-2</v>
      </c>
      <c r="AR36" t="s">
        <v>55</v>
      </c>
      <c r="AS36">
        <v>5</v>
      </c>
      <c r="AU36">
        <v>294</v>
      </c>
      <c r="AW36">
        <v>1</v>
      </c>
    </row>
    <row r="37" spans="1:49" x14ac:dyDescent="0.25">
      <c r="A37" s="2"/>
      <c r="C37">
        <v>11</v>
      </c>
      <c r="D37">
        <v>2</v>
      </c>
      <c r="E37">
        <v>10</v>
      </c>
      <c r="F37">
        <v>29</v>
      </c>
      <c r="G37" s="4">
        <v>20</v>
      </c>
      <c r="H37">
        <v>44</v>
      </c>
      <c r="I37">
        <v>43</v>
      </c>
      <c r="J37">
        <v>14</v>
      </c>
      <c r="K37">
        <v>32</v>
      </c>
      <c r="L37">
        <v>48</v>
      </c>
      <c r="M37">
        <v>45</v>
      </c>
      <c r="N37">
        <v>47</v>
      </c>
      <c r="O37">
        <v>49</v>
      </c>
      <c r="P37">
        <v>53</v>
      </c>
      <c r="Q37">
        <v>45</v>
      </c>
      <c r="R37">
        <v>55</v>
      </c>
      <c r="S37">
        <v>50</v>
      </c>
      <c r="T37">
        <f t="shared" si="10"/>
        <v>574</v>
      </c>
      <c r="U37" s="5">
        <f t="shared" si="1"/>
        <v>-8.882267188860888E-3</v>
      </c>
      <c r="W37">
        <v>35</v>
      </c>
      <c r="X37">
        <v>24</v>
      </c>
      <c r="Y37">
        <v>15</v>
      </c>
      <c r="Z37">
        <f t="shared" si="3"/>
        <v>74</v>
      </c>
      <c r="AA37" s="5">
        <f t="shared" si="9"/>
        <v>-0.13223552894211574</v>
      </c>
      <c r="AB37" s="5"/>
      <c r="AC37">
        <v>27</v>
      </c>
      <c r="AD37">
        <v>30</v>
      </c>
      <c r="AE37">
        <v>20</v>
      </c>
      <c r="AF37">
        <f t="shared" si="4"/>
        <v>77</v>
      </c>
      <c r="AG37" s="5">
        <f t="shared" si="5"/>
        <v>7.1343990526938988E-2</v>
      </c>
      <c r="AH37" s="5"/>
      <c r="AI37" s="7">
        <v>18</v>
      </c>
      <c r="AJ37" s="7">
        <v>25</v>
      </c>
      <c r="AK37" s="7">
        <v>15</v>
      </c>
      <c r="AL37" s="7">
        <f t="shared" si="6"/>
        <v>58</v>
      </c>
      <c r="AM37" s="5">
        <f t="shared" si="7"/>
        <v>-0.10593637258117418</v>
      </c>
      <c r="AN37" s="5"/>
      <c r="AO37" s="5">
        <f t="shared" si="8"/>
        <v>2.953157894736842</v>
      </c>
      <c r="AP37" s="5">
        <f t="shared" si="2"/>
        <v>-4.4627478426465236E-2</v>
      </c>
      <c r="AQ37" t="s">
        <v>66</v>
      </c>
      <c r="AR37" t="s">
        <v>56</v>
      </c>
      <c r="AS37">
        <v>5</v>
      </c>
      <c r="AU37">
        <v>294</v>
      </c>
      <c r="AW37">
        <v>1</v>
      </c>
    </row>
    <row r="38" spans="1:49" x14ac:dyDescent="0.25">
      <c r="A38" s="2"/>
      <c r="C38">
        <v>14</v>
      </c>
      <c r="D38">
        <v>1</v>
      </c>
      <c r="E38">
        <v>10</v>
      </c>
      <c r="F38">
        <v>32</v>
      </c>
      <c r="G38">
        <v>38</v>
      </c>
      <c r="H38">
        <v>42</v>
      </c>
      <c r="I38">
        <v>42</v>
      </c>
      <c r="J38" s="2">
        <v>40</v>
      </c>
      <c r="K38" s="3">
        <v>45</v>
      </c>
      <c r="L38" s="3">
        <v>50</v>
      </c>
      <c r="M38" s="3">
        <v>50</v>
      </c>
      <c r="N38" s="2">
        <v>43</v>
      </c>
      <c r="O38" s="3">
        <v>41</v>
      </c>
      <c r="P38" s="3">
        <v>43</v>
      </c>
      <c r="Q38" s="3">
        <v>60</v>
      </c>
      <c r="R38" s="3">
        <v>55</v>
      </c>
      <c r="S38" s="3">
        <v>41</v>
      </c>
      <c r="T38">
        <f t="shared" si="10"/>
        <v>622</v>
      </c>
      <c r="U38" s="5">
        <f t="shared" si="1"/>
        <v>7.3998658203011367E-2</v>
      </c>
      <c r="W38">
        <v>40</v>
      </c>
      <c r="X38">
        <v>24</v>
      </c>
      <c r="Y38">
        <v>28</v>
      </c>
      <c r="Z38">
        <f t="shared" si="3"/>
        <v>92</v>
      </c>
      <c r="AA38" s="5">
        <f t="shared" si="9"/>
        <v>7.884231536926152E-2</v>
      </c>
      <c r="AB38" s="5"/>
      <c r="AC38">
        <v>35</v>
      </c>
      <c r="AD38">
        <v>26</v>
      </c>
      <c r="AE38">
        <v>30</v>
      </c>
      <c r="AF38">
        <f t="shared" si="4"/>
        <v>91</v>
      </c>
      <c r="AG38" s="5">
        <f t="shared" si="5"/>
        <v>0.26613380698638245</v>
      </c>
      <c r="AH38" s="5"/>
      <c r="AI38" s="7">
        <v>35</v>
      </c>
      <c r="AJ38" s="7">
        <v>25</v>
      </c>
      <c r="AK38" s="7">
        <v>20</v>
      </c>
      <c r="AL38" s="7">
        <f t="shared" si="6"/>
        <v>80</v>
      </c>
      <c r="AM38" s="5">
        <f t="shared" si="7"/>
        <v>0.23319121023286321</v>
      </c>
      <c r="AN38" s="5"/>
      <c r="AO38" s="5">
        <f t="shared" si="8"/>
        <v>3.5653383458646619</v>
      </c>
      <c r="AP38" s="5">
        <f t="shared" si="2"/>
        <v>0.15341827533914124</v>
      </c>
      <c r="AR38" t="s">
        <v>55</v>
      </c>
      <c r="AS38">
        <v>3</v>
      </c>
      <c r="AU38" s="1">
        <v>293294</v>
      </c>
      <c r="AW38">
        <v>1</v>
      </c>
    </row>
    <row r="39" spans="1:49" x14ac:dyDescent="0.25">
      <c r="A39" s="2"/>
      <c r="C39">
        <v>8</v>
      </c>
      <c r="D39">
        <v>2</v>
      </c>
      <c r="E39">
        <v>10</v>
      </c>
      <c r="F39">
        <v>31</v>
      </c>
      <c r="G39">
        <v>40</v>
      </c>
      <c r="H39">
        <v>45</v>
      </c>
      <c r="I39">
        <v>35</v>
      </c>
      <c r="J39">
        <v>27</v>
      </c>
      <c r="K39">
        <v>20</v>
      </c>
      <c r="M39">
        <v>36</v>
      </c>
      <c r="N39">
        <v>18</v>
      </c>
      <c r="T39">
        <f t="shared" si="10"/>
        <v>252</v>
      </c>
      <c r="U39" s="5">
        <f t="shared" si="1"/>
        <v>-0.56487514169267061</v>
      </c>
      <c r="W39">
        <v>33</v>
      </c>
      <c r="X39">
        <v>27</v>
      </c>
      <c r="Y39">
        <v>29</v>
      </c>
      <c r="Z39">
        <f t="shared" si="3"/>
        <v>89</v>
      </c>
      <c r="AA39" s="5">
        <f t="shared" si="9"/>
        <v>4.3662674650698653E-2</v>
      </c>
      <c r="AB39" s="5"/>
      <c r="AC39">
        <v>25</v>
      </c>
      <c r="AD39">
        <v>30</v>
      </c>
      <c r="AE39">
        <v>30</v>
      </c>
      <c r="AF39">
        <f t="shared" si="4"/>
        <v>85</v>
      </c>
      <c r="AG39" s="5">
        <f t="shared" si="5"/>
        <v>0.1826524570751924</v>
      </c>
      <c r="AH39" s="5"/>
      <c r="AI39" s="7">
        <v>32</v>
      </c>
      <c r="AJ39" s="7">
        <v>33</v>
      </c>
      <c r="AK39" s="7">
        <v>15</v>
      </c>
      <c r="AL39" s="7">
        <f t="shared" si="6"/>
        <v>80</v>
      </c>
      <c r="AM39" s="5">
        <f t="shared" si="7"/>
        <v>0.23319121023286321</v>
      </c>
      <c r="AN39" s="5"/>
      <c r="AO39" s="5">
        <f t="shared" si="8"/>
        <v>2.918947368421053</v>
      </c>
      <c r="AP39" s="5">
        <f t="shared" si="2"/>
        <v>-5.5694884219065294E-2</v>
      </c>
      <c r="AR39" t="s">
        <v>56</v>
      </c>
      <c r="AS39">
        <v>5</v>
      </c>
      <c r="AU39">
        <v>294</v>
      </c>
      <c r="AW39">
        <v>1</v>
      </c>
    </row>
    <row r="40" spans="1:49" x14ac:dyDescent="0.25">
      <c r="A40" s="2"/>
      <c r="C40">
        <v>14</v>
      </c>
      <c r="D40">
        <v>2</v>
      </c>
      <c r="E40">
        <v>10</v>
      </c>
      <c r="F40">
        <v>30</v>
      </c>
      <c r="G40">
        <v>35</v>
      </c>
      <c r="H40">
        <v>46</v>
      </c>
      <c r="I40">
        <v>46</v>
      </c>
      <c r="J40" s="3">
        <v>16</v>
      </c>
      <c r="K40" s="3">
        <v>33</v>
      </c>
      <c r="L40" s="3">
        <v>44</v>
      </c>
      <c r="M40" s="3">
        <v>40</v>
      </c>
      <c r="N40" s="3">
        <v>48</v>
      </c>
      <c r="O40" s="3">
        <v>47</v>
      </c>
      <c r="P40" s="3">
        <v>42</v>
      </c>
      <c r="Q40" s="3">
        <v>44</v>
      </c>
      <c r="R40" s="3">
        <v>50</v>
      </c>
      <c r="S40" s="3">
        <v>50</v>
      </c>
      <c r="T40">
        <f t="shared" si="10"/>
        <v>571</v>
      </c>
      <c r="U40" s="5">
        <f t="shared" si="1"/>
        <v>-1.4062325025852904E-2</v>
      </c>
      <c r="W40">
        <v>20</v>
      </c>
      <c r="X40">
        <v>22</v>
      </c>
      <c r="Y40">
        <v>12</v>
      </c>
      <c r="Z40">
        <f t="shared" si="3"/>
        <v>54</v>
      </c>
      <c r="AA40" s="5">
        <f t="shared" si="9"/>
        <v>-0.36676646706586824</v>
      </c>
      <c r="AB40" s="5"/>
      <c r="AC40">
        <v>22</v>
      </c>
      <c r="AD40">
        <v>30</v>
      </c>
      <c r="AE40">
        <v>12</v>
      </c>
      <c r="AF40">
        <f t="shared" si="4"/>
        <v>64</v>
      </c>
      <c r="AG40" s="5">
        <f t="shared" si="5"/>
        <v>-0.10953226761397279</v>
      </c>
      <c r="AH40" s="5"/>
      <c r="AI40" s="7">
        <v>16</v>
      </c>
      <c r="AJ40" s="7">
        <v>10</v>
      </c>
      <c r="AK40" s="7">
        <v>13</v>
      </c>
      <c r="AL40" s="7">
        <f t="shared" si="6"/>
        <v>39</v>
      </c>
      <c r="AM40" s="5">
        <f t="shared" si="7"/>
        <v>-0.39881928501147917</v>
      </c>
      <c r="AN40" s="5"/>
      <c r="AO40" s="5">
        <f t="shared" si="8"/>
        <v>2.4286466165413536</v>
      </c>
      <c r="AP40" s="5">
        <f t="shared" si="2"/>
        <v>-0.21431148460048499</v>
      </c>
      <c r="AR40" t="s">
        <v>56</v>
      </c>
      <c r="AS40">
        <v>6</v>
      </c>
      <c r="AU40">
        <v>294</v>
      </c>
      <c r="AW40">
        <v>1</v>
      </c>
    </row>
    <row r="41" spans="1:49" x14ac:dyDescent="0.25">
      <c r="A41" s="2"/>
      <c r="C41">
        <v>10</v>
      </c>
      <c r="D41">
        <v>1</v>
      </c>
      <c r="E41">
        <v>9</v>
      </c>
      <c r="F41">
        <v>28</v>
      </c>
      <c r="G41">
        <v>32</v>
      </c>
      <c r="H41">
        <v>38</v>
      </c>
      <c r="I41">
        <v>40</v>
      </c>
      <c r="K41">
        <v>22</v>
      </c>
      <c r="L41">
        <v>46</v>
      </c>
      <c r="M41">
        <v>45</v>
      </c>
      <c r="N41">
        <v>44</v>
      </c>
      <c r="O41">
        <v>49</v>
      </c>
      <c r="P41">
        <v>50</v>
      </c>
      <c r="Q41">
        <v>43</v>
      </c>
      <c r="R41">
        <v>45</v>
      </c>
      <c r="S41">
        <v>50</v>
      </c>
      <c r="T41">
        <f t="shared" si="10"/>
        <v>532</v>
      </c>
      <c r="U41" s="5">
        <f t="shared" si="1"/>
        <v>-8.1403076906749111E-2</v>
      </c>
      <c r="W41">
        <v>33</v>
      </c>
      <c r="X41">
        <v>27</v>
      </c>
      <c r="Y41">
        <v>12</v>
      </c>
      <c r="Z41">
        <f t="shared" si="3"/>
        <v>72</v>
      </c>
      <c r="AA41" s="5">
        <f t="shared" si="9"/>
        <v>-0.15568862275449097</v>
      </c>
      <c r="AB41" s="5"/>
      <c r="AC41">
        <v>23</v>
      </c>
      <c r="AD41">
        <v>28</v>
      </c>
      <c r="AE41">
        <v>20</v>
      </c>
      <c r="AF41">
        <f t="shared" si="4"/>
        <v>71</v>
      </c>
      <c r="AG41" s="5">
        <f t="shared" si="5"/>
        <v>-1.2137359384251062E-2</v>
      </c>
      <c r="AH41" s="5"/>
      <c r="AI41" s="7">
        <v>12</v>
      </c>
      <c r="AJ41" s="7">
        <v>25</v>
      </c>
      <c r="AK41" s="7">
        <v>14</v>
      </c>
      <c r="AL41" s="7">
        <f t="shared" si="6"/>
        <v>51</v>
      </c>
      <c r="AM41" s="5">
        <f t="shared" si="7"/>
        <v>-0.21384060347654971</v>
      </c>
      <c r="AN41" s="5"/>
      <c r="AO41" s="5">
        <f t="shared" si="8"/>
        <v>2.74</v>
      </c>
      <c r="AP41" s="5">
        <f t="shared" si="2"/>
        <v>-0.11358592990343565</v>
      </c>
      <c r="AR41" t="s">
        <v>56</v>
      </c>
      <c r="AS41">
        <v>5</v>
      </c>
      <c r="AU41">
        <v>294</v>
      </c>
      <c r="AW41">
        <v>1</v>
      </c>
    </row>
    <row r="42" spans="1:49" x14ac:dyDescent="0.25">
      <c r="A42" s="2"/>
      <c r="C42">
        <v>14</v>
      </c>
      <c r="D42">
        <v>1</v>
      </c>
      <c r="E42">
        <v>10</v>
      </c>
      <c r="F42">
        <v>32</v>
      </c>
      <c r="G42">
        <v>45</v>
      </c>
      <c r="H42">
        <v>38</v>
      </c>
      <c r="I42">
        <v>38</v>
      </c>
      <c r="J42" s="2">
        <v>38</v>
      </c>
      <c r="K42" s="3">
        <v>40</v>
      </c>
      <c r="L42" s="3">
        <v>50</v>
      </c>
      <c r="M42" s="3">
        <v>47</v>
      </c>
      <c r="N42" s="2">
        <v>44</v>
      </c>
      <c r="O42" s="3">
        <v>42</v>
      </c>
      <c r="P42" s="3">
        <v>43</v>
      </c>
      <c r="Q42" s="3">
        <v>50</v>
      </c>
      <c r="R42" s="3">
        <v>44</v>
      </c>
      <c r="S42" s="3">
        <v>40</v>
      </c>
      <c r="T42">
        <f t="shared" si="10"/>
        <v>591</v>
      </c>
      <c r="U42" s="5">
        <f t="shared" si="1"/>
        <v>2.0471393887427206E-2</v>
      </c>
      <c r="W42">
        <v>36</v>
      </c>
      <c r="X42">
        <v>25</v>
      </c>
      <c r="Y42">
        <v>17</v>
      </c>
      <c r="Z42">
        <f t="shared" si="3"/>
        <v>78</v>
      </c>
      <c r="AA42" s="5">
        <f t="shared" si="9"/>
        <v>-8.532934131736522E-2</v>
      </c>
      <c r="AB42" s="5"/>
      <c r="AC42">
        <v>17</v>
      </c>
      <c r="AD42">
        <v>28</v>
      </c>
      <c r="AE42">
        <v>17</v>
      </c>
      <c r="AF42">
        <f t="shared" si="4"/>
        <v>62</v>
      </c>
      <c r="AG42" s="5">
        <f t="shared" si="5"/>
        <v>-0.13735938425103614</v>
      </c>
      <c r="AH42" s="5"/>
      <c r="AI42" s="7">
        <v>24</v>
      </c>
      <c r="AJ42" s="7">
        <v>25</v>
      </c>
      <c r="AK42" s="7">
        <v>17</v>
      </c>
      <c r="AL42" s="7">
        <f t="shared" si="6"/>
        <v>66</v>
      </c>
      <c r="AM42" s="5">
        <f t="shared" si="7"/>
        <v>1.7382748442112139E-2</v>
      </c>
      <c r="AN42" s="5"/>
      <c r="AO42" s="5">
        <f t="shared" si="8"/>
        <v>2.9487218045112784</v>
      </c>
      <c r="AP42" s="5">
        <f t="shared" si="2"/>
        <v>-4.6062592584186907E-2</v>
      </c>
      <c r="AR42" t="s">
        <v>55</v>
      </c>
      <c r="AS42">
        <v>3</v>
      </c>
      <c r="AU42" s="1">
        <v>293294</v>
      </c>
      <c r="AW42">
        <v>1</v>
      </c>
    </row>
    <row r="43" spans="1:49" x14ac:dyDescent="0.25">
      <c r="A43" s="2"/>
      <c r="C43">
        <v>8</v>
      </c>
      <c r="D43">
        <v>2</v>
      </c>
      <c r="E43">
        <v>10</v>
      </c>
      <c r="F43">
        <v>29</v>
      </c>
      <c r="G43" s="4">
        <v>19</v>
      </c>
      <c r="H43">
        <v>43</v>
      </c>
      <c r="I43">
        <v>35</v>
      </c>
      <c r="J43">
        <v>3</v>
      </c>
      <c r="K43">
        <v>22</v>
      </c>
      <c r="L43">
        <v>7</v>
      </c>
      <c r="M43">
        <v>29</v>
      </c>
      <c r="O43">
        <v>13</v>
      </c>
      <c r="T43">
        <f t="shared" si="10"/>
        <v>200</v>
      </c>
      <c r="U43" s="5">
        <f t="shared" si="1"/>
        <v>-0.65466281086719891</v>
      </c>
      <c r="W43">
        <v>31</v>
      </c>
      <c r="X43">
        <v>25</v>
      </c>
      <c r="Y43">
        <v>20</v>
      </c>
      <c r="Z43">
        <f t="shared" si="3"/>
        <v>76</v>
      </c>
      <c r="AA43" s="5">
        <f t="shared" si="9"/>
        <v>-0.10878243512974048</v>
      </c>
      <c r="AB43" s="5"/>
      <c r="AC43">
        <v>22</v>
      </c>
      <c r="AD43">
        <v>25</v>
      </c>
      <c r="AE43">
        <v>17</v>
      </c>
      <c r="AF43" s="2">
        <f t="shared" si="4"/>
        <v>64</v>
      </c>
      <c r="AG43" s="5">
        <f t="shared" si="5"/>
        <v>-0.10953226761397279</v>
      </c>
      <c r="AH43" s="5"/>
      <c r="AI43" s="7">
        <v>21</v>
      </c>
      <c r="AJ43" s="7">
        <v>15</v>
      </c>
      <c r="AK43" s="7">
        <v>8</v>
      </c>
      <c r="AL43" s="7">
        <f t="shared" si="6"/>
        <v>44</v>
      </c>
      <c r="AM43" s="5">
        <f t="shared" si="7"/>
        <v>-0.32174483437192525</v>
      </c>
      <c r="AN43" s="5"/>
      <c r="AO43" s="5">
        <f t="shared" si="8"/>
        <v>2.140751879699248</v>
      </c>
      <c r="AP43" s="5">
        <f t="shared" si="2"/>
        <v>-0.30744796103975147</v>
      </c>
      <c r="AQ43" t="s">
        <v>66</v>
      </c>
      <c r="AR43" t="s">
        <v>55</v>
      </c>
      <c r="AS43">
        <v>3</v>
      </c>
      <c r="AT43">
        <v>294</v>
      </c>
      <c r="AU43">
        <v>293</v>
      </c>
      <c r="AW43">
        <v>1</v>
      </c>
    </row>
    <row r="44" spans="1:49" x14ac:dyDescent="0.25">
      <c r="A44" s="2"/>
      <c r="C44">
        <v>14</v>
      </c>
      <c r="D44">
        <v>2</v>
      </c>
      <c r="E44">
        <v>9</v>
      </c>
      <c r="F44">
        <v>32</v>
      </c>
      <c r="G44">
        <v>50</v>
      </c>
      <c r="H44">
        <v>48</v>
      </c>
      <c r="I44">
        <v>49</v>
      </c>
      <c r="J44">
        <v>48</v>
      </c>
      <c r="K44">
        <v>41</v>
      </c>
      <c r="L44">
        <v>50</v>
      </c>
      <c r="M44">
        <v>51</v>
      </c>
      <c r="N44">
        <v>51</v>
      </c>
      <c r="O44">
        <v>49</v>
      </c>
      <c r="P44">
        <v>49</v>
      </c>
      <c r="Q44">
        <v>60</v>
      </c>
      <c r="R44">
        <v>55</v>
      </c>
      <c r="S44">
        <v>48</v>
      </c>
      <c r="T44">
        <f t="shared" si="10"/>
        <v>681</v>
      </c>
      <c r="U44" s="5">
        <f t="shared" si="1"/>
        <v>0.17587312899718768</v>
      </c>
      <c r="W44">
        <v>40</v>
      </c>
      <c r="X44">
        <v>30</v>
      </c>
      <c r="Y44">
        <v>30</v>
      </c>
      <c r="Z44" s="2">
        <f t="shared" si="3"/>
        <v>100</v>
      </c>
      <c r="AA44" s="5">
        <f t="shared" si="9"/>
        <v>0.17265469061876254</v>
      </c>
      <c r="AB44" s="5"/>
      <c r="AC44">
        <v>36</v>
      </c>
      <c r="AD44">
        <v>30</v>
      </c>
      <c r="AE44">
        <v>30</v>
      </c>
      <c r="AF44">
        <f t="shared" si="4"/>
        <v>96</v>
      </c>
      <c r="AG44" s="5">
        <f t="shared" si="5"/>
        <v>0.33570159857904081</v>
      </c>
      <c r="AH44" s="5"/>
      <c r="AI44" s="7">
        <v>33</v>
      </c>
      <c r="AJ44" s="7">
        <v>40</v>
      </c>
      <c r="AK44" s="7">
        <v>17</v>
      </c>
      <c r="AL44" s="7">
        <f t="shared" si="6"/>
        <v>90</v>
      </c>
      <c r="AM44" s="5">
        <f t="shared" si="7"/>
        <v>0.38734011151197112</v>
      </c>
      <c r="AN44" s="5"/>
      <c r="AO44" s="5">
        <f t="shared" si="8"/>
        <v>3.8840601503759395</v>
      </c>
      <c r="AP44" s="5">
        <f t="shared" si="2"/>
        <v>0.2565275789761351</v>
      </c>
      <c r="AR44" t="s">
        <v>56</v>
      </c>
      <c r="AS44">
        <v>5</v>
      </c>
      <c r="AU44">
        <v>294</v>
      </c>
      <c r="AW44">
        <v>1</v>
      </c>
    </row>
    <row r="45" spans="1:49" x14ac:dyDescent="0.25">
      <c r="A45" s="2"/>
      <c r="C45">
        <v>14</v>
      </c>
      <c r="D45">
        <v>2</v>
      </c>
      <c r="E45">
        <v>9</v>
      </c>
      <c r="F45">
        <v>31</v>
      </c>
      <c r="G45">
        <v>47</v>
      </c>
      <c r="H45">
        <v>50</v>
      </c>
      <c r="I45">
        <v>50</v>
      </c>
      <c r="J45">
        <v>47</v>
      </c>
      <c r="K45">
        <v>43</v>
      </c>
      <c r="L45">
        <v>50</v>
      </c>
      <c r="M45">
        <v>50</v>
      </c>
      <c r="O45">
        <v>49</v>
      </c>
      <c r="P45">
        <v>56</v>
      </c>
      <c r="Q45">
        <v>44</v>
      </c>
      <c r="R45">
        <v>55</v>
      </c>
      <c r="S45">
        <v>49</v>
      </c>
      <c r="T45">
        <f t="shared" si="10"/>
        <v>621</v>
      </c>
      <c r="U45" s="5">
        <f t="shared" si="1"/>
        <v>7.2271972257347369E-2</v>
      </c>
      <c r="W45">
        <v>40</v>
      </c>
      <c r="X45">
        <v>30</v>
      </c>
      <c r="Y45">
        <v>29</v>
      </c>
      <c r="Z45">
        <f t="shared" si="3"/>
        <v>99</v>
      </c>
      <c r="AA45" s="5">
        <f t="shared" si="9"/>
        <v>0.16092814371257491</v>
      </c>
      <c r="AB45" s="5"/>
      <c r="AC45">
        <v>28</v>
      </c>
      <c r="AD45">
        <v>30</v>
      </c>
      <c r="AE45">
        <v>18</v>
      </c>
      <c r="AF45">
        <f t="shared" si="4"/>
        <v>76</v>
      </c>
      <c r="AG45" s="5">
        <f t="shared" si="5"/>
        <v>5.7430432208407316E-2</v>
      </c>
      <c r="AH45" s="5"/>
      <c r="AI45" s="7">
        <v>40</v>
      </c>
      <c r="AJ45" s="7">
        <v>38</v>
      </c>
      <c r="AK45" s="7">
        <v>17</v>
      </c>
      <c r="AL45" s="7">
        <f t="shared" si="6"/>
        <v>95</v>
      </c>
      <c r="AM45" s="5">
        <f t="shared" si="7"/>
        <v>0.46441456215152505</v>
      </c>
      <c r="AN45" s="5"/>
      <c r="AO45" s="5">
        <f t="shared" si="8"/>
        <v>3.6338345864661656</v>
      </c>
      <c r="AP45" s="5">
        <f t="shared" si="2"/>
        <v>0.17557741089311657</v>
      </c>
      <c r="AR45" t="s">
        <v>55</v>
      </c>
      <c r="AS45">
        <v>3</v>
      </c>
      <c r="AT45">
        <v>270</v>
      </c>
      <c r="AU45">
        <v>294</v>
      </c>
      <c r="AW45">
        <v>1</v>
      </c>
    </row>
    <row r="46" spans="1:49" x14ac:dyDescent="0.25">
      <c r="A46" s="2"/>
      <c r="C46">
        <v>13</v>
      </c>
      <c r="D46">
        <v>1</v>
      </c>
      <c r="E46">
        <v>10</v>
      </c>
      <c r="F46">
        <v>32</v>
      </c>
      <c r="G46">
        <v>49</v>
      </c>
      <c r="H46">
        <v>50</v>
      </c>
      <c r="I46">
        <v>50</v>
      </c>
      <c r="J46">
        <v>50</v>
      </c>
      <c r="K46">
        <v>42</v>
      </c>
      <c r="L46">
        <v>50</v>
      </c>
      <c r="M46">
        <v>53</v>
      </c>
      <c r="N46">
        <v>49</v>
      </c>
      <c r="O46">
        <v>48</v>
      </c>
      <c r="P46">
        <v>55</v>
      </c>
      <c r="Q46">
        <v>60</v>
      </c>
      <c r="R46">
        <v>52</v>
      </c>
      <c r="S46">
        <v>50</v>
      </c>
      <c r="T46">
        <f t="shared" si="10"/>
        <v>690</v>
      </c>
      <c r="U46" s="5">
        <f t="shared" si="1"/>
        <v>0.19141330250816374</v>
      </c>
      <c r="W46">
        <v>40</v>
      </c>
      <c r="X46">
        <v>30</v>
      </c>
      <c r="Y46">
        <v>20</v>
      </c>
      <c r="Z46">
        <f t="shared" si="3"/>
        <v>90</v>
      </c>
      <c r="AA46" s="5">
        <f t="shared" si="9"/>
        <v>5.5389221556886276E-2</v>
      </c>
      <c r="AB46" s="5"/>
      <c r="AC46">
        <v>27</v>
      </c>
      <c r="AD46">
        <v>30</v>
      </c>
      <c r="AE46">
        <v>28</v>
      </c>
      <c r="AF46" s="2">
        <f t="shared" si="4"/>
        <v>85</v>
      </c>
      <c r="AG46" s="5">
        <f t="shared" si="5"/>
        <v>0.1826524570751924</v>
      </c>
      <c r="AH46" s="5"/>
      <c r="AI46" s="7">
        <v>37</v>
      </c>
      <c r="AJ46" s="7">
        <v>30</v>
      </c>
      <c r="AK46" s="7">
        <v>5</v>
      </c>
      <c r="AL46" s="7">
        <f t="shared" si="6"/>
        <v>72</v>
      </c>
      <c r="AM46" s="5">
        <f t="shared" si="7"/>
        <v>0.10987208920957688</v>
      </c>
      <c r="AN46" s="5"/>
      <c r="AO46" s="5">
        <f t="shared" si="8"/>
        <v>3.5075939849624058</v>
      </c>
      <c r="AP46" s="5">
        <f t="shared" si="2"/>
        <v>0.13473746731998293</v>
      </c>
      <c r="AR46" t="s">
        <v>55</v>
      </c>
      <c r="AS46">
        <v>5</v>
      </c>
      <c r="AU46">
        <v>294</v>
      </c>
      <c r="AW46">
        <v>1</v>
      </c>
    </row>
    <row r="47" spans="1:49" x14ac:dyDescent="0.25">
      <c r="A47" s="2"/>
      <c r="C47">
        <v>5</v>
      </c>
      <c r="D47">
        <v>2</v>
      </c>
      <c r="E47">
        <v>7</v>
      </c>
      <c r="F47">
        <v>31</v>
      </c>
      <c r="G47">
        <v>37</v>
      </c>
      <c r="H47">
        <v>38</v>
      </c>
      <c r="I47">
        <v>46</v>
      </c>
      <c r="K47">
        <v>25</v>
      </c>
      <c r="L47">
        <v>35</v>
      </c>
      <c r="M47">
        <v>47</v>
      </c>
      <c r="N47">
        <v>43</v>
      </c>
      <c r="O47">
        <v>35</v>
      </c>
      <c r="Q47">
        <v>27</v>
      </c>
      <c r="S47">
        <v>37</v>
      </c>
      <c r="T47">
        <f t="shared" si="10"/>
        <v>401</v>
      </c>
      <c r="U47" s="5">
        <f t="shared" si="1"/>
        <v>-0.30759893578873382</v>
      </c>
      <c r="W47">
        <v>40</v>
      </c>
      <c r="X47">
        <v>30</v>
      </c>
      <c r="Y47">
        <v>23</v>
      </c>
      <c r="Z47">
        <f t="shared" si="3"/>
        <v>93</v>
      </c>
      <c r="AA47" s="5">
        <f t="shared" si="9"/>
        <v>9.056886227544915E-2</v>
      </c>
      <c r="AB47" s="5"/>
      <c r="AC47">
        <v>26</v>
      </c>
      <c r="AD47">
        <v>21</v>
      </c>
      <c r="AE47">
        <v>23</v>
      </c>
      <c r="AF47">
        <f t="shared" si="4"/>
        <v>70</v>
      </c>
      <c r="AG47" s="5">
        <f t="shared" si="5"/>
        <v>-2.6050917702782735E-2</v>
      </c>
      <c r="AH47" s="5"/>
      <c r="AI47" s="7">
        <v>34</v>
      </c>
      <c r="AJ47" s="7">
        <v>20</v>
      </c>
      <c r="AK47" s="7">
        <v>17</v>
      </c>
      <c r="AL47" s="7">
        <f t="shared" si="6"/>
        <v>71</v>
      </c>
      <c r="AM47" s="5">
        <f t="shared" si="7"/>
        <v>9.4457199081666096E-2</v>
      </c>
      <c r="AN47" s="5"/>
      <c r="AO47" s="5">
        <f t="shared" si="8"/>
        <v>2.9430075187969926</v>
      </c>
      <c r="AP47" s="5">
        <f t="shared" si="2"/>
        <v>-4.7911214211082791E-2</v>
      </c>
      <c r="AR47" t="s">
        <v>58</v>
      </c>
      <c r="AS47">
        <v>5</v>
      </c>
      <c r="AU47">
        <v>294</v>
      </c>
      <c r="AW47">
        <v>1</v>
      </c>
    </row>
    <row r="48" spans="1:49" x14ac:dyDescent="0.25">
      <c r="A48" s="2"/>
      <c r="C48">
        <v>9</v>
      </c>
      <c r="D48">
        <v>2</v>
      </c>
      <c r="E48">
        <v>8</v>
      </c>
      <c r="F48">
        <v>30</v>
      </c>
      <c r="G48">
        <v>36</v>
      </c>
      <c r="H48">
        <v>45</v>
      </c>
      <c r="I48">
        <v>43</v>
      </c>
      <c r="J48">
        <v>13</v>
      </c>
      <c r="K48">
        <v>16</v>
      </c>
      <c r="L48">
        <v>48</v>
      </c>
      <c r="M48">
        <v>41</v>
      </c>
      <c r="N48">
        <v>45</v>
      </c>
      <c r="O48">
        <v>42</v>
      </c>
      <c r="Q48">
        <v>42</v>
      </c>
      <c r="R48">
        <v>50</v>
      </c>
      <c r="T48">
        <f t="shared" si="10"/>
        <v>451</v>
      </c>
      <c r="U48" s="5">
        <f t="shared" si="1"/>
        <v>-0.22126463850553355</v>
      </c>
      <c r="W48">
        <v>33</v>
      </c>
      <c r="X48">
        <v>30</v>
      </c>
      <c r="Y48">
        <v>27</v>
      </c>
      <c r="Z48" s="2">
        <f t="shared" si="3"/>
        <v>90</v>
      </c>
      <c r="AA48" s="5">
        <f t="shared" si="9"/>
        <v>5.5389221556886276E-2</v>
      </c>
      <c r="AB48" s="5"/>
      <c r="AC48">
        <v>21</v>
      </c>
      <c r="AD48">
        <v>20</v>
      </c>
      <c r="AE48">
        <v>16</v>
      </c>
      <c r="AF48">
        <f t="shared" si="4"/>
        <v>57</v>
      </c>
      <c r="AG48" s="5">
        <f t="shared" si="5"/>
        <v>-0.20692717584369452</v>
      </c>
      <c r="AH48" s="5"/>
      <c r="AI48" s="7">
        <v>8</v>
      </c>
      <c r="AJ48" s="7">
        <v>38</v>
      </c>
      <c r="AK48" s="7">
        <v>9</v>
      </c>
      <c r="AL48" s="7">
        <f t="shared" si="6"/>
        <v>55</v>
      </c>
      <c r="AM48" s="5">
        <f t="shared" si="7"/>
        <v>-0.15218104296490656</v>
      </c>
      <c r="AN48" s="5"/>
      <c r="AO48" s="5">
        <f t="shared" si="8"/>
        <v>2.6981954887218045</v>
      </c>
      <c r="AP48" s="5">
        <f t="shared" si="2"/>
        <v>-0.12711005654230542</v>
      </c>
      <c r="AR48" t="s">
        <v>56</v>
      </c>
      <c r="AS48">
        <v>5</v>
      </c>
      <c r="AU48">
        <v>294</v>
      </c>
      <c r="AW48">
        <v>1</v>
      </c>
    </row>
    <row r="49" spans="1:49" x14ac:dyDescent="0.25">
      <c r="A49" s="2"/>
      <c r="C49">
        <v>11</v>
      </c>
      <c r="D49">
        <v>2</v>
      </c>
      <c r="E49">
        <v>10</v>
      </c>
      <c r="F49">
        <v>32</v>
      </c>
      <c r="G49">
        <v>41</v>
      </c>
      <c r="H49">
        <v>42</v>
      </c>
      <c r="I49">
        <v>39</v>
      </c>
      <c r="K49">
        <v>26</v>
      </c>
      <c r="L49">
        <v>50</v>
      </c>
      <c r="M49">
        <v>41</v>
      </c>
      <c r="N49">
        <v>31</v>
      </c>
      <c r="O49">
        <v>37</v>
      </c>
      <c r="P49">
        <v>50</v>
      </c>
      <c r="Q49">
        <v>49</v>
      </c>
      <c r="R49">
        <v>50</v>
      </c>
      <c r="S49">
        <v>47</v>
      </c>
      <c r="T49">
        <f t="shared" si="10"/>
        <v>535</v>
      </c>
      <c r="U49" s="5">
        <f t="shared" si="1"/>
        <v>-7.6223019069757092E-2</v>
      </c>
      <c r="W49">
        <v>39</v>
      </c>
      <c r="X49">
        <v>30</v>
      </c>
      <c r="Y49">
        <v>26</v>
      </c>
      <c r="Z49" s="2">
        <f t="shared" si="3"/>
        <v>95</v>
      </c>
      <c r="AA49" s="5">
        <f t="shared" si="9"/>
        <v>0.11402195608782441</v>
      </c>
      <c r="AB49" s="5"/>
      <c r="AC49">
        <v>9</v>
      </c>
      <c r="AD49">
        <v>30</v>
      </c>
      <c r="AE49">
        <v>15</v>
      </c>
      <c r="AF49">
        <f t="shared" si="4"/>
        <v>54</v>
      </c>
      <c r="AG49" s="5">
        <f t="shared" si="5"/>
        <v>-0.24866785079928955</v>
      </c>
      <c r="AH49" s="5"/>
      <c r="AI49" s="7">
        <v>36</v>
      </c>
      <c r="AJ49" s="7">
        <v>20</v>
      </c>
      <c r="AK49" s="7">
        <v>7</v>
      </c>
      <c r="AL49" s="7">
        <f t="shared" si="6"/>
        <v>63</v>
      </c>
      <c r="AM49" s="5">
        <f t="shared" si="7"/>
        <v>-2.8861921941620232E-2</v>
      </c>
      <c r="AN49" s="5"/>
      <c r="AO49" s="5">
        <f t="shared" si="8"/>
        <v>2.9245112781954887</v>
      </c>
      <c r="AP49" s="5">
        <f t="shared" si="2"/>
        <v>-5.3894910529719432E-2</v>
      </c>
      <c r="AR49" t="s">
        <v>56</v>
      </c>
      <c r="AS49">
        <v>6</v>
      </c>
      <c r="AU49">
        <v>294</v>
      </c>
      <c r="AW49">
        <v>1</v>
      </c>
    </row>
    <row r="50" spans="1:49" x14ac:dyDescent="0.25">
      <c r="A50" s="2"/>
      <c r="C50">
        <v>0</v>
      </c>
      <c r="E50">
        <v>1</v>
      </c>
      <c r="F50">
        <v>32</v>
      </c>
      <c r="G50" s="4">
        <v>16</v>
      </c>
      <c r="H50">
        <v>35</v>
      </c>
      <c r="I50" s="3">
        <v>32</v>
      </c>
      <c r="J50" s="3">
        <v>23</v>
      </c>
      <c r="K50" s="3"/>
      <c r="L50" s="3">
        <v>41</v>
      </c>
      <c r="M50" s="3">
        <v>30</v>
      </c>
      <c r="N50" s="3">
        <v>27</v>
      </c>
      <c r="O50" s="3">
        <v>24</v>
      </c>
      <c r="P50" s="3"/>
      <c r="Q50" s="3">
        <v>21</v>
      </c>
      <c r="R50" s="3"/>
      <c r="S50" s="3"/>
      <c r="T50">
        <f t="shared" si="10"/>
        <v>281</v>
      </c>
      <c r="U50" s="5">
        <f t="shared" si="1"/>
        <v>-0.51480124926841453</v>
      </c>
      <c r="V50" s="3"/>
      <c r="W50">
        <v>33</v>
      </c>
      <c r="X50">
        <v>22</v>
      </c>
      <c r="Y50">
        <v>17</v>
      </c>
      <c r="Z50">
        <f t="shared" si="3"/>
        <v>72</v>
      </c>
      <c r="AA50" s="5">
        <f t="shared" si="9"/>
        <v>-0.15568862275449097</v>
      </c>
      <c r="AB50" s="5"/>
      <c r="AC50">
        <v>17</v>
      </c>
      <c r="AD50">
        <v>27</v>
      </c>
      <c r="AE50">
        <v>20</v>
      </c>
      <c r="AF50">
        <f t="shared" si="4"/>
        <v>64</v>
      </c>
      <c r="AG50" s="5">
        <f t="shared" si="5"/>
        <v>-0.10953226761397279</v>
      </c>
      <c r="AH50" s="5"/>
      <c r="AI50" s="7">
        <v>22</v>
      </c>
      <c r="AJ50" s="7">
        <v>25</v>
      </c>
      <c r="AK50" s="7">
        <v>7</v>
      </c>
      <c r="AL50" s="7">
        <f t="shared" si="6"/>
        <v>54</v>
      </c>
      <c r="AM50" s="5">
        <f t="shared" si="7"/>
        <v>-0.16759593309281734</v>
      </c>
      <c r="AN50" s="5"/>
      <c r="AO50" s="5">
        <f t="shared" si="8"/>
        <v>2.3225563909774438</v>
      </c>
      <c r="AP50" s="5">
        <f t="shared" si="2"/>
        <v>-0.24863260454193312</v>
      </c>
      <c r="AQ50" t="s">
        <v>66</v>
      </c>
      <c r="AR50" t="s">
        <v>55</v>
      </c>
      <c r="AS50">
        <v>6</v>
      </c>
      <c r="AU50">
        <v>294</v>
      </c>
      <c r="AW50">
        <v>1</v>
      </c>
    </row>
    <row r="51" spans="1:49" x14ac:dyDescent="0.25">
      <c r="A51" s="2"/>
      <c r="C51">
        <v>14</v>
      </c>
      <c r="D51">
        <v>2</v>
      </c>
      <c r="E51">
        <v>10</v>
      </c>
      <c r="F51">
        <v>30</v>
      </c>
      <c r="G51">
        <v>49</v>
      </c>
      <c r="H51">
        <v>46</v>
      </c>
      <c r="I51">
        <v>42</v>
      </c>
      <c r="J51">
        <v>47</v>
      </c>
      <c r="K51">
        <v>41</v>
      </c>
      <c r="L51">
        <v>50</v>
      </c>
      <c r="M51">
        <v>51</v>
      </c>
      <c r="N51">
        <v>44</v>
      </c>
      <c r="O51">
        <v>46</v>
      </c>
      <c r="P51">
        <v>46</v>
      </c>
      <c r="Q51">
        <v>56</v>
      </c>
      <c r="R51">
        <v>45</v>
      </c>
      <c r="S51">
        <v>50</v>
      </c>
      <c r="T51">
        <f t="shared" si="10"/>
        <v>643</v>
      </c>
      <c r="U51" s="5">
        <f t="shared" si="1"/>
        <v>0.11025906306195549</v>
      </c>
      <c r="W51">
        <v>40</v>
      </c>
      <c r="X51">
        <v>30</v>
      </c>
      <c r="Y51">
        <v>30</v>
      </c>
      <c r="Z51">
        <f t="shared" si="3"/>
        <v>100</v>
      </c>
      <c r="AA51" s="5">
        <f t="shared" si="9"/>
        <v>0.17265469061876254</v>
      </c>
      <c r="AB51" s="5"/>
      <c r="AC51">
        <v>23</v>
      </c>
      <c r="AD51">
        <v>30</v>
      </c>
      <c r="AE51">
        <v>22</v>
      </c>
      <c r="AF51">
        <f t="shared" si="4"/>
        <v>75</v>
      </c>
      <c r="AG51" s="5">
        <f t="shared" si="5"/>
        <v>4.3516873889875643E-2</v>
      </c>
      <c r="AH51" s="5"/>
      <c r="AI51" s="7">
        <v>20</v>
      </c>
      <c r="AJ51" s="7">
        <v>40</v>
      </c>
      <c r="AK51" s="7">
        <v>19</v>
      </c>
      <c r="AL51" s="7">
        <f t="shared" si="6"/>
        <v>79</v>
      </c>
      <c r="AM51" s="5">
        <f t="shared" si="7"/>
        <v>0.2177763201049524</v>
      </c>
      <c r="AN51" s="5"/>
      <c r="AO51" s="5">
        <f t="shared" si="8"/>
        <v>3.5069172932330828</v>
      </c>
      <c r="AP51" s="5">
        <f t="shared" si="2"/>
        <v>0.13451855160100851</v>
      </c>
      <c r="AR51" t="s">
        <v>55</v>
      </c>
      <c r="AS51">
        <v>5</v>
      </c>
      <c r="AU51">
        <v>294</v>
      </c>
      <c r="AW51">
        <v>1</v>
      </c>
    </row>
    <row r="52" spans="1:49" x14ac:dyDescent="0.25">
      <c r="A52" s="2"/>
      <c r="C52">
        <v>4</v>
      </c>
      <c r="D52">
        <v>1</v>
      </c>
      <c r="E52">
        <v>5</v>
      </c>
      <c r="F52" s="2">
        <v>15</v>
      </c>
      <c r="G52" s="2">
        <v>41</v>
      </c>
      <c r="H52" s="2">
        <v>45</v>
      </c>
      <c r="I52" s="2"/>
      <c r="J52" s="2"/>
      <c r="K52" s="2">
        <v>38</v>
      </c>
      <c r="L52" s="2"/>
      <c r="M52" s="2"/>
      <c r="N52" s="2"/>
      <c r="O52" s="3"/>
      <c r="P52" s="3"/>
      <c r="Q52" s="3"/>
      <c r="R52" s="3"/>
      <c r="S52" s="3"/>
      <c r="T52">
        <f t="shared" si="10"/>
        <v>139</v>
      </c>
      <c r="U52" s="5">
        <f t="shared" si="1"/>
        <v>-0.75999065355270323</v>
      </c>
      <c r="V52" s="2"/>
      <c r="W52" s="3">
        <v>40</v>
      </c>
      <c r="X52" s="3">
        <v>25</v>
      </c>
      <c r="Y52" s="3">
        <v>24</v>
      </c>
      <c r="Z52">
        <f t="shared" si="3"/>
        <v>89</v>
      </c>
      <c r="AA52" s="5">
        <f t="shared" si="9"/>
        <v>4.3662674650698653E-2</v>
      </c>
      <c r="AB52" s="5"/>
      <c r="AC52" s="3">
        <v>20</v>
      </c>
      <c r="AD52" s="3">
        <v>27</v>
      </c>
      <c r="AE52" s="3">
        <v>30</v>
      </c>
      <c r="AF52">
        <f t="shared" si="4"/>
        <v>77</v>
      </c>
      <c r="AG52" s="5">
        <f t="shared" si="5"/>
        <v>7.1343990526938988E-2</v>
      </c>
      <c r="AH52" s="5"/>
      <c r="AI52" s="7">
        <v>15</v>
      </c>
      <c r="AJ52" s="7">
        <v>40</v>
      </c>
      <c r="AK52" s="7">
        <v>13</v>
      </c>
      <c r="AL52" s="7">
        <f t="shared" si="6"/>
        <v>68</v>
      </c>
      <c r="AM52" s="5">
        <f t="shared" si="7"/>
        <v>4.8212528697933722E-2</v>
      </c>
      <c r="AN52" s="5"/>
      <c r="AO52" s="5">
        <f t="shared" si="8"/>
        <v>2.5490225563909776</v>
      </c>
      <c r="AP52" s="5">
        <f t="shared" si="2"/>
        <v>-0.17536881059179724</v>
      </c>
      <c r="AQ52" s="3" t="s">
        <v>72</v>
      </c>
      <c r="AR52" t="s">
        <v>55</v>
      </c>
      <c r="AS52">
        <v>5</v>
      </c>
      <c r="AU52">
        <v>294</v>
      </c>
      <c r="AW52">
        <v>1</v>
      </c>
    </row>
    <row r="53" spans="1:49" x14ac:dyDescent="0.25">
      <c r="U53" s="5"/>
      <c r="AA53" s="5"/>
      <c r="AB53" s="5"/>
      <c r="AG53" s="5"/>
      <c r="AH53" s="5"/>
      <c r="AI53" s="7"/>
      <c r="AJ53" s="7"/>
      <c r="AK53" s="7"/>
      <c r="AL53" s="7"/>
      <c r="AM53" s="5"/>
      <c r="AN53" s="5"/>
      <c r="AO53" s="5"/>
      <c r="AP53" s="5"/>
    </row>
    <row r="54" spans="1:49" x14ac:dyDescent="0.25">
      <c r="A54" s="2" t="s">
        <v>68</v>
      </c>
      <c r="F54">
        <f>SUM(F6:F52)/47</f>
        <v>26.893617021276597</v>
      </c>
      <c r="G54">
        <f>SUM(G6:G52)/47</f>
        <v>35.340425531914896</v>
      </c>
      <c r="H54">
        <f>SUM(H6:H52)/46</f>
        <v>40.847826086956523</v>
      </c>
      <c r="I54">
        <f>SUM(I6:I52)/47</f>
        <v>37.617021276595743</v>
      </c>
      <c r="J54">
        <f>SUM(J6:J52)/43</f>
        <v>30.348837209302324</v>
      </c>
      <c r="K54">
        <f>SUM(K6:K52)/41</f>
        <v>28.902439024390244</v>
      </c>
      <c r="L54">
        <f>SUM(L6:L52)/37</f>
        <v>43.216216216216218</v>
      </c>
      <c r="M54">
        <f>SUM(M6:M52)/39</f>
        <v>41.179487179487182</v>
      </c>
      <c r="N54">
        <f>SUM(N6:N52)/38</f>
        <v>39.736842105263158</v>
      </c>
      <c r="O54">
        <f>SUM(O6:O52)/35</f>
        <v>41.114285714285714</v>
      </c>
      <c r="P54">
        <f>SUM(P6:P52)/18</f>
        <v>74.833333333333329</v>
      </c>
      <c r="Q54">
        <f>SUM(Q6:Q52)/32</f>
        <v>44.0625</v>
      </c>
      <c r="R54">
        <f>SUM(R6:R52)/27</f>
        <v>47.666666666666664</v>
      </c>
      <c r="S54">
        <f>SUM(S6:S52)/26</f>
        <v>47.384615384615387</v>
      </c>
      <c r="T54">
        <f>SUM(F54:S54)</f>
        <v>579.14411275030398</v>
      </c>
      <c r="U54" s="5">
        <f>+(T54-$T$54)/$T$54</f>
        <v>0</v>
      </c>
      <c r="W54">
        <f>SUM(W6:W52)/47</f>
        <v>35.872340425531917</v>
      </c>
      <c r="X54">
        <f>SUM(X6:X52)/47</f>
        <v>27.553191489361701</v>
      </c>
      <c r="Y54">
        <f>SUM(Y6:Y52)/47</f>
        <v>21.851063829787233</v>
      </c>
      <c r="Z54">
        <f>SUM(Z6:Z52)/47</f>
        <v>85.276595744680847</v>
      </c>
      <c r="AA54" s="5">
        <f>+(Z54-$Z$54)/$Z$54</f>
        <v>0</v>
      </c>
      <c r="AB54" s="5"/>
      <c r="AC54">
        <f>SUM(AC6:AC52)/46</f>
        <v>23.5</v>
      </c>
      <c r="AD54">
        <f>SUM(AD6:AD52)/46</f>
        <v>26.847826086956523</v>
      </c>
      <c r="AE54">
        <f>SUM(AE6:AE52)/46</f>
        <v>21.673913043478262</v>
      </c>
      <c r="AF54">
        <f>SUM(AF6:AF52)/47</f>
        <v>71.872340425531917</v>
      </c>
      <c r="AG54" s="5">
        <f t="shared" si="5"/>
        <v>0</v>
      </c>
      <c r="AH54" s="5"/>
      <c r="AI54">
        <f>SUM(AI6:AI52)/46</f>
        <v>26.5</v>
      </c>
      <c r="AJ54">
        <f>SUM(AJ6:AJ52)/46</f>
        <v>26.347826086956523</v>
      </c>
      <c r="AK54">
        <f>SUM(AK6:AK52)/46</f>
        <v>13.434782608695652</v>
      </c>
      <c r="AL54">
        <f>SUM(AL6:AL52)/47</f>
        <v>64.872340425531917</v>
      </c>
      <c r="AM54" s="5">
        <f t="shared" si="7"/>
        <v>0</v>
      </c>
      <c r="AN54" s="5"/>
      <c r="AO54" s="5">
        <f>+(T54/$T$55)+Z54/100+AF54/100+AL54/100</f>
        <v>3.0911061685894827</v>
      </c>
      <c r="AP54" s="5">
        <f>+(AO54-$AO$54)/$AO$54</f>
        <v>0</v>
      </c>
    </row>
    <row r="55" spans="1:49" x14ac:dyDescent="0.25">
      <c r="A55" s="2" t="s">
        <v>76</v>
      </c>
      <c r="F55">
        <v>30</v>
      </c>
      <c r="G55">
        <v>40</v>
      </c>
      <c r="H55">
        <v>50</v>
      </c>
      <c r="I55">
        <v>50</v>
      </c>
      <c r="J55">
        <v>50</v>
      </c>
      <c r="K55">
        <v>45</v>
      </c>
      <c r="L55">
        <v>50</v>
      </c>
      <c r="M55">
        <v>50</v>
      </c>
      <c r="N55">
        <v>50</v>
      </c>
      <c r="O55">
        <v>50</v>
      </c>
      <c r="P55">
        <v>50</v>
      </c>
      <c r="Q55">
        <v>50</v>
      </c>
      <c r="R55">
        <v>50</v>
      </c>
      <c r="S55">
        <v>50</v>
      </c>
      <c r="T55">
        <f>SUM(F55:S55)</f>
        <v>665</v>
      </c>
      <c r="W55">
        <v>40</v>
      </c>
      <c r="X55">
        <v>30</v>
      </c>
      <c r="Y55">
        <v>30</v>
      </c>
      <c r="Z55">
        <f t="shared" si="3"/>
        <v>100</v>
      </c>
      <c r="AC55">
        <v>40</v>
      </c>
      <c r="AD55">
        <v>30</v>
      </c>
      <c r="AE55">
        <v>30</v>
      </c>
      <c r="AF55">
        <f>SUM(AC55:AE55)</f>
        <v>100</v>
      </c>
      <c r="AI55">
        <v>40</v>
      </c>
      <c r="AJ55">
        <v>40</v>
      </c>
      <c r="AK55">
        <v>20</v>
      </c>
      <c r="AL55">
        <f>SUM(AI55:AK55)</f>
        <v>100</v>
      </c>
      <c r="AO55" s="5">
        <f>+(T55/$T$55)+Z55/100+AF55/100+AL55/100</f>
        <v>4</v>
      </c>
      <c r="AP55" s="5">
        <f>+(AO55-$AO$54)/$AO$54</f>
        <v>0.29403513882710114</v>
      </c>
    </row>
    <row r="56" spans="1:49" x14ac:dyDescent="0.25">
      <c r="A56" s="2" t="s">
        <v>94</v>
      </c>
      <c r="C56" s="6"/>
      <c r="E56" s="6"/>
      <c r="F56" s="6">
        <f t="shared" ref="F56:T56" si="11">F54/F55</f>
        <v>0.89645390070921993</v>
      </c>
      <c r="G56" s="6">
        <f t="shared" si="11"/>
        <v>0.88351063829787235</v>
      </c>
      <c r="H56" s="6">
        <f t="shared" si="11"/>
        <v>0.81695652173913047</v>
      </c>
      <c r="I56" s="6">
        <f t="shared" si="11"/>
        <v>0.75234042553191482</v>
      </c>
      <c r="J56" s="6">
        <f t="shared" si="11"/>
        <v>0.60697674418604652</v>
      </c>
      <c r="K56" s="6">
        <f t="shared" si="11"/>
        <v>0.64227642276422769</v>
      </c>
      <c r="L56" s="6">
        <f t="shared" si="11"/>
        <v>0.86432432432432438</v>
      </c>
      <c r="M56" s="6">
        <f t="shared" si="11"/>
        <v>0.82358974358974368</v>
      </c>
      <c r="N56" s="6">
        <f t="shared" si="11"/>
        <v>0.79473684210526319</v>
      </c>
      <c r="O56" s="6">
        <f t="shared" si="11"/>
        <v>0.82228571428571429</v>
      </c>
      <c r="P56" s="6">
        <f t="shared" si="11"/>
        <v>1.4966666666666666</v>
      </c>
      <c r="Q56" s="6">
        <f t="shared" si="11"/>
        <v>0.88124999999999998</v>
      </c>
      <c r="R56" s="6">
        <f>R54/R55</f>
        <v>0.95333333333333325</v>
      </c>
      <c r="S56" s="6">
        <f>S54/S55</f>
        <v>0.94769230769230772</v>
      </c>
      <c r="T56" s="6">
        <f t="shared" si="11"/>
        <v>0.87089340263203607</v>
      </c>
      <c r="W56" s="6">
        <f>W54/W55</f>
        <v>0.89680851063829792</v>
      </c>
      <c r="X56" s="6">
        <f>X54/X55</f>
        <v>0.91843971631205668</v>
      </c>
      <c r="Y56" s="6">
        <f>Y54/Y55</f>
        <v>0.72836879432624113</v>
      </c>
      <c r="Z56" s="6">
        <f>Z54/Z55</f>
        <v>0.8527659574468085</v>
      </c>
      <c r="AC56" s="6">
        <f>AC54/AC55</f>
        <v>0.58750000000000002</v>
      </c>
      <c r="AD56" s="6">
        <f>AD54/AD55</f>
        <v>0.89492753623188415</v>
      </c>
      <c r="AE56" s="6">
        <f>AE54/AE55</f>
        <v>0.72246376811594204</v>
      </c>
      <c r="AF56" s="6">
        <f>AF54/AF55</f>
        <v>0.71872340425531922</v>
      </c>
      <c r="AI56" s="6">
        <f>AI54/AI55</f>
        <v>0.66249999999999998</v>
      </c>
      <c r="AJ56" s="6">
        <f>AJ54/AJ55</f>
        <v>0.65869565217391313</v>
      </c>
      <c r="AK56" s="6">
        <f>AK54/AK55</f>
        <v>0.67173913043478262</v>
      </c>
      <c r="AL56" s="6">
        <f>AL54/AL55</f>
        <v>0.64872340425531916</v>
      </c>
      <c r="AO56" s="6">
        <f>AO54/AO55</f>
        <v>0.77277654214737068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workbookViewId="0">
      <selection activeCell="A10" sqref="A10"/>
    </sheetView>
  </sheetViews>
  <sheetFormatPr defaultColWidth="8.77734375" defaultRowHeight="13.2" x14ac:dyDescent="0.25"/>
  <cols>
    <col min="1" max="3" width="8.77734375" customWidth="1"/>
    <col min="4" max="4" width="1.77734375" customWidth="1"/>
    <col min="5" max="5" width="3.77734375" customWidth="1"/>
    <col min="6" max="6" width="1.77734375" customWidth="1"/>
    <col min="7" max="19" width="2.77734375" customWidth="1"/>
    <col min="20" max="20" width="2.77734375" style="7" customWidth="1"/>
    <col min="21" max="22" width="5.77734375" customWidth="1"/>
    <col min="23" max="23" width="1.77734375" customWidth="1"/>
    <col min="24" max="24" width="3.77734375" customWidth="1"/>
    <col min="25" max="25" width="5.77734375" customWidth="1"/>
    <col min="26" max="26" width="1.77734375" customWidth="1"/>
    <col min="27" max="27" width="3.77734375" style="7" customWidth="1"/>
    <col min="28" max="28" width="5.77734375" customWidth="1"/>
    <col min="29" max="29" width="1.77734375" customWidth="1"/>
    <col min="30" max="30" width="3.77734375" customWidth="1"/>
    <col min="31" max="31" width="5.77734375" customWidth="1"/>
    <col min="32" max="32" width="1.77734375" customWidth="1"/>
    <col min="33" max="33" width="8.77734375" customWidth="1"/>
    <col min="34" max="34" width="1.77734375" customWidth="1"/>
    <col min="35" max="35" width="5.6640625" customWidth="1"/>
    <col min="36" max="36" width="1.77734375" customWidth="1"/>
    <col min="37" max="37" width="8.77734375" customWidth="1"/>
    <col min="38" max="38" width="1.77734375" customWidth="1"/>
    <col min="39" max="39" width="3.77734375" customWidth="1"/>
    <col min="40" max="46" width="7.77734375" customWidth="1"/>
  </cols>
  <sheetData>
    <row r="1" spans="1:46" x14ac:dyDescent="0.25">
      <c r="A1" t="s">
        <v>22</v>
      </c>
      <c r="G1" s="15" t="s">
        <v>8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5"/>
      <c r="V1" s="15" t="s">
        <v>17</v>
      </c>
      <c r="W1" s="15"/>
      <c r="X1" s="15"/>
      <c r="Y1" s="15"/>
      <c r="Z1" s="15"/>
      <c r="AA1" s="16"/>
      <c r="AB1" s="15"/>
      <c r="AC1" s="15"/>
      <c r="AD1" s="15" t="s">
        <v>21</v>
      </c>
      <c r="AE1" s="15"/>
      <c r="AF1" s="15"/>
      <c r="AG1" s="15"/>
      <c r="AH1" s="15"/>
      <c r="AI1" s="15" t="s">
        <v>25</v>
      </c>
      <c r="AJ1" s="15"/>
      <c r="AK1" s="15"/>
      <c r="AL1" s="15"/>
      <c r="AM1" s="15"/>
      <c r="AN1" s="15"/>
      <c r="AO1" s="15" t="s">
        <v>27</v>
      </c>
      <c r="AP1" s="15"/>
      <c r="AQ1" s="15"/>
      <c r="AR1" s="15"/>
      <c r="AS1" s="15"/>
      <c r="AT1" s="15"/>
    </row>
    <row r="2" spans="1:46" x14ac:dyDescent="0.25">
      <c r="A2" t="s">
        <v>23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5" t="s">
        <v>18</v>
      </c>
      <c r="V2" s="15"/>
      <c r="W2" s="15"/>
      <c r="X2" s="15"/>
      <c r="Y2" s="15"/>
      <c r="Z2" s="15"/>
      <c r="AA2" s="16"/>
      <c r="AB2" s="15"/>
      <c r="AC2" s="15"/>
      <c r="AD2" s="15"/>
      <c r="AE2" s="15"/>
      <c r="AF2" s="15"/>
      <c r="AG2" s="15"/>
      <c r="AH2" s="15"/>
      <c r="AI2" s="15"/>
      <c r="AJ2" s="15"/>
      <c r="AK2" s="15" t="s">
        <v>26</v>
      </c>
      <c r="AL2" s="15"/>
      <c r="AM2" s="15"/>
      <c r="AN2" s="15"/>
      <c r="AO2" s="15" t="s">
        <v>28</v>
      </c>
      <c r="AP2" s="15"/>
      <c r="AQ2" s="15"/>
      <c r="AR2" s="15"/>
      <c r="AS2" s="15"/>
      <c r="AT2" s="15"/>
    </row>
    <row r="3" spans="1:46" x14ac:dyDescent="0.25">
      <c r="A3" t="s">
        <v>24</v>
      </c>
      <c r="X3" t="s">
        <v>19</v>
      </c>
      <c r="AO3" s="15" t="s">
        <v>29</v>
      </c>
    </row>
    <row r="4" spans="1:46" x14ac:dyDescent="0.25">
      <c r="A4" s="2" t="s">
        <v>46</v>
      </c>
      <c r="C4" s="2" t="s">
        <v>76</v>
      </c>
      <c r="D4" s="9"/>
      <c r="F4" s="9"/>
      <c r="G4" s="2"/>
      <c r="H4" s="2"/>
      <c r="I4" s="2"/>
      <c r="J4" s="2"/>
      <c r="K4" s="2"/>
      <c r="S4" s="2"/>
      <c r="T4" s="8"/>
      <c r="Z4" s="2"/>
      <c r="AA4" s="17" t="s">
        <v>20</v>
      </c>
      <c r="AB4" s="2"/>
      <c r="AC4" s="2"/>
      <c r="AD4" s="2"/>
      <c r="AE4" s="2"/>
      <c r="AF4" s="2"/>
      <c r="AG4" s="2"/>
      <c r="AH4" s="9"/>
      <c r="AI4" s="2"/>
      <c r="AJ4" s="9"/>
      <c r="AK4" s="2"/>
      <c r="AL4" s="9"/>
    </row>
    <row r="5" spans="1:46" x14ac:dyDescent="0.25">
      <c r="A5" s="2" t="s">
        <v>48</v>
      </c>
      <c r="B5" s="2" t="s">
        <v>47</v>
      </c>
      <c r="C5" s="2" t="s">
        <v>16</v>
      </c>
      <c r="D5" s="9"/>
      <c r="E5" s="2" t="s">
        <v>123</v>
      </c>
      <c r="F5" s="9"/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8">
        <v>14</v>
      </c>
      <c r="U5" s="2" t="s">
        <v>81</v>
      </c>
      <c r="V5" s="2" t="s">
        <v>106</v>
      </c>
      <c r="X5" s="2" t="s">
        <v>92</v>
      </c>
      <c r="Y5" s="2" t="s">
        <v>106</v>
      </c>
      <c r="Z5" s="2"/>
      <c r="AA5" s="8" t="s">
        <v>93</v>
      </c>
      <c r="AB5" s="2" t="s">
        <v>106</v>
      </c>
      <c r="AC5" s="2"/>
      <c r="AD5" s="2" t="s">
        <v>107</v>
      </c>
      <c r="AE5" s="2" t="s">
        <v>106</v>
      </c>
      <c r="AF5" s="2"/>
      <c r="AG5" s="2" t="s">
        <v>76</v>
      </c>
      <c r="AH5" s="9"/>
      <c r="AI5" s="2" t="s">
        <v>115</v>
      </c>
      <c r="AJ5" s="9"/>
      <c r="AK5" s="2" t="s">
        <v>122</v>
      </c>
      <c r="AL5" s="9"/>
      <c r="AM5" s="2" t="s">
        <v>124</v>
      </c>
      <c r="AN5" s="2" t="s">
        <v>30</v>
      </c>
      <c r="AO5" s="2" t="s">
        <v>31</v>
      </c>
      <c r="AP5" s="2" t="s">
        <v>32</v>
      </c>
      <c r="AQ5" s="2" t="s">
        <v>33</v>
      </c>
      <c r="AR5" s="2" t="s">
        <v>34</v>
      </c>
      <c r="AS5" s="2" t="s">
        <v>35</v>
      </c>
      <c r="AT5" s="2" t="s">
        <v>36</v>
      </c>
    </row>
    <row r="6" spans="1:46" x14ac:dyDescent="0.25">
      <c r="C6">
        <f>E6+(AG6*0.5)+(AI6*0.25)+(AK6*0.35)</f>
        <v>70.515173599737963</v>
      </c>
      <c r="D6" s="10"/>
      <c r="E6">
        <v>0</v>
      </c>
      <c r="F6" s="10"/>
      <c r="G6" s="3">
        <v>30</v>
      </c>
      <c r="H6">
        <v>45</v>
      </c>
      <c r="I6">
        <v>44</v>
      </c>
      <c r="J6">
        <v>44</v>
      </c>
      <c r="K6" s="2">
        <v>31</v>
      </c>
      <c r="L6" s="3">
        <v>45</v>
      </c>
      <c r="M6" s="3">
        <v>45</v>
      </c>
      <c r="N6" s="3">
        <v>33</v>
      </c>
      <c r="O6" s="3"/>
      <c r="P6" s="3">
        <v>41</v>
      </c>
      <c r="Q6" s="3"/>
      <c r="R6" s="3">
        <v>41</v>
      </c>
      <c r="S6" s="3">
        <v>41</v>
      </c>
      <c r="T6" s="3">
        <v>50</v>
      </c>
      <c r="U6">
        <f>SUM(G6:T6)</f>
        <v>490</v>
      </c>
      <c r="V6">
        <f>IF(U6*U$58&gt;75,(U6*U$58-75)*U$59+75,U6*U$58)</f>
        <v>75</v>
      </c>
      <c r="X6">
        <v>76</v>
      </c>
      <c r="Y6">
        <f>IF(X6*X$58&gt;75,(X6*X$58-75)*X$59+75,X6*X$58)</f>
        <v>66.279069767441854</v>
      </c>
      <c r="Z6" s="5"/>
      <c r="AA6" s="7">
        <v>65</v>
      </c>
      <c r="AB6">
        <f>IF(AA6*AA$58&gt;75,(AA6*AA$58-75)*AA$59+75,AA6*AA$58)</f>
        <v>68.661971830985905</v>
      </c>
      <c r="AD6">
        <v>39</v>
      </c>
      <c r="AE6">
        <f>IF(AD6*AD$58&gt;75,(AD6*AD$58-75)*AD$59+75,AD6*AD$58)</f>
        <v>44.999999999999993</v>
      </c>
      <c r="AF6" s="5"/>
      <c r="AG6" s="5">
        <f>(+V6+Y6+AB6+AE6-MIN(V6,Y6,AB6,AE6))/3</f>
        <v>69.980347199475929</v>
      </c>
      <c r="AH6" s="10"/>
      <c r="AI6">
        <v>48.3</v>
      </c>
      <c r="AJ6" s="10"/>
      <c r="AK6" s="5">
        <v>67</v>
      </c>
      <c r="AL6" s="10"/>
      <c r="AM6">
        <v>1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</row>
    <row r="7" spans="1:46" x14ac:dyDescent="0.25">
      <c r="C7">
        <f t="shared" ref="C7:C52" si="0">E7+(AG7*0.5)+(AI7*0.25)+(AK7*0.35)</f>
        <v>57.69232259988074</v>
      </c>
      <c r="D7" s="10"/>
      <c r="E7">
        <v>0</v>
      </c>
      <c r="F7" s="10"/>
      <c r="G7">
        <v>28</v>
      </c>
      <c r="H7" s="4">
        <v>23</v>
      </c>
      <c r="I7" s="4">
        <v>24</v>
      </c>
      <c r="J7">
        <v>42</v>
      </c>
      <c r="K7">
        <v>20</v>
      </c>
      <c r="L7">
        <v>26</v>
      </c>
      <c r="M7">
        <v>42</v>
      </c>
      <c r="N7">
        <v>29</v>
      </c>
      <c r="O7">
        <v>40</v>
      </c>
      <c r="P7">
        <v>27</v>
      </c>
      <c r="R7">
        <v>45</v>
      </c>
      <c r="S7">
        <v>20</v>
      </c>
      <c r="T7"/>
      <c r="U7">
        <f t="shared" ref="U7:U52" si="1">SUM(G7:T7)</f>
        <v>366</v>
      </c>
      <c r="V7">
        <f t="shared" ref="V7:V52" si="2">IF(U7*U$58&gt;75,(U7*U$58-75)*U$59+75,U7*U$58)</f>
        <v>56.020408163265309</v>
      </c>
      <c r="X7">
        <v>82</v>
      </c>
      <c r="Y7">
        <f t="shared" ref="Y7:Y52" si="3">IF(X7*X$58&gt;75,(X7*X$58-75)*X$59+75,X7*X$58)</f>
        <v>71.511627906976742</v>
      </c>
      <c r="Z7" s="5"/>
      <c r="AA7" s="7">
        <v>79</v>
      </c>
      <c r="AB7">
        <f t="shared" ref="AB7:AB52" si="4">IF(AA7*AA$58&gt;75,(AA7*AA$58-75)*AA$59+75,AA7*AA$58)</f>
        <v>83</v>
      </c>
      <c r="AD7">
        <v>50</v>
      </c>
      <c r="AE7">
        <f t="shared" ref="AE7:AE52" si="5">IF(AD7*AD$58&gt;75,(AD7*AD$58-75)*AD$59+75,AD7*AD$58)</f>
        <v>57.692307692307686</v>
      </c>
      <c r="AF7" s="5"/>
      <c r="AG7" s="5">
        <f t="shared" ref="AG7:AG52" si="6">(+V7+Y7+AB7+AE7-MIN(V7,Y7,AB7,AE7))/3</f>
        <v>70.734645199761474</v>
      </c>
      <c r="AH7" s="10"/>
      <c r="AI7">
        <v>47.3</v>
      </c>
      <c r="AJ7" s="10"/>
      <c r="AK7" s="5">
        <v>30</v>
      </c>
      <c r="AL7" s="10"/>
      <c r="AM7">
        <f>AM6+1</f>
        <v>2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</row>
    <row r="8" spans="1:46" x14ac:dyDescent="0.25">
      <c r="C8">
        <f t="shared" si="0"/>
        <v>67.99907816436054</v>
      </c>
      <c r="D8" s="10"/>
      <c r="E8">
        <v>0</v>
      </c>
      <c r="F8" s="10"/>
      <c r="G8">
        <v>31</v>
      </c>
      <c r="H8">
        <v>33</v>
      </c>
      <c r="I8">
        <v>45</v>
      </c>
      <c r="J8">
        <v>46</v>
      </c>
      <c r="K8">
        <v>28</v>
      </c>
      <c r="L8">
        <v>29</v>
      </c>
      <c r="M8">
        <v>38</v>
      </c>
      <c r="N8">
        <v>44</v>
      </c>
      <c r="O8">
        <v>44</v>
      </c>
      <c r="P8">
        <v>43</v>
      </c>
      <c r="Q8">
        <v>34</v>
      </c>
      <c r="T8"/>
      <c r="U8">
        <f t="shared" si="1"/>
        <v>415</v>
      </c>
      <c r="V8">
        <f t="shared" si="2"/>
        <v>63.520408163265309</v>
      </c>
      <c r="X8">
        <v>85</v>
      </c>
      <c r="Y8">
        <f t="shared" si="3"/>
        <v>74.127906976744185</v>
      </c>
      <c r="Z8" s="5"/>
      <c r="AA8" s="7">
        <v>59</v>
      </c>
      <c r="AB8">
        <f t="shared" si="4"/>
        <v>62.323943661971825</v>
      </c>
      <c r="AD8">
        <v>64</v>
      </c>
      <c r="AE8">
        <f t="shared" si="5"/>
        <v>73.84615384615384</v>
      </c>
      <c r="AF8" s="5"/>
      <c r="AG8" s="5">
        <f t="shared" si="6"/>
        <v>70.498156328721095</v>
      </c>
      <c r="AH8" s="10"/>
      <c r="AI8">
        <v>49.8</v>
      </c>
      <c r="AJ8" s="10"/>
      <c r="AK8" s="5">
        <v>58</v>
      </c>
      <c r="AL8" s="10"/>
      <c r="AM8">
        <f t="shared" ref="AM8:AM71" si="7">AM7+1</f>
        <v>3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</row>
    <row r="9" spans="1:46" x14ac:dyDescent="0.25">
      <c r="C9">
        <f t="shared" si="0"/>
        <v>64.271740662438333</v>
      </c>
      <c r="D9" s="10"/>
      <c r="E9">
        <v>0</v>
      </c>
      <c r="F9" s="10"/>
      <c r="G9">
        <v>30</v>
      </c>
      <c r="H9">
        <v>48</v>
      </c>
      <c r="I9">
        <v>45</v>
      </c>
      <c r="J9">
        <v>47</v>
      </c>
      <c r="L9">
        <v>37</v>
      </c>
      <c r="M9">
        <v>50</v>
      </c>
      <c r="O9">
        <v>49</v>
      </c>
      <c r="P9">
        <v>48</v>
      </c>
      <c r="Q9">
        <v>56</v>
      </c>
      <c r="R9">
        <v>42</v>
      </c>
      <c r="S9">
        <v>50</v>
      </c>
      <c r="T9">
        <v>50</v>
      </c>
      <c r="U9">
        <f t="shared" si="1"/>
        <v>552</v>
      </c>
      <c r="V9">
        <f t="shared" si="2"/>
        <v>89.090909090909093</v>
      </c>
      <c r="X9">
        <v>81</v>
      </c>
      <c r="Y9">
        <f t="shared" si="3"/>
        <v>70.639534883720927</v>
      </c>
      <c r="Z9" s="5"/>
      <c r="AA9" s="7">
        <v>74</v>
      </c>
      <c r="AB9">
        <f t="shared" si="4"/>
        <v>78</v>
      </c>
      <c r="AD9">
        <v>37</v>
      </c>
      <c r="AE9">
        <f t="shared" si="5"/>
        <v>42.692307692307686</v>
      </c>
      <c r="AF9" s="5"/>
      <c r="AG9" s="5">
        <f t="shared" si="6"/>
        <v>79.243481324876669</v>
      </c>
      <c r="AH9" s="10"/>
      <c r="AI9">
        <v>49.6</v>
      </c>
      <c r="AJ9" s="10"/>
      <c r="AK9" s="5">
        <v>35</v>
      </c>
      <c r="AL9" s="10"/>
      <c r="AM9">
        <f t="shared" si="7"/>
        <v>4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</row>
    <row r="10" spans="1:46" x14ac:dyDescent="0.25">
      <c r="C10">
        <f t="shared" si="0"/>
        <v>84.557575757575762</v>
      </c>
      <c r="D10" s="10"/>
      <c r="E10">
        <v>0</v>
      </c>
      <c r="F10" s="10"/>
      <c r="G10">
        <v>30</v>
      </c>
      <c r="H10">
        <v>47</v>
      </c>
      <c r="I10">
        <v>49</v>
      </c>
      <c r="J10">
        <v>46</v>
      </c>
      <c r="M10">
        <v>49</v>
      </c>
      <c r="N10">
        <v>51</v>
      </c>
      <c r="O10">
        <v>47</v>
      </c>
      <c r="P10">
        <v>50</v>
      </c>
      <c r="Q10">
        <v>50</v>
      </c>
      <c r="R10">
        <v>46</v>
      </c>
      <c r="S10">
        <v>50</v>
      </c>
      <c r="T10">
        <v>50</v>
      </c>
      <c r="U10">
        <f t="shared" si="1"/>
        <v>565</v>
      </c>
      <c r="V10">
        <f t="shared" si="2"/>
        <v>92.045454545454547</v>
      </c>
      <c r="X10">
        <v>86</v>
      </c>
      <c r="Y10">
        <f t="shared" si="3"/>
        <v>75</v>
      </c>
      <c r="Z10" s="5"/>
      <c r="AA10" s="7">
        <v>87</v>
      </c>
      <c r="AB10">
        <f t="shared" si="4"/>
        <v>91</v>
      </c>
      <c r="AD10">
        <v>41</v>
      </c>
      <c r="AE10">
        <f t="shared" si="5"/>
        <v>47.307692307692307</v>
      </c>
      <c r="AF10" s="5"/>
      <c r="AG10" s="5">
        <f t="shared" si="6"/>
        <v>86.015151515151516</v>
      </c>
      <c r="AH10" s="10"/>
      <c r="AI10">
        <v>57</v>
      </c>
      <c r="AJ10" s="10"/>
      <c r="AK10" s="5">
        <v>78</v>
      </c>
      <c r="AL10" s="10"/>
      <c r="AM10">
        <f t="shared" si="7"/>
        <v>5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</row>
    <row r="11" spans="1:46" x14ac:dyDescent="0.25">
      <c r="C11">
        <f t="shared" si="0"/>
        <v>50.902564102564106</v>
      </c>
      <c r="D11" s="10"/>
      <c r="E11">
        <v>0</v>
      </c>
      <c r="F11" s="10"/>
      <c r="G11">
        <v>30</v>
      </c>
      <c r="H11">
        <v>41</v>
      </c>
      <c r="I11">
        <v>44</v>
      </c>
      <c r="K11">
        <v>35</v>
      </c>
      <c r="T11"/>
      <c r="U11">
        <f t="shared" si="1"/>
        <v>150</v>
      </c>
      <c r="V11">
        <f t="shared" si="2"/>
        <v>22.95918367346939</v>
      </c>
      <c r="X11">
        <v>86</v>
      </c>
      <c r="Y11">
        <f t="shared" si="3"/>
        <v>75</v>
      </c>
      <c r="Z11" s="5"/>
      <c r="AA11" s="7">
        <v>73</v>
      </c>
      <c r="AB11">
        <f t="shared" si="4"/>
        <v>76.999999999999986</v>
      </c>
      <c r="AD11">
        <v>56</v>
      </c>
      <c r="AE11">
        <f t="shared" si="5"/>
        <v>64.615384615384613</v>
      </c>
      <c r="AF11" s="5"/>
      <c r="AG11" s="5">
        <f t="shared" si="6"/>
        <v>72.205128205128204</v>
      </c>
      <c r="AH11" s="10"/>
      <c r="AI11">
        <v>1.8</v>
      </c>
      <c r="AJ11" s="10"/>
      <c r="AK11" s="5">
        <v>41</v>
      </c>
      <c r="AL11" s="10"/>
      <c r="AM11">
        <f t="shared" si="7"/>
        <v>6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</row>
    <row r="12" spans="1:46" x14ac:dyDescent="0.25">
      <c r="C12">
        <f t="shared" si="0"/>
        <v>93.679761904761904</v>
      </c>
      <c r="D12" s="10"/>
      <c r="E12">
        <v>0</v>
      </c>
      <c r="F12" s="10"/>
      <c r="G12">
        <v>33</v>
      </c>
      <c r="H12">
        <v>49</v>
      </c>
      <c r="I12">
        <v>43</v>
      </c>
      <c r="J12">
        <v>49</v>
      </c>
      <c r="K12">
        <v>46</v>
      </c>
      <c r="M12">
        <v>50</v>
      </c>
      <c r="N12" s="3">
        <v>45</v>
      </c>
      <c r="O12" s="3">
        <v>51</v>
      </c>
      <c r="P12" s="3"/>
      <c r="Q12" s="3"/>
      <c r="R12" s="3"/>
      <c r="S12" s="3"/>
      <c r="T12" s="3"/>
      <c r="U12">
        <f t="shared" si="1"/>
        <v>366</v>
      </c>
      <c r="V12">
        <f t="shared" si="2"/>
        <v>56.020408163265309</v>
      </c>
      <c r="X12">
        <v>98</v>
      </c>
      <c r="Y12">
        <f t="shared" si="3"/>
        <v>96.428571428571416</v>
      </c>
      <c r="Z12" s="5"/>
      <c r="AA12" s="7">
        <v>86</v>
      </c>
      <c r="AB12">
        <f t="shared" si="4"/>
        <v>90</v>
      </c>
      <c r="AD12">
        <v>80</v>
      </c>
      <c r="AE12">
        <f t="shared" si="5"/>
        <v>87.5</v>
      </c>
      <c r="AF12" s="5"/>
      <c r="AG12" s="5">
        <f t="shared" si="6"/>
        <v>91.30952380952381</v>
      </c>
      <c r="AH12" s="10"/>
      <c r="AI12">
        <v>54.9</v>
      </c>
      <c r="AJ12" s="10"/>
      <c r="AK12" s="5">
        <v>98</v>
      </c>
      <c r="AL12" s="10"/>
      <c r="AM12">
        <f t="shared" si="7"/>
        <v>7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</row>
    <row r="13" spans="1:46" x14ac:dyDescent="0.25">
      <c r="C13">
        <f t="shared" si="0"/>
        <v>64.257493540051669</v>
      </c>
      <c r="D13" s="10"/>
      <c r="E13">
        <v>0</v>
      </c>
      <c r="F13" s="10"/>
      <c r="G13">
        <v>28</v>
      </c>
      <c r="H13">
        <v>39</v>
      </c>
      <c r="I13">
        <v>40</v>
      </c>
      <c r="J13" s="3">
        <v>32</v>
      </c>
      <c r="K13" s="3">
        <v>21</v>
      </c>
      <c r="L13" s="3">
        <v>27</v>
      </c>
      <c r="M13" s="3">
        <v>35</v>
      </c>
      <c r="N13" s="3">
        <v>31</v>
      </c>
      <c r="O13" s="3">
        <v>9</v>
      </c>
      <c r="P13" s="3">
        <v>14</v>
      </c>
      <c r="Q13" s="3"/>
      <c r="R13" s="3"/>
      <c r="S13" s="3"/>
      <c r="T13" s="3"/>
      <c r="U13">
        <f t="shared" si="1"/>
        <v>276</v>
      </c>
      <c r="V13">
        <f t="shared" si="2"/>
        <v>42.244897959183675</v>
      </c>
      <c r="X13">
        <v>82</v>
      </c>
      <c r="Y13">
        <f t="shared" si="3"/>
        <v>71.511627906976742</v>
      </c>
      <c r="Z13" s="5"/>
      <c r="AA13" s="7">
        <v>73</v>
      </c>
      <c r="AB13">
        <f t="shared" si="4"/>
        <v>76.999999999999986</v>
      </c>
      <c r="AD13">
        <v>78</v>
      </c>
      <c r="AE13">
        <f t="shared" si="5"/>
        <v>85.833333333333329</v>
      </c>
      <c r="AF13" s="5"/>
      <c r="AG13" s="5">
        <f t="shared" si="6"/>
        <v>78.114987080103347</v>
      </c>
      <c r="AH13" s="10"/>
      <c r="AI13">
        <v>49</v>
      </c>
      <c r="AJ13" s="10"/>
      <c r="AK13" s="5">
        <v>37</v>
      </c>
      <c r="AL13" s="10"/>
      <c r="AM13">
        <f t="shared" si="7"/>
        <v>8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</row>
    <row r="14" spans="1:46" x14ac:dyDescent="0.25">
      <c r="C14">
        <f t="shared" si="0"/>
        <v>59.409527828869457</v>
      </c>
      <c r="D14" s="10"/>
      <c r="E14">
        <v>0</v>
      </c>
      <c r="F14" s="10"/>
      <c r="G14">
        <v>30</v>
      </c>
      <c r="H14">
        <v>41</v>
      </c>
      <c r="I14">
        <v>45</v>
      </c>
      <c r="J14">
        <v>40</v>
      </c>
      <c r="K14" s="2">
        <v>26</v>
      </c>
      <c r="L14" s="3">
        <v>27</v>
      </c>
      <c r="M14" s="3">
        <v>39</v>
      </c>
      <c r="N14" s="3">
        <v>23</v>
      </c>
      <c r="O14" s="3">
        <v>37</v>
      </c>
      <c r="P14" s="3"/>
      <c r="Q14" s="3"/>
      <c r="R14" s="3"/>
      <c r="S14" s="3"/>
      <c r="T14" s="3"/>
      <c r="U14">
        <f t="shared" si="1"/>
        <v>308</v>
      </c>
      <c r="V14">
        <f t="shared" si="2"/>
        <v>47.142857142857146</v>
      </c>
      <c r="X14">
        <v>78</v>
      </c>
      <c r="Y14">
        <f t="shared" si="3"/>
        <v>68.023255813953483</v>
      </c>
      <c r="Z14" s="5"/>
      <c r="AA14" s="7">
        <v>63</v>
      </c>
      <c r="AB14">
        <f t="shared" si="4"/>
        <v>66.549295774647888</v>
      </c>
      <c r="AD14">
        <v>61</v>
      </c>
      <c r="AE14">
        <f t="shared" si="5"/>
        <v>70.384615384615373</v>
      </c>
      <c r="AF14" s="5"/>
      <c r="AG14" s="5">
        <f t="shared" si="6"/>
        <v>68.319055657738915</v>
      </c>
      <c r="AH14" s="10"/>
      <c r="AI14">
        <v>52</v>
      </c>
      <c r="AJ14" s="10"/>
      <c r="AK14" s="5">
        <v>35</v>
      </c>
      <c r="AL14" s="10"/>
      <c r="AM14">
        <f t="shared" si="7"/>
        <v>9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</row>
    <row r="15" spans="1:46" x14ac:dyDescent="0.25">
      <c r="C15">
        <f t="shared" si="0"/>
        <v>87.615909090909099</v>
      </c>
      <c r="D15" s="10"/>
      <c r="E15">
        <v>0</v>
      </c>
      <c r="F15" s="10"/>
      <c r="G15">
        <v>32</v>
      </c>
      <c r="H15">
        <v>47</v>
      </c>
      <c r="I15">
        <v>50</v>
      </c>
      <c r="J15">
        <v>48</v>
      </c>
      <c r="K15">
        <v>49</v>
      </c>
      <c r="M15">
        <v>50</v>
      </c>
      <c r="O15">
        <v>48</v>
      </c>
      <c r="P15">
        <v>50</v>
      </c>
      <c r="Q15">
        <v>60</v>
      </c>
      <c r="R15">
        <v>48</v>
      </c>
      <c r="S15">
        <v>55</v>
      </c>
      <c r="T15">
        <v>50</v>
      </c>
      <c r="U15">
        <f t="shared" si="1"/>
        <v>587</v>
      </c>
      <c r="V15">
        <f t="shared" si="2"/>
        <v>97.045454545454547</v>
      </c>
      <c r="X15">
        <v>100</v>
      </c>
      <c r="Y15">
        <f t="shared" si="3"/>
        <v>100</v>
      </c>
      <c r="Z15" s="5"/>
      <c r="AA15" s="7">
        <v>77</v>
      </c>
      <c r="AB15">
        <f t="shared" si="4"/>
        <v>81</v>
      </c>
      <c r="AD15">
        <v>92</v>
      </c>
      <c r="AE15">
        <f t="shared" si="5"/>
        <v>97.5</v>
      </c>
      <c r="AF15" s="5"/>
      <c r="AG15" s="5">
        <f t="shared" si="6"/>
        <v>98.181818181818187</v>
      </c>
      <c r="AH15" s="10"/>
      <c r="AI15">
        <v>57.5</v>
      </c>
      <c r="AJ15" s="10"/>
      <c r="AK15" s="5">
        <v>69</v>
      </c>
      <c r="AL15" s="10"/>
      <c r="AM15">
        <f t="shared" si="7"/>
        <v>10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</row>
    <row r="16" spans="1:46" x14ac:dyDescent="0.25">
      <c r="C16">
        <f t="shared" si="0"/>
        <v>86.935884353741486</v>
      </c>
      <c r="D16" s="10"/>
      <c r="E16">
        <v>0</v>
      </c>
      <c r="F16" s="10"/>
      <c r="G16">
        <v>29</v>
      </c>
      <c r="H16" s="4"/>
      <c r="I16">
        <v>47</v>
      </c>
      <c r="J16">
        <v>42</v>
      </c>
      <c r="K16">
        <v>47</v>
      </c>
      <c r="L16">
        <v>33</v>
      </c>
      <c r="N16">
        <v>29</v>
      </c>
      <c r="O16">
        <v>29</v>
      </c>
      <c r="P16">
        <v>43</v>
      </c>
      <c r="Q16">
        <v>48</v>
      </c>
      <c r="R16">
        <v>39</v>
      </c>
      <c r="S16">
        <v>41</v>
      </c>
      <c r="T16">
        <v>47</v>
      </c>
      <c r="U16">
        <f t="shared" si="1"/>
        <v>474</v>
      </c>
      <c r="V16">
        <f t="shared" si="2"/>
        <v>72.551020408163268</v>
      </c>
      <c r="X16">
        <v>99</v>
      </c>
      <c r="Y16">
        <f t="shared" si="3"/>
        <v>98.214285714285708</v>
      </c>
      <c r="Z16" s="5"/>
      <c r="AA16" s="7">
        <v>68</v>
      </c>
      <c r="AB16">
        <f t="shared" si="4"/>
        <v>71.83098591549296</v>
      </c>
      <c r="AD16">
        <v>92</v>
      </c>
      <c r="AE16">
        <f t="shared" si="5"/>
        <v>97.5</v>
      </c>
      <c r="AF16" s="5"/>
      <c r="AG16" s="5">
        <f t="shared" si="6"/>
        <v>89.421768707482968</v>
      </c>
      <c r="AH16" s="10"/>
      <c r="AI16">
        <v>49.9</v>
      </c>
      <c r="AJ16" s="10"/>
      <c r="AK16" s="5">
        <v>85</v>
      </c>
      <c r="AL16" s="10"/>
      <c r="AM16">
        <f t="shared" si="7"/>
        <v>11</v>
      </c>
      <c r="AN16" s="12">
        <v>0</v>
      </c>
      <c r="AO16" s="12">
        <v>2.1276595744680851E-2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</row>
    <row r="17" spans="3:46" x14ac:dyDescent="0.25">
      <c r="C17">
        <f t="shared" si="0"/>
        <v>83.1512987012987</v>
      </c>
      <c r="D17" s="10"/>
      <c r="E17">
        <v>0</v>
      </c>
      <c r="F17" s="10"/>
      <c r="G17">
        <v>29</v>
      </c>
      <c r="I17">
        <v>49</v>
      </c>
      <c r="J17">
        <v>39</v>
      </c>
      <c r="K17">
        <v>40</v>
      </c>
      <c r="M17">
        <v>46</v>
      </c>
      <c r="N17">
        <v>46</v>
      </c>
      <c r="O17">
        <v>48</v>
      </c>
      <c r="P17">
        <v>47</v>
      </c>
      <c r="Q17">
        <v>40</v>
      </c>
      <c r="R17">
        <v>41</v>
      </c>
      <c r="S17">
        <v>40</v>
      </c>
      <c r="T17">
        <v>41</v>
      </c>
      <c r="U17">
        <f t="shared" si="1"/>
        <v>506</v>
      </c>
      <c r="V17">
        <f t="shared" si="2"/>
        <v>78.636363636363626</v>
      </c>
      <c r="X17">
        <v>95</v>
      </c>
      <c r="Y17">
        <f t="shared" si="3"/>
        <v>91.071428571428584</v>
      </c>
      <c r="Z17" s="5"/>
      <c r="AA17" s="7">
        <v>78</v>
      </c>
      <c r="AB17">
        <f t="shared" si="4"/>
        <v>82</v>
      </c>
      <c r="AD17">
        <v>62</v>
      </c>
      <c r="AE17">
        <f t="shared" si="5"/>
        <v>71.538461538461533</v>
      </c>
      <c r="AF17" s="5"/>
      <c r="AG17" s="5">
        <f t="shared" si="6"/>
        <v>83.902597402597394</v>
      </c>
      <c r="AH17" s="10"/>
      <c r="AI17">
        <v>50</v>
      </c>
      <c r="AJ17" s="10"/>
      <c r="AK17" s="5">
        <v>82</v>
      </c>
      <c r="AL17" s="10"/>
      <c r="AM17">
        <f t="shared" si="7"/>
        <v>12</v>
      </c>
      <c r="AN17" s="12">
        <v>0</v>
      </c>
      <c r="AO17" s="12">
        <v>4.2553191489361701E-2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</row>
    <row r="18" spans="3:46" x14ac:dyDescent="0.25">
      <c r="C18">
        <f t="shared" si="0"/>
        <v>60.930397536735569</v>
      </c>
      <c r="D18" s="10"/>
      <c r="E18">
        <v>0</v>
      </c>
      <c r="F18" s="10"/>
      <c r="G18">
        <v>30</v>
      </c>
      <c r="H18">
        <v>36</v>
      </c>
      <c r="I18">
        <v>41</v>
      </c>
      <c r="J18">
        <v>41</v>
      </c>
      <c r="M18">
        <v>47</v>
      </c>
      <c r="N18">
        <v>43</v>
      </c>
      <c r="O18">
        <v>48</v>
      </c>
      <c r="P18">
        <v>44</v>
      </c>
      <c r="Q18">
        <v>48</v>
      </c>
      <c r="R18">
        <v>36</v>
      </c>
      <c r="S18">
        <v>50</v>
      </c>
      <c r="T18">
        <v>47</v>
      </c>
      <c r="U18">
        <f t="shared" si="1"/>
        <v>511</v>
      </c>
      <c r="V18">
        <f t="shared" si="2"/>
        <v>79.77272727272728</v>
      </c>
      <c r="X18">
        <v>87</v>
      </c>
      <c r="Y18">
        <f t="shared" si="3"/>
        <v>76.785714285714292</v>
      </c>
      <c r="Z18" s="5"/>
      <c r="AA18" s="7">
        <v>59</v>
      </c>
      <c r="AB18">
        <f t="shared" si="4"/>
        <v>62.323943661971825</v>
      </c>
      <c r="AD18">
        <v>46</v>
      </c>
      <c r="AE18">
        <f t="shared" si="5"/>
        <v>53.076923076923073</v>
      </c>
      <c r="AF18" s="5"/>
      <c r="AG18" s="5">
        <f t="shared" si="6"/>
        <v>72.960795073471147</v>
      </c>
      <c r="AH18" s="10"/>
      <c r="AI18">
        <v>48.8</v>
      </c>
      <c r="AJ18" s="10"/>
      <c r="AK18" s="5">
        <v>35</v>
      </c>
      <c r="AL18" s="10"/>
      <c r="AM18">
        <f t="shared" si="7"/>
        <v>13</v>
      </c>
      <c r="AN18" s="12">
        <v>0</v>
      </c>
      <c r="AO18" s="12">
        <v>4.2553191489361701E-2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</row>
    <row r="19" spans="3:46" x14ac:dyDescent="0.25">
      <c r="C19">
        <f t="shared" si="0"/>
        <v>87.677272727272722</v>
      </c>
      <c r="D19" s="10"/>
      <c r="E19">
        <v>0</v>
      </c>
      <c r="F19" s="10"/>
      <c r="G19">
        <v>34</v>
      </c>
      <c r="H19">
        <v>47</v>
      </c>
      <c r="I19">
        <v>50</v>
      </c>
      <c r="J19">
        <v>49</v>
      </c>
      <c r="K19" s="2">
        <v>47</v>
      </c>
      <c r="L19" s="3"/>
      <c r="M19" s="3">
        <v>50</v>
      </c>
      <c r="N19" s="3">
        <v>50</v>
      </c>
      <c r="O19" s="3">
        <v>47</v>
      </c>
      <c r="P19" s="3">
        <v>49</v>
      </c>
      <c r="Q19" s="3">
        <v>56</v>
      </c>
      <c r="R19" s="3"/>
      <c r="S19" s="3">
        <v>55</v>
      </c>
      <c r="T19" s="3">
        <v>50</v>
      </c>
      <c r="U19">
        <f t="shared" si="1"/>
        <v>584</v>
      </c>
      <c r="V19">
        <f t="shared" si="2"/>
        <v>96.363636363636346</v>
      </c>
      <c r="X19">
        <v>100</v>
      </c>
      <c r="Y19">
        <f t="shared" si="3"/>
        <v>100</v>
      </c>
      <c r="Z19" s="5"/>
      <c r="AA19" s="7">
        <v>89</v>
      </c>
      <c r="AB19">
        <f t="shared" si="4"/>
        <v>93</v>
      </c>
      <c r="AD19">
        <v>77</v>
      </c>
      <c r="AE19">
        <f t="shared" si="5"/>
        <v>85</v>
      </c>
      <c r="AF19" s="5"/>
      <c r="AG19" s="5">
        <f t="shared" si="6"/>
        <v>96.454545454545453</v>
      </c>
      <c r="AH19" s="10"/>
      <c r="AI19">
        <v>55.6</v>
      </c>
      <c r="AJ19" s="10"/>
      <c r="AK19" s="5">
        <v>73</v>
      </c>
      <c r="AL19" s="10"/>
      <c r="AM19">
        <f t="shared" si="7"/>
        <v>14</v>
      </c>
      <c r="AN19" s="12">
        <v>0</v>
      </c>
      <c r="AO19" s="12">
        <v>4.2553191489361701E-2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</row>
    <row r="20" spans="3:46" x14ac:dyDescent="0.25">
      <c r="C20">
        <f t="shared" si="0"/>
        <v>52.521356043236153</v>
      </c>
      <c r="D20" s="10"/>
      <c r="E20">
        <v>0</v>
      </c>
      <c r="F20" s="10"/>
      <c r="G20">
        <v>31</v>
      </c>
      <c r="H20" s="2">
        <v>42</v>
      </c>
      <c r="I20">
        <v>43</v>
      </c>
      <c r="J20">
        <v>46</v>
      </c>
      <c r="K20">
        <v>34</v>
      </c>
      <c r="O20" s="2">
        <v>46</v>
      </c>
      <c r="P20" s="3">
        <v>27</v>
      </c>
      <c r="Q20" s="3"/>
      <c r="R20" s="3"/>
      <c r="S20" s="3"/>
      <c r="T20" s="3"/>
      <c r="U20">
        <f t="shared" si="1"/>
        <v>269</v>
      </c>
      <c r="V20">
        <f t="shared" si="2"/>
        <v>41.173469387755105</v>
      </c>
      <c r="X20">
        <v>59</v>
      </c>
      <c r="Y20">
        <f t="shared" si="3"/>
        <v>51.45348837209302</v>
      </c>
      <c r="Z20" s="5"/>
      <c r="AA20" s="7">
        <v>67</v>
      </c>
      <c r="AB20">
        <f t="shared" si="4"/>
        <v>70.774647887323937</v>
      </c>
      <c r="AD20">
        <v>52</v>
      </c>
      <c r="AE20">
        <f t="shared" si="5"/>
        <v>59.999999999999993</v>
      </c>
      <c r="AF20" s="5"/>
      <c r="AG20" s="5">
        <f t="shared" si="6"/>
        <v>60.742712086472316</v>
      </c>
      <c r="AH20" s="10"/>
      <c r="AI20">
        <v>36.799999999999997</v>
      </c>
      <c r="AJ20" s="10"/>
      <c r="AK20" s="5">
        <v>37</v>
      </c>
      <c r="AL20" s="10"/>
      <c r="AM20">
        <f t="shared" si="7"/>
        <v>15</v>
      </c>
      <c r="AN20" s="12">
        <v>0</v>
      </c>
      <c r="AO20" s="12">
        <v>4.2553191489361701E-2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</row>
    <row r="21" spans="3:46" x14ac:dyDescent="0.25">
      <c r="C21">
        <f t="shared" si="0"/>
        <v>85.290151515151521</v>
      </c>
      <c r="D21" s="10"/>
      <c r="E21">
        <v>0</v>
      </c>
      <c r="F21" s="10"/>
      <c r="G21">
        <v>30</v>
      </c>
      <c r="H21">
        <v>46</v>
      </c>
      <c r="I21">
        <v>49</v>
      </c>
      <c r="J21">
        <v>48</v>
      </c>
      <c r="K21" s="2"/>
      <c r="L21" s="3"/>
      <c r="M21" s="3">
        <v>50</v>
      </c>
      <c r="N21" s="3">
        <v>49</v>
      </c>
      <c r="O21" s="3">
        <v>47</v>
      </c>
      <c r="P21" s="3">
        <v>47</v>
      </c>
      <c r="Q21" s="3">
        <v>48</v>
      </c>
      <c r="R21" s="3">
        <v>58</v>
      </c>
      <c r="S21" s="3">
        <v>49</v>
      </c>
      <c r="T21" s="3">
        <v>42</v>
      </c>
      <c r="U21">
        <f t="shared" si="1"/>
        <v>563</v>
      </c>
      <c r="V21">
        <f t="shared" si="2"/>
        <v>91.590909090909093</v>
      </c>
      <c r="X21">
        <v>83</v>
      </c>
      <c r="Y21">
        <f t="shared" si="3"/>
        <v>72.383720930232556</v>
      </c>
      <c r="Z21" s="5"/>
      <c r="AA21" s="7">
        <v>89</v>
      </c>
      <c r="AB21">
        <f t="shared" si="4"/>
        <v>93</v>
      </c>
      <c r="AD21">
        <v>83</v>
      </c>
      <c r="AE21">
        <f t="shared" si="5"/>
        <v>90</v>
      </c>
      <c r="AF21" s="5"/>
      <c r="AG21" s="5">
        <f t="shared" si="6"/>
        <v>91.530303030303045</v>
      </c>
      <c r="AH21" s="10"/>
      <c r="AI21">
        <v>48.9</v>
      </c>
      <c r="AJ21" s="10"/>
      <c r="AK21" s="5">
        <v>78</v>
      </c>
      <c r="AL21" s="10"/>
      <c r="AM21">
        <f t="shared" si="7"/>
        <v>16</v>
      </c>
      <c r="AN21" s="12">
        <v>0</v>
      </c>
      <c r="AO21" s="12">
        <v>4.2553191489361701E-2</v>
      </c>
      <c r="AP21" s="12">
        <v>0</v>
      </c>
      <c r="AQ21" s="12">
        <v>0</v>
      </c>
      <c r="AR21" s="12">
        <v>0</v>
      </c>
      <c r="AS21" s="12">
        <v>0</v>
      </c>
      <c r="AT21" s="12">
        <v>2.1276595744680851E-2</v>
      </c>
    </row>
    <row r="22" spans="3:46" x14ac:dyDescent="0.25">
      <c r="C22">
        <f t="shared" si="0"/>
        <v>75.579773082942097</v>
      </c>
      <c r="D22" s="10"/>
      <c r="E22">
        <v>0</v>
      </c>
      <c r="F22" s="10"/>
      <c r="H22" s="4">
        <v>22</v>
      </c>
      <c r="I22">
        <v>44</v>
      </c>
      <c r="J22">
        <v>48</v>
      </c>
      <c r="K22">
        <v>33</v>
      </c>
      <c r="L22">
        <v>2</v>
      </c>
      <c r="N22">
        <v>28</v>
      </c>
      <c r="T22"/>
      <c r="U22">
        <f t="shared" si="1"/>
        <v>177</v>
      </c>
      <c r="V22">
        <f t="shared" si="2"/>
        <v>27.091836734693878</v>
      </c>
      <c r="X22">
        <v>86</v>
      </c>
      <c r="Y22">
        <f t="shared" si="3"/>
        <v>75</v>
      </c>
      <c r="Z22" s="5"/>
      <c r="AA22" s="7">
        <v>65</v>
      </c>
      <c r="AB22">
        <f t="shared" si="4"/>
        <v>68.661971830985905</v>
      </c>
      <c r="AD22">
        <v>73</v>
      </c>
      <c r="AE22">
        <f t="shared" si="5"/>
        <v>81.666666666666671</v>
      </c>
      <c r="AF22" s="5"/>
      <c r="AG22" s="5">
        <f t="shared" si="6"/>
        <v>75.109546165884197</v>
      </c>
      <c r="AH22" s="10"/>
      <c r="AI22">
        <v>48.5</v>
      </c>
      <c r="AJ22" s="10"/>
      <c r="AK22" s="5">
        <v>74</v>
      </c>
      <c r="AL22" s="10"/>
      <c r="AM22">
        <f t="shared" si="7"/>
        <v>17</v>
      </c>
      <c r="AN22" s="12">
        <v>0</v>
      </c>
      <c r="AO22" s="12">
        <v>4.2553191489361701E-2</v>
      </c>
      <c r="AP22" s="12">
        <v>0</v>
      </c>
      <c r="AQ22" s="12">
        <v>0</v>
      </c>
      <c r="AR22" s="12">
        <v>0</v>
      </c>
      <c r="AS22" s="12">
        <v>0</v>
      </c>
      <c r="AT22" s="12">
        <v>2.1276595744680851E-2</v>
      </c>
    </row>
    <row r="23" spans="3:46" x14ac:dyDescent="0.25">
      <c r="C23">
        <f t="shared" si="0"/>
        <v>63.746543362740539</v>
      </c>
      <c r="D23" s="10"/>
      <c r="E23">
        <v>0</v>
      </c>
      <c r="F23" s="10"/>
      <c r="G23">
        <v>30</v>
      </c>
      <c r="H23">
        <v>37</v>
      </c>
      <c r="I23">
        <v>42</v>
      </c>
      <c r="J23" s="2">
        <v>31</v>
      </c>
      <c r="K23" s="3">
        <v>22</v>
      </c>
      <c r="L23" s="3">
        <v>14</v>
      </c>
      <c r="M23" s="3">
        <v>38</v>
      </c>
      <c r="N23" s="3">
        <v>35</v>
      </c>
      <c r="O23" s="3">
        <v>12</v>
      </c>
      <c r="P23" s="3">
        <v>16</v>
      </c>
      <c r="Q23" s="3"/>
      <c r="R23" s="3">
        <v>27</v>
      </c>
      <c r="S23" s="3"/>
      <c r="T23" s="3"/>
      <c r="U23">
        <f t="shared" si="1"/>
        <v>304</v>
      </c>
      <c r="V23">
        <f t="shared" si="2"/>
        <v>46.530612244897959</v>
      </c>
      <c r="X23">
        <v>90</v>
      </c>
      <c r="Y23">
        <f t="shared" si="3"/>
        <v>82.142857142857153</v>
      </c>
      <c r="Z23" s="5"/>
      <c r="AA23" s="7">
        <v>64</v>
      </c>
      <c r="AB23">
        <f t="shared" si="4"/>
        <v>67.605633802816897</v>
      </c>
      <c r="AD23">
        <v>47</v>
      </c>
      <c r="AE23">
        <f t="shared" si="5"/>
        <v>54.230769230769226</v>
      </c>
      <c r="AF23" s="5"/>
      <c r="AG23" s="5">
        <f t="shared" si="6"/>
        <v>67.993086725481092</v>
      </c>
      <c r="AH23" s="10"/>
      <c r="AI23">
        <v>51.8</v>
      </c>
      <c r="AJ23" s="10"/>
      <c r="AK23" s="5">
        <v>48</v>
      </c>
      <c r="AL23" s="10"/>
      <c r="AM23">
        <f t="shared" si="7"/>
        <v>18</v>
      </c>
      <c r="AN23" s="12">
        <v>0</v>
      </c>
      <c r="AO23" s="12">
        <v>4.2553191489361701E-2</v>
      </c>
      <c r="AP23" s="12">
        <v>0</v>
      </c>
      <c r="AQ23" s="12">
        <v>0</v>
      </c>
      <c r="AR23" s="12">
        <v>0</v>
      </c>
      <c r="AS23" s="12">
        <v>0</v>
      </c>
      <c r="AT23" s="12">
        <v>2.1276595744680851E-2</v>
      </c>
    </row>
    <row r="24" spans="3:46" x14ac:dyDescent="0.25">
      <c r="C24">
        <f t="shared" si="0"/>
        <v>64.219444444444434</v>
      </c>
      <c r="D24" s="10"/>
      <c r="E24">
        <v>0</v>
      </c>
      <c r="F24" s="10"/>
      <c r="I24">
        <v>33</v>
      </c>
      <c r="J24" s="4">
        <v>27</v>
      </c>
      <c r="K24" s="4"/>
      <c r="L24" s="3">
        <v>10</v>
      </c>
      <c r="M24" s="3"/>
      <c r="N24" s="3"/>
      <c r="O24" s="3"/>
      <c r="P24" s="3"/>
      <c r="Q24" s="3"/>
      <c r="R24" s="3"/>
      <c r="S24" s="3"/>
      <c r="T24" s="3"/>
      <c r="U24">
        <f t="shared" si="1"/>
        <v>70</v>
      </c>
      <c r="V24">
        <f t="shared" si="2"/>
        <v>10.714285714285715</v>
      </c>
      <c r="X24">
        <v>86</v>
      </c>
      <c r="Y24">
        <f t="shared" si="3"/>
        <v>75</v>
      </c>
      <c r="Z24" s="5"/>
      <c r="AA24" s="7">
        <v>72</v>
      </c>
      <c r="AB24">
        <f t="shared" si="4"/>
        <v>76</v>
      </c>
      <c r="AD24">
        <v>76</v>
      </c>
      <c r="AE24">
        <f t="shared" si="5"/>
        <v>84.166666666666657</v>
      </c>
      <c r="AF24" s="5"/>
      <c r="AG24" s="5">
        <f t="shared" si="6"/>
        <v>78.388888888888886</v>
      </c>
      <c r="AH24" s="10"/>
      <c r="AI24">
        <v>31.5</v>
      </c>
      <c r="AJ24" s="10"/>
      <c r="AK24" s="5">
        <v>49</v>
      </c>
      <c r="AL24" s="10"/>
      <c r="AM24">
        <f t="shared" si="7"/>
        <v>19</v>
      </c>
      <c r="AN24" s="12">
        <v>0</v>
      </c>
      <c r="AO24" s="12">
        <v>4.2553191489361701E-2</v>
      </c>
      <c r="AP24" s="12">
        <v>0</v>
      </c>
      <c r="AQ24" s="12">
        <v>0</v>
      </c>
      <c r="AR24" s="12">
        <v>0</v>
      </c>
      <c r="AS24" s="12">
        <v>0</v>
      </c>
      <c r="AT24" s="12">
        <v>2.1276595744680851E-2</v>
      </c>
    </row>
    <row r="25" spans="3:46" x14ac:dyDescent="0.25">
      <c r="C25">
        <f t="shared" si="0"/>
        <v>66.047697724810391</v>
      </c>
      <c r="D25" s="10"/>
      <c r="E25">
        <v>0</v>
      </c>
      <c r="F25" s="10"/>
      <c r="G25">
        <v>30</v>
      </c>
      <c r="H25">
        <v>32</v>
      </c>
      <c r="I25">
        <v>43</v>
      </c>
      <c r="K25">
        <v>34</v>
      </c>
      <c r="T25"/>
      <c r="U25">
        <f t="shared" si="1"/>
        <v>139</v>
      </c>
      <c r="V25">
        <f t="shared" si="2"/>
        <v>21.275510204081634</v>
      </c>
      <c r="X25">
        <v>86</v>
      </c>
      <c r="Y25">
        <f t="shared" si="3"/>
        <v>75</v>
      </c>
      <c r="Z25" s="5"/>
      <c r="AA25" s="7">
        <v>67</v>
      </c>
      <c r="AB25">
        <f t="shared" si="4"/>
        <v>70.774647887323937</v>
      </c>
      <c r="AD25">
        <v>55</v>
      </c>
      <c r="AE25">
        <f t="shared" si="5"/>
        <v>63.461538461538453</v>
      </c>
      <c r="AF25" s="5"/>
      <c r="AG25" s="5">
        <f t="shared" si="6"/>
        <v>69.745395449620801</v>
      </c>
      <c r="AH25" s="10"/>
      <c r="AI25">
        <v>46.3</v>
      </c>
      <c r="AJ25" s="10"/>
      <c r="AK25" s="5">
        <v>56</v>
      </c>
      <c r="AL25" s="10"/>
      <c r="AM25">
        <f t="shared" si="7"/>
        <v>20</v>
      </c>
      <c r="AN25" s="12">
        <v>0</v>
      </c>
      <c r="AO25" s="12">
        <v>4.2553191489361701E-2</v>
      </c>
      <c r="AP25" s="12">
        <v>0</v>
      </c>
      <c r="AQ25" s="12">
        <v>0</v>
      </c>
      <c r="AR25" s="12">
        <v>0</v>
      </c>
      <c r="AS25" s="12">
        <v>0</v>
      </c>
      <c r="AT25" s="12">
        <v>2.1276595744680851E-2</v>
      </c>
    </row>
    <row r="26" spans="3:46" x14ac:dyDescent="0.25">
      <c r="C26">
        <f t="shared" si="0"/>
        <v>64.577273471696984</v>
      </c>
      <c r="D26" s="10"/>
      <c r="E26">
        <v>0</v>
      </c>
      <c r="F26" s="10"/>
      <c r="G26">
        <v>30</v>
      </c>
      <c r="H26">
        <v>28</v>
      </c>
      <c r="I26">
        <v>48</v>
      </c>
      <c r="J26">
        <v>44</v>
      </c>
      <c r="L26">
        <v>33</v>
      </c>
      <c r="M26">
        <v>44</v>
      </c>
      <c r="N26">
        <v>41</v>
      </c>
      <c r="O26">
        <v>44</v>
      </c>
      <c r="Q26">
        <v>50</v>
      </c>
      <c r="R26">
        <v>41</v>
      </c>
      <c r="S26">
        <v>55</v>
      </c>
      <c r="T26">
        <v>50</v>
      </c>
      <c r="U26">
        <f t="shared" si="1"/>
        <v>508</v>
      </c>
      <c r="V26">
        <f t="shared" si="2"/>
        <v>79.090909090909093</v>
      </c>
      <c r="X26">
        <v>76</v>
      </c>
      <c r="Y26">
        <f t="shared" si="3"/>
        <v>66.279069767441854</v>
      </c>
      <c r="Z26" s="5"/>
      <c r="AA26" s="7">
        <v>70</v>
      </c>
      <c r="AB26">
        <f t="shared" si="4"/>
        <v>73.943661971830977</v>
      </c>
      <c r="AD26">
        <v>41</v>
      </c>
      <c r="AE26">
        <f t="shared" si="5"/>
        <v>47.307692307692307</v>
      </c>
      <c r="AF26" s="5"/>
      <c r="AG26" s="5">
        <f t="shared" si="6"/>
        <v>73.10454694339397</v>
      </c>
      <c r="AH26" s="10"/>
      <c r="AI26">
        <v>40.700000000000003</v>
      </c>
      <c r="AJ26" s="10"/>
      <c r="AK26" s="5">
        <v>51</v>
      </c>
      <c r="AL26" s="10"/>
      <c r="AM26">
        <f t="shared" si="7"/>
        <v>21</v>
      </c>
      <c r="AN26" s="12">
        <v>0</v>
      </c>
      <c r="AO26" s="12">
        <v>4.2553191489361701E-2</v>
      </c>
      <c r="AP26" s="12">
        <v>0</v>
      </c>
      <c r="AQ26" s="12">
        <v>0</v>
      </c>
      <c r="AR26" s="12">
        <v>0</v>
      </c>
      <c r="AS26" s="12">
        <v>0</v>
      </c>
      <c r="AT26" s="12">
        <v>2.1276595744680851E-2</v>
      </c>
    </row>
    <row r="27" spans="3:46" x14ac:dyDescent="0.25">
      <c r="C27">
        <f t="shared" si="0"/>
        <v>84.526190476190479</v>
      </c>
      <c r="D27" s="10"/>
      <c r="E27">
        <v>0</v>
      </c>
      <c r="F27" s="10"/>
      <c r="G27">
        <v>31</v>
      </c>
      <c r="H27">
        <v>42</v>
      </c>
      <c r="I27">
        <v>38</v>
      </c>
      <c r="J27">
        <v>38</v>
      </c>
      <c r="K27">
        <v>44</v>
      </c>
      <c r="M27">
        <v>45</v>
      </c>
      <c r="N27">
        <v>43</v>
      </c>
      <c r="O27">
        <v>44</v>
      </c>
      <c r="P27">
        <v>45</v>
      </c>
      <c r="Q27">
        <v>40</v>
      </c>
      <c r="R27">
        <v>55</v>
      </c>
      <c r="T27">
        <v>40</v>
      </c>
      <c r="U27">
        <f t="shared" si="1"/>
        <v>505</v>
      </c>
      <c r="V27">
        <f t="shared" si="2"/>
        <v>78.409090909090907</v>
      </c>
      <c r="X27">
        <v>96</v>
      </c>
      <c r="Y27">
        <f t="shared" si="3"/>
        <v>92.857142857142875</v>
      </c>
      <c r="Z27" s="5"/>
      <c r="AA27" s="7">
        <v>83</v>
      </c>
      <c r="AB27">
        <f t="shared" si="4"/>
        <v>87</v>
      </c>
      <c r="AD27">
        <v>92</v>
      </c>
      <c r="AE27">
        <f t="shared" si="5"/>
        <v>97.5</v>
      </c>
      <c r="AF27" s="5"/>
      <c r="AG27" s="5">
        <f t="shared" si="6"/>
        <v>92.452380952380963</v>
      </c>
      <c r="AH27" s="10"/>
      <c r="AI27">
        <v>51</v>
      </c>
      <c r="AJ27" s="10"/>
      <c r="AK27" s="5">
        <v>73</v>
      </c>
      <c r="AL27" s="10"/>
      <c r="AM27">
        <f t="shared" si="7"/>
        <v>22</v>
      </c>
      <c r="AN27" s="12">
        <v>0</v>
      </c>
      <c r="AO27" s="12">
        <v>8.5106382978723402E-2</v>
      </c>
      <c r="AP27" s="12">
        <v>0</v>
      </c>
      <c r="AQ27" s="12">
        <v>0</v>
      </c>
      <c r="AR27" s="12">
        <v>0</v>
      </c>
      <c r="AS27" s="12">
        <v>0</v>
      </c>
      <c r="AT27" s="12">
        <v>2.1276595744680851E-2</v>
      </c>
    </row>
    <row r="28" spans="3:46" x14ac:dyDescent="0.25">
      <c r="C28">
        <f t="shared" si="0"/>
        <v>42.220646148806978</v>
      </c>
      <c r="D28" s="10"/>
      <c r="E28">
        <v>0</v>
      </c>
      <c r="F28" s="10"/>
      <c r="G28">
        <v>28</v>
      </c>
      <c r="H28" s="4">
        <v>21</v>
      </c>
      <c r="J28" s="4">
        <v>24</v>
      </c>
      <c r="K28" s="4"/>
      <c r="L28" s="4"/>
      <c r="M28" s="4"/>
      <c r="N28" s="4"/>
      <c r="O28" s="4"/>
      <c r="P28" s="3"/>
      <c r="Q28" s="3"/>
      <c r="R28" s="3"/>
      <c r="S28" s="3"/>
      <c r="T28" s="3"/>
      <c r="U28">
        <f t="shared" si="1"/>
        <v>73</v>
      </c>
      <c r="V28">
        <f t="shared" si="2"/>
        <v>11.173469387755102</v>
      </c>
      <c r="X28">
        <v>69</v>
      </c>
      <c r="Y28">
        <f t="shared" si="3"/>
        <v>60.174418604651166</v>
      </c>
      <c r="Z28" s="5"/>
      <c r="AA28" s="7">
        <v>43</v>
      </c>
      <c r="AB28">
        <f t="shared" si="4"/>
        <v>45.422535211267601</v>
      </c>
      <c r="AD28">
        <v>33</v>
      </c>
      <c r="AE28">
        <f t="shared" si="5"/>
        <v>38.076923076923073</v>
      </c>
      <c r="AF28" s="5"/>
      <c r="AG28" s="5">
        <f t="shared" si="6"/>
        <v>47.891292297613951</v>
      </c>
      <c r="AH28" s="10"/>
      <c r="AI28">
        <v>50.7</v>
      </c>
      <c r="AJ28" s="10"/>
      <c r="AK28" s="5">
        <v>16</v>
      </c>
      <c r="AL28" s="10"/>
      <c r="AM28">
        <f t="shared" si="7"/>
        <v>23</v>
      </c>
      <c r="AN28" s="12">
        <v>0</v>
      </c>
      <c r="AO28" s="12">
        <v>0.10638297872340426</v>
      </c>
      <c r="AP28" s="12">
        <v>0</v>
      </c>
      <c r="AQ28" s="12">
        <v>0</v>
      </c>
      <c r="AR28" s="12">
        <v>0</v>
      </c>
      <c r="AS28" s="12">
        <v>0</v>
      </c>
      <c r="AT28" s="12">
        <v>2.1276595744680851E-2</v>
      </c>
    </row>
    <row r="29" spans="3:46" x14ac:dyDescent="0.25">
      <c r="C29">
        <f t="shared" si="0"/>
        <v>82.226515151515144</v>
      </c>
      <c r="D29" s="10"/>
      <c r="E29">
        <v>0</v>
      </c>
      <c r="F29" s="10"/>
      <c r="G29">
        <v>32</v>
      </c>
      <c r="H29">
        <v>49</v>
      </c>
      <c r="I29">
        <v>50</v>
      </c>
      <c r="J29">
        <v>49</v>
      </c>
      <c r="K29">
        <v>46</v>
      </c>
      <c r="M29">
        <v>48</v>
      </c>
      <c r="N29">
        <v>50</v>
      </c>
      <c r="O29">
        <v>47</v>
      </c>
      <c r="P29">
        <v>50</v>
      </c>
      <c r="Q29">
        <v>55</v>
      </c>
      <c r="S29">
        <v>45</v>
      </c>
      <c r="T29">
        <v>50</v>
      </c>
      <c r="U29">
        <f t="shared" si="1"/>
        <v>571</v>
      </c>
      <c r="V29">
        <f t="shared" si="2"/>
        <v>93.409090909090907</v>
      </c>
      <c r="X29">
        <v>87</v>
      </c>
      <c r="Y29">
        <f t="shared" si="3"/>
        <v>76.785714285714292</v>
      </c>
      <c r="Z29" s="5"/>
      <c r="AA29" s="7">
        <v>87</v>
      </c>
      <c r="AB29">
        <f t="shared" si="4"/>
        <v>91</v>
      </c>
      <c r="AD29">
        <v>86</v>
      </c>
      <c r="AE29">
        <f t="shared" si="5"/>
        <v>92.5</v>
      </c>
      <c r="AF29" s="5"/>
      <c r="AG29" s="5">
        <f t="shared" si="6"/>
        <v>92.303030303030312</v>
      </c>
      <c r="AH29" s="10"/>
      <c r="AI29">
        <v>54.7</v>
      </c>
      <c r="AJ29" s="10"/>
      <c r="AK29" s="5">
        <v>64</v>
      </c>
      <c r="AL29" s="10"/>
      <c r="AM29">
        <f t="shared" si="7"/>
        <v>24</v>
      </c>
      <c r="AN29" s="12">
        <v>0</v>
      </c>
      <c r="AO29" s="12">
        <v>0.10638297872340426</v>
      </c>
      <c r="AP29" s="12">
        <v>0</v>
      </c>
      <c r="AQ29" s="12">
        <v>0</v>
      </c>
      <c r="AR29" s="12">
        <v>0</v>
      </c>
      <c r="AS29" s="12">
        <v>0</v>
      </c>
      <c r="AT29" s="12">
        <v>2.1276595744680851E-2</v>
      </c>
    </row>
    <row r="30" spans="3:46" x14ac:dyDescent="0.25">
      <c r="C30">
        <f t="shared" si="0"/>
        <v>78.075216450216459</v>
      </c>
      <c r="D30" s="10"/>
      <c r="E30">
        <v>0</v>
      </c>
      <c r="F30" s="10"/>
      <c r="G30">
        <v>29</v>
      </c>
      <c r="H30">
        <v>40</v>
      </c>
      <c r="I30">
        <v>49</v>
      </c>
      <c r="J30">
        <v>47</v>
      </c>
      <c r="K30">
        <v>41</v>
      </c>
      <c r="M30">
        <v>46</v>
      </c>
      <c r="N30">
        <v>45</v>
      </c>
      <c r="O30">
        <v>48</v>
      </c>
      <c r="P30">
        <v>48</v>
      </c>
      <c r="Q30">
        <v>51</v>
      </c>
      <c r="S30">
        <v>50</v>
      </c>
      <c r="T30">
        <v>50</v>
      </c>
      <c r="U30">
        <f t="shared" si="1"/>
        <v>544</v>
      </c>
      <c r="V30">
        <f t="shared" si="2"/>
        <v>87.272727272727266</v>
      </c>
      <c r="X30">
        <v>98</v>
      </c>
      <c r="Y30">
        <f t="shared" si="3"/>
        <v>96.428571428571416</v>
      </c>
      <c r="Z30" s="5"/>
      <c r="AA30" s="7">
        <v>53</v>
      </c>
      <c r="AB30">
        <f t="shared" si="4"/>
        <v>55.985915492957744</v>
      </c>
      <c r="AD30">
        <v>71</v>
      </c>
      <c r="AE30">
        <f t="shared" si="5"/>
        <v>80</v>
      </c>
      <c r="AF30" s="5"/>
      <c r="AG30" s="5">
        <f t="shared" si="6"/>
        <v>87.900432900432904</v>
      </c>
      <c r="AH30" s="10"/>
      <c r="AI30">
        <v>46.9</v>
      </c>
      <c r="AJ30" s="10"/>
      <c r="AK30" s="5">
        <v>64</v>
      </c>
      <c r="AL30" s="10"/>
      <c r="AM30">
        <f t="shared" si="7"/>
        <v>25</v>
      </c>
      <c r="AN30" s="12">
        <v>0</v>
      </c>
      <c r="AO30" s="12">
        <v>0.10638297872340426</v>
      </c>
      <c r="AP30" s="12">
        <v>0</v>
      </c>
      <c r="AQ30" s="12">
        <v>0</v>
      </c>
      <c r="AR30" s="12">
        <v>0</v>
      </c>
      <c r="AS30" s="12">
        <v>0</v>
      </c>
      <c r="AT30" s="12">
        <v>2.1276595744680851E-2</v>
      </c>
    </row>
    <row r="31" spans="3:46" x14ac:dyDescent="0.25">
      <c r="C31">
        <f t="shared" si="0"/>
        <v>77.842529950669473</v>
      </c>
      <c r="D31" s="10"/>
      <c r="E31">
        <v>0</v>
      </c>
      <c r="F31" s="10"/>
      <c r="G31">
        <v>29</v>
      </c>
      <c r="H31">
        <v>31</v>
      </c>
      <c r="I31">
        <v>41</v>
      </c>
      <c r="J31">
        <v>46</v>
      </c>
      <c r="K31">
        <v>36</v>
      </c>
      <c r="L31">
        <v>33</v>
      </c>
      <c r="M31">
        <v>50</v>
      </c>
      <c r="N31">
        <v>50</v>
      </c>
      <c r="O31">
        <v>50</v>
      </c>
      <c r="P31">
        <v>50</v>
      </c>
      <c r="Q31">
        <v>50</v>
      </c>
      <c r="T31">
        <v>25</v>
      </c>
      <c r="U31">
        <f t="shared" si="1"/>
        <v>491</v>
      </c>
      <c r="V31">
        <f t="shared" si="2"/>
        <v>75.227272727272734</v>
      </c>
      <c r="X31">
        <v>85</v>
      </c>
      <c r="Y31">
        <f t="shared" si="3"/>
        <v>74.127906976744185</v>
      </c>
      <c r="Z31" s="5"/>
      <c r="AA31" s="7">
        <v>55</v>
      </c>
      <c r="AB31">
        <f t="shared" si="4"/>
        <v>58.098591549295769</v>
      </c>
      <c r="AD31">
        <v>65</v>
      </c>
      <c r="AE31">
        <f t="shared" si="5"/>
        <v>75</v>
      </c>
      <c r="AF31" s="5"/>
      <c r="AG31" s="5">
        <f t="shared" si="6"/>
        <v>74.785059901338954</v>
      </c>
      <c r="AH31" s="10"/>
      <c r="AI31">
        <v>54</v>
      </c>
      <c r="AJ31" s="10"/>
      <c r="AK31" s="5">
        <v>77</v>
      </c>
      <c r="AL31" s="10"/>
      <c r="AM31">
        <f t="shared" si="7"/>
        <v>26</v>
      </c>
      <c r="AN31" s="12">
        <v>0</v>
      </c>
      <c r="AO31" s="12">
        <v>0.10638297872340426</v>
      </c>
      <c r="AP31" s="12">
        <v>0</v>
      </c>
      <c r="AQ31" s="12">
        <v>0</v>
      </c>
      <c r="AR31" s="12">
        <v>0</v>
      </c>
      <c r="AS31" s="12">
        <v>0</v>
      </c>
      <c r="AT31" s="12">
        <v>2.1276595744680851E-2</v>
      </c>
    </row>
    <row r="32" spans="3:46" x14ac:dyDescent="0.25">
      <c r="C32">
        <f t="shared" si="0"/>
        <v>91.458152958152951</v>
      </c>
      <c r="D32" s="10"/>
      <c r="E32">
        <v>0</v>
      </c>
      <c r="F32" s="10"/>
      <c r="G32">
        <v>32</v>
      </c>
      <c r="H32">
        <v>48</v>
      </c>
      <c r="I32">
        <v>47</v>
      </c>
      <c r="J32">
        <v>48</v>
      </c>
      <c r="K32">
        <v>46</v>
      </c>
      <c r="M32">
        <v>50</v>
      </c>
      <c r="N32">
        <v>51</v>
      </c>
      <c r="O32">
        <v>49</v>
      </c>
      <c r="P32">
        <v>50</v>
      </c>
      <c r="Q32">
        <v>55</v>
      </c>
      <c r="R32">
        <v>45</v>
      </c>
      <c r="S32">
        <v>45</v>
      </c>
      <c r="T32"/>
      <c r="U32">
        <f t="shared" si="1"/>
        <v>566</v>
      </c>
      <c r="V32">
        <f t="shared" si="2"/>
        <v>92.272727272727252</v>
      </c>
      <c r="X32">
        <v>97</v>
      </c>
      <c r="Y32">
        <f t="shared" si="3"/>
        <v>94.642857142857139</v>
      </c>
      <c r="Z32" s="5"/>
      <c r="AA32" s="7">
        <v>87</v>
      </c>
      <c r="AB32">
        <f t="shared" si="4"/>
        <v>91</v>
      </c>
      <c r="AD32">
        <v>87</v>
      </c>
      <c r="AE32">
        <f t="shared" si="5"/>
        <v>93.333333333333329</v>
      </c>
      <c r="AF32" s="5"/>
      <c r="AG32" s="5">
        <f t="shared" si="6"/>
        <v>93.416305916305888</v>
      </c>
      <c r="AH32" s="10"/>
      <c r="AI32">
        <v>57.2</v>
      </c>
      <c r="AJ32" s="10"/>
      <c r="AK32" s="5">
        <v>87</v>
      </c>
      <c r="AL32" s="10"/>
      <c r="AM32">
        <f t="shared" si="7"/>
        <v>27</v>
      </c>
      <c r="AN32" s="12">
        <v>0</v>
      </c>
      <c r="AO32" s="12">
        <v>0.10638297872340426</v>
      </c>
      <c r="AP32" s="12">
        <v>0</v>
      </c>
      <c r="AQ32" s="12">
        <v>0</v>
      </c>
      <c r="AR32" s="12">
        <v>0</v>
      </c>
      <c r="AS32" s="12">
        <v>0</v>
      </c>
      <c r="AT32" s="12">
        <v>2.1276595744680851E-2</v>
      </c>
    </row>
    <row r="33" spans="3:46" x14ac:dyDescent="0.25">
      <c r="C33">
        <f t="shared" si="0"/>
        <v>59.659291407358879</v>
      </c>
      <c r="D33" s="10"/>
      <c r="E33">
        <v>0</v>
      </c>
      <c r="F33" s="10"/>
      <c r="J33">
        <v>35</v>
      </c>
      <c r="K33">
        <v>33</v>
      </c>
      <c r="L33">
        <v>35</v>
      </c>
      <c r="O33">
        <v>16</v>
      </c>
      <c r="P33">
        <v>25</v>
      </c>
      <c r="Q33">
        <v>43</v>
      </c>
      <c r="R33">
        <v>39</v>
      </c>
      <c r="T33"/>
      <c r="U33">
        <f t="shared" si="1"/>
        <v>226</v>
      </c>
      <c r="V33">
        <f t="shared" si="2"/>
        <v>34.591836734693878</v>
      </c>
      <c r="X33">
        <v>73</v>
      </c>
      <c r="Y33">
        <f t="shared" si="3"/>
        <v>63.662790697674417</v>
      </c>
      <c r="Z33" s="5"/>
      <c r="AA33" s="7">
        <v>62</v>
      </c>
      <c r="AB33">
        <f t="shared" si="4"/>
        <v>65.492957746478865</v>
      </c>
      <c r="AD33">
        <v>80</v>
      </c>
      <c r="AE33">
        <f t="shared" si="5"/>
        <v>87.5</v>
      </c>
      <c r="AF33" s="5"/>
      <c r="AG33" s="5">
        <f t="shared" si="6"/>
        <v>72.218582814717749</v>
      </c>
      <c r="AH33" s="10"/>
      <c r="AI33">
        <v>29.8</v>
      </c>
      <c r="AJ33" s="10"/>
      <c r="AK33" s="5">
        <v>46</v>
      </c>
      <c r="AL33" s="10"/>
      <c r="AM33">
        <f t="shared" si="7"/>
        <v>28</v>
      </c>
      <c r="AN33" s="12">
        <v>0</v>
      </c>
      <c r="AO33" s="12">
        <v>0.1276595744680851</v>
      </c>
      <c r="AP33" s="12">
        <v>0</v>
      </c>
      <c r="AQ33" s="12">
        <v>0</v>
      </c>
      <c r="AR33" s="12">
        <v>0</v>
      </c>
      <c r="AS33" s="12">
        <v>0</v>
      </c>
      <c r="AT33" s="12">
        <v>2.1276595744680851E-2</v>
      </c>
    </row>
    <row r="34" spans="3:46" x14ac:dyDescent="0.25">
      <c r="C34">
        <f t="shared" si="0"/>
        <v>75.52125850340137</v>
      </c>
      <c r="D34" s="10"/>
      <c r="E34">
        <v>0</v>
      </c>
      <c r="F34" s="10"/>
      <c r="G34">
        <v>31</v>
      </c>
      <c r="H34">
        <v>35</v>
      </c>
      <c r="I34">
        <v>42</v>
      </c>
      <c r="J34" s="3">
        <v>32</v>
      </c>
      <c r="K34" s="3">
        <v>33</v>
      </c>
      <c r="L34" s="3">
        <v>36</v>
      </c>
      <c r="M34" s="3">
        <v>48</v>
      </c>
      <c r="N34" s="3">
        <v>47</v>
      </c>
      <c r="O34" s="3">
        <v>43</v>
      </c>
      <c r="P34" s="3">
        <v>23</v>
      </c>
      <c r="Q34" s="3"/>
      <c r="R34" s="3">
        <v>27</v>
      </c>
      <c r="S34" s="3">
        <v>25</v>
      </c>
      <c r="T34" s="3"/>
      <c r="U34">
        <f t="shared" si="1"/>
        <v>422</v>
      </c>
      <c r="V34">
        <f t="shared" si="2"/>
        <v>64.591836734693885</v>
      </c>
      <c r="X34">
        <v>87</v>
      </c>
      <c r="Y34">
        <f t="shared" si="3"/>
        <v>76.785714285714292</v>
      </c>
      <c r="Z34" s="5"/>
      <c r="AA34" s="7">
        <v>85</v>
      </c>
      <c r="AB34">
        <f t="shared" si="4"/>
        <v>89</v>
      </c>
      <c r="AD34">
        <v>46</v>
      </c>
      <c r="AE34">
        <f t="shared" si="5"/>
        <v>53.076923076923073</v>
      </c>
      <c r="AF34" s="5"/>
      <c r="AG34" s="5">
        <f t="shared" si="6"/>
        <v>76.79251700680274</v>
      </c>
      <c r="AH34" s="10"/>
      <c r="AI34">
        <v>53.3</v>
      </c>
      <c r="AJ34" s="10"/>
      <c r="AK34" s="5">
        <v>68</v>
      </c>
      <c r="AL34" s="10"/>
      <c r="AM34">
        <f t="shared" si="7"/>
        <v>29</v>
      </c>
      <c r="AN34" s="12">
        <v>0</v>
      </c>
      <c r="AO34" s="12">
        <v>0.1276595744680851</v>
      </c>
      <c r="AP34" s="12">
        <v>0</v>
      </c>
      <c r="AQ34" s="12">
        <v>0</v>
      </c>
      <c r="AR34" s="12">
        <v>0</v>
      </c>
      <c r="AS34" s="12">
        <v>0</v>
      </c>
      <c r="AT34" s="12">
        <v>4.2553191489361701E-2</v>
      </c>
    </row>
    <row r="35" spans="3:46" x14ac:dyDescent="0.25">
      <c r="C35">
        <f t="shared" si="0"/>
        <v>61.787070724885979</v>
      </c>
      <c r="D35" s="10"/>
      <c r="E35">
        <v>0</v>
      </c>
      <c r="F35" s="10"/>
      <c r="H35">
        <v>31</v>
      </c>
      <c r="J35" s="4">
        <v>26</v>
      </c>
      <c r="K35" s="3">
        <v>9</v>
      </c>
      <c r="L35" s="3"/>
      <c r="M35" s="3">
        <v>25</v>
      </c>
      <c r="N35" s="3">
        <v>31</v>
      </c>
      <c r="O35" s="3">
        <v>37</v>
      </c>
      <c r="P35" s="3">
        <v>31</v>
      </c>
      <c r="Q35" s="3">
        <v>35</v>
      </c>
      <c r="R35" s="3">
        <v>29</v>
      </c>
      <c r="S35" s="3"/>
      <c r="T35" s="3">
        <v>34</v>
      </c>
      <c r="U35">
        <f t="shared" si="1"/>
        <v>288</v>
      </c>
      <c r="V35">
        <f t="shared" si="2"/>
        <v>44.081632653061227</v>
      </c>
      <c r="X35">
        <v>74</v>
      </c>
      <c r="Y35">
        <f t="shared" si="3"/>
        <v>64.534883720930239</v>
      </c>
      <c r="Z35" s="5"/>
      <c r="AA35" s="7">
        <v>66</v>
      </c>
      <c r="AB35">
        <f t="shared" si="4"/>
        <v>69.718309859154928</v>
      </c>
      <c r="AD35">
        <v>57</v>
      </c>
      <c r="AE35">
        <f t="shared" si="5"/>
        <v>65.769230769230759</v>
      </c>
      <c r="AF35" s="5"/>
      <c r="AG35" s="5">
        <f t="shared" si="6"/>
        <v>66.674141449771966</v>
      </c>
      <c r="AH35" s="10"/>
      <c r="AI35">
        <v>53.6</v>
      </c>
      <c r="AJ35" s="10"/>
      <c r="AK35" s="5">
        <v>43</v>
      </c>
      <c r="AL35" s="10"/>
      <c r="AM35">
        <f t="shared" si="7"/>
        <v>30</v>
      </c>
      <c r="AN35" s="12">
        <v>0</v>
      </c>
      <c r="AO35" s="12">
        <v>0.1276595744680851</v>
      </c>
      <c r="AP35" s="12">
        <v>0</v>
      </c>
      <c r="AQ35" s="12">
        <v>0</v>
      </c>
      <c r="AR35" s="12">
        <v>0</v>
      </c>
      <c r="AS35" s="12">
        <v>0</v>
      </c>
      <c r="AT35" s="12">
        <v>6.3829787234042548E-2</v>
      </c>
    </row>
    <row r="36" spans="3:46" x14ac:dyDescent="0.25">
      <c r="C36">
        <f t="shared" si="0"/>
        <v>57.405871274156567</v>
      </c>
      <c r="D36" s="10"/>
      <c r="E36">
        <v>0</v>
      </c>
      <c r="F36" s="10"/>
      <c r="G36">
        <v>30</v>
      </c>
      <c r="H36">
        <v>37</v>
      </c>
      <c r="I36">
        <v>40</v>
      </c>
      <c r="J36" s="2">
        <v>30</v>
      </c>
      <c r="K36" s="3">
        <v>38</v>
      </c>
      <c r="L36" s="3"/>
      <c r="M36" s="3">
        <v>45</v>
      </c>
      <c r="N36" s="3">
        <v>50</v>
      </c>
      <c r="O36" s="3">
        <v>46</v>
      </c>
      <c r="P36" s="3"/>
      <c r="Q36" s="3">
        <v>50</v>
      </c>
      <c r="R36" s="3">
        <v>25</v>
      </c>
      <c r="S36" s="3">
        <v>25</v>
      </c>
      <c r="T36" s="3">
        <v>25</v>
      </c>
      <c r="U36">
        <f t="shared" si="1"/>
        <v>441</v>
      </c>
      <c r="V36">
        <f t="shared" si="2"/>
        <v>67.5</v>
      </c>
      <c r="X36">
        <v>78</v>
      </c>
      <c r="Y36">
        <f t="shared" si="3"/>
        <v>68.023255813953483</v>
      </c>
      <c r="Z36" s="5"/>
      <c r="AA36" s="7">
        <v>65</v>
      </c>
      <c r="AB36">
        <f t="shared" si="4"/>
        <v>68.661971830985905</v>
      </c>
      <c r="AD36">
        <v>65</v>
      </c>
      <c r="AE36">
        <f t="shared" si="5"/>
        <v>75</v>
      </c>
      <c r="AF36" s="5"/>
      <c r="AG36" s="5">
        <f t="shared" si="6"/>
        <v>70.561742548313134</v>
      </c>
      <c r="AH36" s="10"/>
      <c r="AI36">
        <v>38.1</v>
      </c>
      <c r="AJ36" s="10"/>
      <c r="AK36" s="5">
        <v>36</v>
      </c>
      <c r="AL36" s="10"/>
      <c r="AM36">
        <f t="shared" si="7"/>
        <v>31</v>
      </c>
      <c r="AN36" s="12">
        <v>0</v>
      </c>
      <c r="AO36" s="12">
        <v>0.14893617021276595</v>
      </c>
      <c r="AP36" s="12">
        <v>0</v>
      </c>
      <c r="AQ36" s="12">
        <v>0</v>
      </c>
      <c r="AR36" s="12">
        <v>0</v>
      </c>
      <c r="AS36" s="12">
        <v>0</v>
      </c>
      <c r="AT36" s="12">
        <v>6.3829787234042548E-2</v>
      </c>
    </row>
    <row r="37" spans="3:46" x14ac:dyDescent="0.25">
      <c r="C37">
        <f t="shared" si="0"/>
        <v>76.297785547785551</v>
      </c>
      <c r="D37" s="10"/>
      <c r="E37">
        <v>0</v>
      </c>
      <c r="F37" s="10"/>
      <c r="G37">
        <v>29</v>
      </c>
      <c r="H37" s="4"/>
      <c r="I37">
        <v>44</v>
      </c>
      <c r="J37">
        <v>43</v>
      </c>
      <c r="L37">
        <v>32</v>
      </c>
      <c r="M37">
        <v>48</v>
      </c>
      <c r="N37">
        <v>45</v>
      </c>
      <c r="O37">
        <v>47</v>
      </c>
      <c r="P37">
        <v>49</v>
      </c>
      <c r="Q37">
        <v>53</v>
      </c>
      <c r="R37">
        <v>45</v>
      </c>
      <c r="S37">
        <v>55</v>
      </c>
      <c r="T37">
        <v>50</v>
      </c>
      <c r="U37">
        <f t="shared" si="1"/>
        <v>540</v>
      </c>
      <c r="V37">
        <f t="shared" si="2"/>
        <v>86.363636363636374</v>
      </c>
      <c r="X37">
        <v>74</v>
      </c>
      <c r="Y37">
        <f t="shared" si="3"/>
        <v>64.534883720930239</v>
      </c>
      <c r="Z37" s="5"/>
      <c r="AA37" s="7">
        <v>77</v>
      </c>
      <c r="AB37">
        <f t="shared" si="4"/>
        <v>81</v>
      </c>
      <c r="AD37">
        <v>58</v>
      </c>
      <c r="AE37">
        <f t="shared" si="5"/>
        <v>66.92307692307692</v>
      </c>
      <c r="AF37" s="5"/>
      <c r="AG37" s="5">
        <f t="shared" si="6"/>
        <v>78.095571095571088</v>
      </c>
      <c r="AH37" s="10"/>
      <c r="AI37">
        <v>48.2</v>
      </c>
      <c r="AJ37" s="10"/>
      <c r="AK37" s="5">
        <v>72</v>
      </c>
      <c r="AL37" s="10"/>
      <c r="AM37">
        <f t="shared" si="7"/>
        <v>32</v>
      </c>
      <c r="AN37" s="12">
        <v>0</v>
      </c>
      <c r="AO37" s="12">
        <v>0.14893617021276595</v>
      </c>
      <c r="AP37" s="12">
        <v>0</v>
      </c>
      <c r="AQ37" s="12">
        <v>0</v>
      </c>
      <c r="AR37" s="12">
        <v>0</v>
      </c>
      <c r="AS37" s="12">
        <v>0</v>
      </c>
      <c r="AT37" s="12">
        <v>6.3829787234042548E-2</v>
      </c>
    </row>
    <row r="38" spans="3:46" x14ac:dyDescent="0.25">
      <c r="C38">
        <f t="shared" si="0"/>
        <v>90.48712121212121</v>
      </c>
      <c r="D38" s="10"/>
      <c r="E38">
        <v>0</v>
      </c>
      <c r="F38" s="10"/>
      <c r="G38">
        <v>32</v>
      </c>
      <c r="I38">
        <v>42</v>
      </c>
      <c r="J38">
        <v>42</v>
      </c>
      <c r="K38" s="2"/>
      <c r="L38" s="3">
        <v>45</v>
      </c>
      <c r="M38" s="3">
        <v>50</v>
      </c>
      <c r="N38" s="3">
        <v>50</v>
      </c>
      <c r="O38" s="2">
        <v>43</v>
      </c>
      <c r="P38" s="3">
        <v>41</v>
      </c>
      <c r="Q38" s="3">
        <v>43</v>
      </c>
      <c r="R38" s="3">
        <v>60</v>
      </c>
      <c r="S38" s="3">
        <v>55</v>
      </c>
      <c r="T38" s="3">
        <v>41</v>
      </c>
      <c r="U38">
        <f t="shared" si="1"/>
        <v>544</v>
      </c>
      <c r="V38">
        <f t="shared" si="2"/>
        <v>87.272727272727266</v>
      </c>
      <c r="X38">
        <v>92</v>
      </c>
      <c r="Y38">
        <f t="shared" si="3"/>
        <v>85.714285714285722</v>
      </c>
      <c r="Z38" s="5"/>
      <c r="AA38" s="7">
        <v>91</v>
      </c>
      <c r="AB38">
        <f t="shared" si="4"/>
        <v>95</v>
      </c>
      <c r="AD38">
        <v>80</v>
      </c>
      <c r="AE38">
        <f t="shared" si="5"/>
        <v>87.5</v>
      </c>
      <c r="AF38" s="5"/>
      <c r="AG38" s="5">
        <f t="shared" si="6"/>
        <v>89.924242424242422</v>
      </c>
      <c r="AH38" s="10"/>
      <c r="AI38">
        <v>49.1</v>
      </c>
      <c r="AJ38" s="10"/>
      <c r="AK38" s="5">
        <v>95</v>
      </c>
      <c r="AL38" s="10"/>
      <c r="AM38">
        <f t="shared" si="7"/>
        <v>33</v>
      </c>
      <c r="AN38" s="12">
        <v>0</v>
      </c>
      <c r="AO38" s="12">
        <v>0.14893617021276595</v>
      </c>
      <c r="AP38" s="12">
        <v>0</v>
      </c>
      <c r="AQ38" s="12">
        <v>0</v>
      </c>
      <c r="AR38" s="12">
        <v>0</v>
      </c>
      <c r="AS38" s="12">
        <v>0</v>
      </c>
      <c r="AT38" s="12">
        <v>0.1276595744680851</v>
      </c>
    </row>
    <row r="39" spans="3:46" x14ac:dyDescent="0.25">
      <c r="C39">
        <f t="shared" si="0"/>
        <v>81.634523809523813</v>
      </c>
      <c r="D39" s="10"/>
      <c r="E39">
        <v>0</v>
      </c>
      <c r="F39" s="10"/>
      <c r="G39">
        <v>31</v>
      </c>
      <c r="H39">
        <v>40</v>
      </c>
      <c r="I39">
        <v>45</v>
      </c>
      <c r="J39">
        <v>35</v>
      </c>
      <c r="K39">
        <v>27</v>
      </c>
      <c r="L39">
        <v>20</v>
      </c>
      <c r="N39">
        <v>36</v>
      </c>
      <c r="O39">
        <v>18</v>
      </c>
      <c r="T39"/>
      <c r="U39">
        <f t="shared" si="1"/>
        <v>252</v>
      </c>
      <c r="V39">
        <f t="shared" si="2"/>
        <v>38.571428571428569</v>
      </c>
      <c r="X39">
        <v>89</v>
      </c>
      <c r="Y39">
        <f t="shared" si="3"/>
        <v>80.357142857142861</v>
      </c>
      <c r="Z39" s="5"/>
      <c r="AA39" s="7">
        <v>85</v>
      </c>
      <c r="AB39">
        <f t="shared" si="4"/>
        <v>89</v>
      </c>
      <c r="AD39">
        <v>80</v>
      </c>
      <c r="AE39">
        <f t="shared" si="5"/>
        <v>87.5</v>
      </c>
      <c r="AF39" s="5"/>
      <c r="AG39" s="5">
        <f t="shared" si="6"/>
        <v>85.619047619047635</v>
      </c>
      <c r="AH39" s="10"/>
      <c r="AI39">
        <v>46.1</v>
      </c>
      <c r="AJ39" s="10"/>
      <c r="AK39" s="5">
        <v>78</v>
      </c>
      <c r="AL39" s="10"/>
      <c r="AM39">
        <f t="shared" si="7"/>
        <v>34</v>
      </c>
      <c r="AN39" s="12">
        <v>0</v>
      </c>
      <c r="AO39" s="12">
        <v>0.14893617021276595</v>
      </c>
      <c r="AP39" s="12">
        <v>0</v>
      </c>
      <c r="AQ39" s="12">
        <v>0</v>
      </c>
      <c r="AR39" s="12">
        <v>0</v>
      </c>
      <c r="AS39" s="12">
        <v>0</v>
      </c>
      <c r="AT39" s="12">
        <v>0.1276595744680851</v>
      </c>
    </row>
    <row r="40" spans="3:46" x14ac:dyDescent="0.25">
      <c r="C40">
        <f t="shared" si="0"/>
        <v>61.953564055226352</v>
      </c>
      <c r="D40" s="10"/>
      <c r="E40">
        <v>0</v>
      </c>
      <c r="F40" s="10"/>
      <c r="G40">
        <v>30</v>
      </c>
      <c r="H40">
        <v>35</v>
      </c>
      <c r="I40">
        <v>46</v>
      </c>
      <c r="J40">
        <v>46</v>
      </c>
      <c r="K40" s="3"/>
      <c r="L40" s="3"/>
      <c r="M40" s="3">
        <v>44</v>
      </c>
      <c r="N40" s="3">
        <v>40</v>
      </c>
      <c r="O40" s="3">
        <v>48</v>
      </c>
      <c r="P40" s="3">
        <v>47</v>
      </c>
      <c r="Q40" s="3">
        <v>42</v>
      </c>
      <c r="R40" s="3">
        <v>44</v>
      </c>
      <c r="S40" s="3">
        <v>50</v>
      </c>
      <c r="T40" s="3">
        <v>50</v>
      </c>
      <c r="U40">
        <f t="shared" si="1"/>
        <v>522</v>
      </c>
      <c r="V40">
        <f t="shared" si="2"/>
        <v>82.272727272727266</v>
      </c>
      <c r="X40">
        <v>54</v>
      </c>
      <c r="Y40">
        <f t="shared" si="3"/>
        <v>47.093023255813954</v>
      </c>
      <c r="Z40" s="5"/>
      <c r="AA40" s="7">
        <v>64</v>
      </c>
      <c r="AB40">
        <f t="shared" si="4"/>
        <v>67.605633802816897</v>
      </c>
      <c r="AD40">
        <v>39</v>
      </c>
      <c r="AE40">
        <f t="shared" si="5"/>
        <v>44.999999999999993</v>
      </c>
      <c r="AF40" s="5"/>
      <c r="AG40" s="5">
        <f t="shared" si="6"/>
        <v>65.657128110452703</v>
      </c>
      <c r="AH40" s="10"/>
      <c r="AI40">
        <v>53.5</v>
      </c>
      <c r="AJ40" s="10"/>
      <c r="AK40" s="5">
        <v>45</v>
      </c>
      <c r="AL40" s="10"/>
      <c r="AM40">
        <f t="shared" si="7"/>
        <v>35</v>
      </c>
      <c r="AN40" s="12">
        <v>0</v>
      </c>
      <c r="AO40" s="12">
        <v>0.1702127659574468</v>
      </c>
      <c r="AP40" s="12">
        <v>0</v>
      </c>
      <c r="AQ40" s="12">
        <v>0</v>
      </c>
      <c r="AR40" s="12">
        <v>0</v>
      </c>
      <c r="AS40" s="12">
        <v>0</v>
      </c>
      <c r="AT40" s="12">
        <v>0.19148936170212766</v>
      </c>
    </row>
    <row r="41" spans="3:46" x14ac:dyDescent="0.25">
      <c r="C41">
        <f t="shared" si="0"/>
        <v>66.122692036645518</v>
      </c>
      <c r="D41" s="10"/>
      <c r="E41">
        <v>0</v>
      </c>
      <c r="F41" s="10"/>
      <c r="G41">
        <v>28</v>
      </c>
      <c r="H41">
        <v>32</v>
      </c>
      <c r="I41">
        <v>38</v>
      </c>
      <c r="J41">
        <v>40</v>
      </c>
      <c r="M41">
        <v>46</v>
      </c>
      <c r="N41">
        <v>45</v>
      </c>
      <c r="O41">
        <v>44</v>
      </c>
      <c r="P41">
        <v>49</v>
      </c>
      <c r="Q41">
        <v>50</v>
      </c>
      <c r="R41">
        <v>43</v>
      </c>
      <c r="S41">
        <v>45</v>
      </c>
      <c r="T41">
        <v>50</v>
      </c>
      <c r="U41">
        <f t="shared" si="1"/>
        <v>510</v>
      </c>
      <c r="V41">
        <f t="shared" si="2"/>
        <v>79.545454545454547</v>
      </c>
      <c r="X41">
        <v>72</v>
      </c>
      <c r="Y41">
        <f t="shared" si="3"/>
        <v>62.790697674418603</v>
      </c>
      <c r="Z41" s="5"/>
      <c r="AA41" s="7">
        <v>71</v>
      </c>
      <c r="AB41">
        <f t="shared" si="4"/>
        <v>75</v>
      </c>
      <c r="AD41">
        <v>51</v>
      </c>
      <c r="AE41">
        <f t="shared" si="5"/>
        <v>58.84615384615384</v>
      </c>
      <c r="AF41" s="5"/>
      <c r="AG41" s="5">
        <f t="shared" si="6"/>
        <v>72.445384073291038</v>
      </c>
      <c r="AH41" s="10"/>
      <c r="AI41">
        <v>49.6</v>
      </c>
      <c r="AJ41" s="10"/>
      <c r="AK41" s="5">
        <v>50</v>
      </c>
      <c r="AL41" s="10"/>
      <c r="AM41">
        <f t="shared" si="7"/>
        <v>36</v>
      </c>
      <c r="AN41" s="12">
        <v>0</v>
      </c>
      <c r="AO41" s="12">
        <v>0.1702127659574468</v>
      </c>
      <c r="AP41" s="12">
        <v>0</v>
      </c>
      <c r="AQ41" s="12">
        <v>0</v>
      </c>
      <c r="AR41" s="12">
        <v>0</v>
      </c>
      <c r="AS41" s="12">
        <v>0</v>
      </c>
      <c r="AT41" s="12">
        <v>0.21276595744680851</v>
      </c>
    </row>
    <row r="42" spans="3:46" x14ac:dyDescent="0.25">
      <c r="C42">
        <f t="shared" si="0"/>
        <v>66.048067888184164</v>
      </c>
      <c r="D42" s="10"/>
      <c r="E42">
        <v>0</v>
      </c>
      <c r="F42" s="10"/>
      <c r="G42">
        <v>32</v>
      </c>
      <c r="H42">
        <v>45</v>
      </c>
      <c r="I42">
        <v>38</v>
      </c>
      <c r="K42" s="2"/>
      <c r="L42" s="3">
        <v>40</v>
      </c>
      <c r="M42" s="3">
        <v>50</v>
      </c>
      <c r="N42" s="3">
        <v>47</v>
      </c>
      <c r="O42" s="2">
        <v>44</v>
      </c>
      <c r="P42" s="3">
        <v>42</v>
      </c>
      <c r="Q42" s="3">
        <v>43</v>
      </c>
      <c r="R42" s="3">
        <v>50</v>
      </c>
      <c r="S42" s="3">
        <v>44</v>
      </c>
      <c r="T42" s="3">
        <v>40</v>
      </c>
      <c r="U42">
        <f t="shared" si="1"/>
        <v>515</v>
      </c>
      <c r="V42">
        <f t="shared" si="2"/>
        <v>80.681818181818173</v>
      </c>
      <c r="X42">
        <v>78</v>
      </c>
      <c r="Y42">
        <f t="shared" si="3"/>
        <v>68.023255813953483</v>
      </c>
      <c r="Z42" s="5"/>
      <c r="AA42" s="7">
        <v>62</v>
      </c>
      <c r="AB42">
        <f t="shared" si="4"/>
        <v>65.492957746478865</v>
      </c>
      <c r="AD42">
        <v>66</v>
      </c>
      <c r="AE42">
        <f t="shared" si="5"/>
        <v>75.833333333333329</v>
      </c>
      <c r="AF42" s="5"/>
      <c r="AG42" s="5">
        <f t="shared" si="6"/>
        <v>74.846135776368328</v>
      </c>
      <c r="AH42" s="10"/>
      <c r="AI42">
        <v>47.3</v>
      </c>
      <c r="AJ42" s="10"/>
      <c r="AK42" s="5">
        <v>48</v>
      </c>
      <c r="AL42" s="10"/>
      <c r="AM42">
        <f t="shared" si="7"/>
        <v>37</v>
      </c>
      <c r="AN42" s="12">
        <v>0</v>
      </c>
      <c r="AO42" s="12">
        <v>0.1702127659574468</v>
      </c>
      <c r="AP42" s="12">
        <v>0</v>
      </c>
      <c r="AQ42" s="12">
        <v>0</v>
      </c>
      <c r="AR42" s="12">
        <v>0</v>
      </c>
      <c r="AS42" s="12">
        <v>0</v>
      </c>
      <c r="AT42" s="12">
        <v>0.25531914893617019</v>
      </c>
    </row>
    <row r="43" spans="3:46" x14ac:dyDescent="0.25">
      <c r="C43">
        <f t="shared" si="0"/>
        <v>55.275655723248249</v>
      </c>
      <c r="D43" s="10"/>
      <c r="E43">
        <v>0</v>
      </c>
      <c r="F43" s="10"/>
      <c r="G43">
        <v>29</v>
      </c>
      <c r="H43" s="4">
        <v>19</v>
      </c>
      <c r="I43">
        <v>43</v>
      </c>
      <c r="J43">
        <v>35</v>
      </c>
      <c r="K43">
        <v>3</v>
      </c>
      <c r="L43">
        <v>22</v>
      </c>
      <c r="M43">
        <v>7</v>
      </c>
      <c r="N43">
        <v>29</v>
      </c>
      <c r="P43">
        <v>13</v>
      </c>
      <c r="T43"/>
      <c r="U43">
        <f t="shared" si="1"/>
        <v>200</v>
      </c>
      <c r="V43">
        <f t="shared" si="2"/>
        <v>30.612244897959183</v>
      </c>
      <c r="X43">
        <v>76</v>
      </c>
      <c r="Y43">
        <f t="shared" si="3"/>
        <v>66.279069767441854</v>
      </c>
      <c r="Z43" s="5"/>
      <c r="AA43" s="7">
        <v>64</v>
      </c>
      <c r="AB43">
        <f t="shared" si="4"/>
        <v>67.605633802816897</v>
      </c>
      <c r="AD43">
        <v>44</v>
      </c>
      <c r="AE43">
        <f t="shared" si="5"/>
        <v>50.769230769230766</v>
      </c>
      <c r="AF43" s="5"/>
      <c r="AG43" s="5">
        <f t="shared" si="6"/>
        <v>61.551311446496506</v>
      </c>
      <c r="AH43" s="10"/>
      <c r="AI43">
        <v>51.8</v>
      </c>
      <c r="AJ43" s="10"/>
      <c r="AK43" s="5">
        <v>33</v>
      </c>
      <c r="AL43" s="10"/>
      <c r="AM43">
        <f t="shared" si="7"/>
        <v>38</v>
      </c>
      <c r="AN43" s="12">
        <v>0</v>
      </c>
      <c r="AO43" s="12">
        <v>0.1702127659574468</v>
      </c>
      <c r="AP43" s="12">
        <v>0</v>
      </c>
      <c r="AQ43" s="12">
        <v>0</v>
      </c>
      <c r="AR43" s="12">
        <v>0</v>
      </c>
      <c r="AS43" s="12">
        <v>0</v>
      </c>
      <c r="AT43" s="12">
        <v>0.25531914893617019</v>
      </c>
    </row>
    <row r="44" spans="3:46" x14ac:dyDescent="0.25">
      <c r="C44">
        <f t="shared" si="0"/>
        <v>94.946969696969688</v>
      </c>
      <c r="D44" s="10"/>
      <c r="E44">
        <v>0</v>
      </c>
      <c r="F44" s="10"/>
      <c r="G44">
        <v>32</v>
      </c>
      <c r="H44">
        <v>50</v>
      </c>
      <c r="I44">
        <v>48</v>
      </c>
      <c r="J44">
        <v>49</v>
      </c>
      <c r="M44">
        <v>50</v>
      </c>
      <c r="N44">
        <v>51</v>
      </c>
      <c r="O44">
        <v>51</v>
      </c>
      <c r="P44">
        <v>49</v>
      </c>
      <c r="Q44">
        <v>49</v>
      </c>
      <c r="R44">
        <v>60</v>
      </c>
      <c r="S44">
        <v>55</v>
      </c>
      <c r="T44">
        <v>48</v>
      </c>
      <c r="U44">
        <f t="shared" si="1"/>
        <v>592</v>
      </c>
      <c r="V44">
        <f t="shared" si="2"/>
        <v>98.181818181818173</v>
      </c>
      <c r="X44">
        <v>100</v>
      </c>
      <c r="Y44">
        <f t="shared" si="3"/>
        <v>100</v>
      </c>
      <c r="Z44" s="5"/>
      <c r="AA44" s="7">
        <v>96</v>
      </c>
      <c r="AB44">
        <f t="shared" si="4"/>
        <v>100</v>
      </c>
      <c r="AD44">
        <v>90</v>
      </c>
      <c r="AE44">
        <f t="shared" si="5"/>
        <v>95.833333333333343</v>
      </c>
      <c r="AF44" s="5"/>
      <c r="AG44" s="5">
        <f t="shared" si="6"/>
        <v>99.393939393939377</v>
      </c>
      <c r="AH44" s="10"/>
      <c r="AI44">
        <v>57.8</v>
      </c>
      <c r="AJ44" s="10"/>
      <c r="AK44" s="5">
        <v>88</v>
      </c>
      <c r="AL44" s="10"/>
      <c r="AM44">
        <f t="shared" si="7"/>
        <v>39</v>
      </c>
      <c r="AN44" s="12">
        <v>0</v>
      </c>
      <c r="AO44" s="12">
        <v>0.19148936170212766</v>
      </c>
      <c r="AP44" s="12">
        <v>0</v>
      </c>
      <c r="AQ44" s="12">
        <v>0</v>
      </c>
      <c r="AR44" s="12">
        <v>2.1276595744680851E-2</v>
      </c>
      <c r="AS44" s="12">
        <v>0</v>
      </c>
      <c r="AT44" s="12">
        <v>0.25531914893617019</v>
      </c>
    </row>
    <row r="45" spans="3:46" x14ac:dyDescent="0.25">
      <c r="C45">
        <f t="shared" si="0"/>
        <v>89.24404761904762</v>
      </c>
      <c r="D45" s="10"/>
      <c r="E45">
        <v>0</v>
      </c>
      <c r="F45" s="10"/>
      <c r="G45">
        <v>31</v>
      </c>
      <c r="H45">
        <v>47</v>
      </c>
      <c r="I45">
        <v>50</v>
      </c>
      <c r="J45">
        <v>50</v>
      </c>
      <c r="K45">
        <v>47</v>
      </c>
      <c r="M45">
        <v>50</v>
      </c>
      <c r="N45">
        <v>50</v>
      </c>
      <c r="P45">
        <v>49</v>
      </c>
      <c r="Q45">
        <v>56</v>
      </c>
      <c r="R45">
        <v>44</v>
      </c>
      <c r="S45">
        <v>55</v>
      </c>
      <c r="T45">
        <v>49</v>
      </c>
      <c r="U45">
        <f t="shared" si="1"/>
        <v>578</v>
      </c>
      <c r="V45">
        <f t="shared" si="2"/>
        <v>95</v>
      </c>
      <c r="X45">
        <v>99</v>
      </c>
      <c r="Y45">
        <f t="shared" si="3"/>
        <v>98.214285714285708</v>
      </c>
      <c r="Z45" s="5"/>
      <c r="AA45" s="7">
        <v>76</v>
      </c>
      <c r="AB45">
        <f t="shared" si="4"/>
        <v>79.999999999999986</v>
      </c>
      <c r="AD45">
        <v>95</v>
      </c>
      <c r="AE45">
        <f t="shared" si="5"/>
        <v>100</v>
      </c>
      <c r="AF45" s="5"/>
      <c r="AG45" s="5">
        <f t="shared" si="6"/>
        <v>97.738095238095241</v>
      </c>
      <c r="AH45" s="10"/>
      <c r="AI45">
        <v>57.9</v>
      </c>
      <c r="AJ45" s="10"/>
      <c r="AK45" s="5">
        <v>74</v>
      </c>
      <c r="AL45" s="10"/>
      <c r="AM45">
        <f t="shared" si="7"/>
        <v>40</v>
      </c>
      <c r="AN45" s="12">
        <v>0</v>
      </c>
      <c r="AO45" s="12">
        <v>0.19148936170212766</v>
      </c>
      <c r="AP45" s="12">
        <v>0</v>
      </c>
      <c r="AQ45" s="12">
        <v>0</v>
      </c>
      <c r="AR45" s="12">
        <v>2.1276595744680851E-2</v>
      </c>
      <c r="AS45" s="12">
        <v>0</v>
      </c>
      <c r="AT45" s="12">
        <v>0.25531914893617019</v>
      </c>
    </row>
    <row r="46" spans="3:46" x14ac:dyDescent="0.25">
      <c r="C46">
        <f t="shared" si="0"/>
        <v>85.090476190476195</v>
      </c>
      <c r="D46" s="10"/>
      <c r="E46">
        <v>0</v>
      </c>
      <c r="F46" s="10"/>
      <c r="G46">
        <v>32</v>
      </c>
      <c r="H46">
        <v>49</v>
      </c>
      <c r="I46">
        <v>50</v>
      </c>
      <c r="J46">
        <v>50</v>
      </c>
      <c r="K46">
        <v>50</v>
      </c>
      <c r="M46">
        <v>50</v>
      </c>
      <c r="N46">
        <v>53</v>
      </c>
      <c r="O46">
        <v>49</v>
      </c>
      <c r="Q46">
        <v>55</v>
      </c>
      <c r="R46">
        <v>60</v>
      </c>
      <c r="S46">
        <v>52</v>
      </c>
      <c r="T46">
        <v>50</v>
      </c>
      <c r="U46">
        <f t="shared" si="1"/>
        <v>600</v>
      </c>
      <c r="V46">
        <f t="shared" si="2"/>
        <v>100</v>
      </c>
      <c r="X46">
        <v>90</v>
      </c>
      <c r="Y46">
        <f t="shared" si="3"/>
        <v>82.142857142857153</v>
      </c>
      <c r="Z46" s="5"/>
      <c r="AA46" s="7">
        <v>85</v>
      </c>
      <c r="AB46">
        <f t="shared" si="4"/>
        <v>89</v>
      </c>
      <c r="AD46">
        <v>72</v>
      </c>
      <c r="AE46">
        <f t="shared" si="5"/>
        <v>80.833333333333329</v>
      </c>
      <c r="AF46" s="5"/>
      <c r="AG46" s="5">
        <f t="shared" si="6"/>
        <v>90.380952380952394</v>
      </c>
      <c r="AH46" s="10"/>
      <c r="AI46">
        <v>56</v>
      </c>
      <c r="AJ46" s="10"/>
      <c r="AK46" s="5">
        <v>74</v>
      </c>
      <c r="AL46" s="10"/>
      <c r="AM46">
        <f t="shared" si="7"/>
        <v>41</v>
      </c>
      <c r="AN46" s="12">
        <v>0</v>
      </c>
      <c r="AO46" s="12">
        <v>0.19148936170212766</v>
      </c>
      <c r="AP46" s="12">
        <v>0</v>
      </c>
      <c r="AQ46" s="12">
        <v>0</v>
      </c>
      <c r="AR46" s="12">
        <v>2.1276595744680851E-2</v>
      </c>
      <c r="AS46" s="12">
        <v>0</v>
      </c>
      <c r="AT46" s="12">
        <v>0.27659574468085107</v>
      </c>
    </row>
    <row r="47" spans="3:46" x14ac:dyDescent="0.25">
      <c r="C47">
        <f t="shared" si="0"/>
        <v>62.1656103286385</v>
      </c>
      <c r="D47" s="10"/>
      <c r="E47">
        <v>0</v>
      </c>
      <c r="F47" s="10"/>
      <c r="G47">
        <v>31</v>
      </c>
      <c r="H47">
        <v>37</v>
      </c>
      <c r="I47">
        <v>38</v>
      </c>
      <c r="J47">
        <v>46</v>
      </c>
      <c r="L47">
        <v>25</v>
      </c>
      <c r="M47">
        <v>35</v>
      </c>
      <c r="N47">
        <v>47</v>
      </c>
      <c r="O47">
        <v>43</v>
      </c>
      <c r="P47">
        <v>35</v>
      </c>
      <c r="R47">
        <v>27</v>
      </c>
      <c r="T47">
        <v>37</v>
      </c>
      <c r="U47">
        <f t="shared" si="1"/>
        <v>401</v>
      </c>
      <c r="V47">
        <f t="shared" si="2"/>
        <v>61.377551020408163</v>
      </c>
      <c r="X47">
        <v>93</v>
      </c>
      <c r="Y47">
        <f t="shared" si="3"/>
        <v>87.500000000000014</v>
      </c>
      <c r="Z47" s="5"/>
      <c r="AA47" s="7">
        <v>70</v>
      </c>
      <c r="AB47">
        <f t="shared" si="4"/>
        <v>73.943661971830977</v>
      </c>
      <c r="AD47">
        <v>71</v>
      </c>
      <c r="AE47">
        <f t="shared" si="5"/>
        <v>80</v>
      </c>
      <c r="AF47" s="5"/>
      <c r="AG47" s="5">
        <f t="shared" si="6"/>
        <v>80.481220657277007</v>
      </c>
      <c r="AH47" s="10"/>
      <c r="AI47">
        <v>47.1</v>
      </c>
      <c r="AJ47" s="10"/>
      <c r="AK47" s="5">
        <v>29</v>
      </c>
      <c r="AL47" s="10"/>
      <c r="AM47">
        <f t="shared" si="7"/>
        <v>42</v>
      </c>
      <c r="AN47" s="12">
        <v>0</v>
      </c>
      <c r="AO47" s="12">
        <v>0.21276595744680851</v>
      </c>
      <c r="AP47" s="12">
        <v>0</v>
      </c>
      <c r="AQ47" s="12">
        <v>0</v>
      </c>
      <c r="AR47" s="12">
        <v>2.1276595744680851E-2</v>
      </c>
      <c r="AS47" s="12">
        <v>0</v>
      </c>
      <c r="AT47" s="12">
        <v>0.27659574468085107</v>
      </c>
    </row>
    <row r="48" spans="3:46" x14ac:dyDescent="0.25">
      <c r="C48">
        <f t="shared" si="0"/>
        <v>54.447501308215593</v>
      </c>
      <c r="D48" s="10"/>
      <c r="E48">
        <v>0</v>
      </c>
      <c r="F48" s="10"/>
      <c r="G48">
        <v>30</v>
      </c>
      <c r="H48">
        <v>36</v>
      </c>
      <c r="I48">
        <v>45</v>
      </c>
      <c r="J48">
        <v>43</v>
      </c>
      <c r="K48">
        <v>13</v>
      </c>
      <c r="L48">
        <v>16</v>
      </c>
      <c r="M48">
        <v>48</v>
      </c>
      <c r="N48">
        <v>41</v>
      </c>
      <c r="O48">
        <v>45</v>
      </c>
      <c r="P48">
        <v>42</v>
      </c>
      <c r="R48">
        <v>42</v>
      </c>
      <c r="S48">
        <v>50</v>
      </c>
      <c r="T48"/>
      <c r="U48">
        <f t="shared" si="1"/>
        <v>451</v>
      </c>
      <c r="V48">
        <f t="shared" si="2"/>
        <v>69.030612244897966</v>
      </c>
      <c r="X48">
        <v>90</v>
      </c>
      <c r="Y48">
        <f t="shared" si="3"/>
        <v>82.142857142857153</v>
      </c>
      <c r="Z48" s="5"/>
      <c r="AA48" s="7">
        <v>57</v>
      </c>
      <c r="AB48">
        <f t="shared" si="4"/>
        <v>60.2112676056338</v>
      </c>
      <c r="AD48">
        <v>55</v>
      </c>
      <c r="AE48">
        <f t="shared" si="5"/>
        <v>63.461538461538453</v>
      </c>
      <c r="AF48" s="5"/>
      <c r="AG48" s="5">
        <f t="shared" si="6"/>
        <v>71.545002616431191</v>
      </c>
      <c r="AH48" s="10"/>
      <c r="AI48">
        <v>28.5</v>
      </c>
      <c r="AJ48" s="10"/>
      <c r="AK48" s="5">
        <v>33</v>
      </c>
      <c r="AL48" s="10"/>
      <c r="AM48">
        <f t="shared" si="7"/>
        <v>43</v>
      </c>
      <c r="AN48" s="12">
        <v>2.1276595744680851E-2</v>
      </c>
      <c r="AO48" s="12">
        <v>0.23404255319148937</v>
      </c>
      <c r="AP48" s="12">
        <v>0</v>
      </c>
      <c r="AQ48" s="12">
        <v>0</v>
      </c>
      <c r="AR48" s="12">
        <v>4.2553191489361701E-2</v>
      </c>
      <c r="AS48" s="12">
        <v>0</v>
      </c>
      <c r="AT48" s="12">
        <v>0.2978723404255319</v>
      </c>
    </row>
    <row r="49" spans="1:46" x14ac:dyDescent="0.25">
      <c r="C49">
        <f t="shared" si="0"/>
        <v>64.363653013653007</v>
      </c>
      <c r="D49" s="10"/>
      <c r="E49">
        <v>0</v>
      </c>
      <c r="F49" s="10"/>
      <c r="G49">
        <v>32</v>
      </c>
      <c r="H49">
        <v>41</v>
      </c>
      <c r="I49">
        <v>42</v>
      </c>
      <c r="J49">
        <v>39</v>
      </c>
      <c r="M49">
        <v>50</v>
      </c>
      <c r="N49">
        <v>41</v>
      </c>
      <c r="O49">
        <v>31</v>
      </c>
      <c r="P49">
        <v>37</v>
      </c>
      <c r="Q49">
        <v>50</v>
      </c>
      <c r="R49">
        <v>49</v>
      </c>
      <c r="S49">
        <v>50</v>
      </c>
      <c r="T49">
        <v>47</v>
      </c>
      <c r="U49">
        <f t="shared" si="1"/>
        <v>509</v>
      </c>
      <c r="V49">
        <f t="shared" si="2"/>
        <v>79.318181818181827</v>
      </c>
      <c r="X49">
        <v>95</v>
      </c>
      <c r="Y49">
        <f t="shared" si="3"/>
        <v>91.071428571428584</v>
      </c>
      <c r="Z49" s="5"/>
      <c r="AA49" s="7">
        <v>54</v>
      </c>
      <c r="AB49">
        <f t="shared" si="4"/>
        <v>57.042253521126753</v>
      </c>
      <c r="AD49">
        <v>63</v>
      </c>
      <c r="AE49">
        <f t="shared" si="5"/>
        <v>72.692307692307679</v>
      </c>
      <c r="AF49" s="5"/>
      <c r="AG49" s="5">
        <f t="shared" si="6"/>
        <v>81.027306027306025</v>
      </c>
      <c r="AH49" s="10"/>
      <c r="AI49">
        <v>49.2</v>
      </c>
      <c r="AJ49" s="10"/>
      <c r="AK49" s="5">
        <v>33</v>
      </c>
      <c r="AL49" s="10"/>
      <c r="AM49">
        <f t="shared" si="7"/>
        <v>44</v>
      </c>
      <c r="AN49" s="12">
        <v>2.1276595744680851E-2</v>
      </c>
      <c r="AO49" s="12">
        <v>0.25531914893617019</v>
      </c>
      <c r="AP49" s="12">
        <v>0</v>
      </c>
      <c r="AQ49" s="12">
        <v>0</v>
      </c>
      <c r="AR49" s="12">
        <v>4.2553191489361701E-2</v>
      </c>
      <c r="AS49" s="12">
        <v>0</v>
      </c>
      <c r="AT49" s="12">
        <v>0.2978723404255319</v>
      </c>
    </row>
    <row r="50" spans="1:46" x14ac:dyDescent="0.25">
      <c r="C50">
        <f t="shared" si="0"/>
        <v>62.867337297487964</v>
      </c>
      <c r="D50" s="10"/>
      <c r="E50">
        <v>0</v>
      </c>
      <c r="F50" s="10"/>
      <c r="G50">
        <v>32</v>
      </c>
      <c r="H50" s="4">
        <v>16</v>
      </c>
      <c r="I50">
        <v>35</v>
      </c>
      <c r="J50" s="3">
        <v>32</v>
      </c>
      <c r="K50" s="3">
        <v>23</v>
      </c>
      <c r="L50" s="3"/>
      <c r="M50" s="3">
        <v>41</v>
      </c>
      <c r="N50" s="3">
        <v>30</v>
      </c>
      <c r="O50" s="3">
        <v>27</v>
      </c>
      <c r="P50" s="3">
        <v>24</v>
      </c>
      <c r="Q50" s="3"/>
      <c r="R50" s="3">
        <v>21</v>
      </c>
      <c r="S50" s="3"/>
      <c r="T50" s="3"/>
      <c r="U50">
        <f t="shared" si="1"/>
        <v>281</v>
      </c>
      <c r="V50">
        <f t="shared" si="2"/>
        <v>43.010204081632651</v>
      </c>
      <c r="X50">
        <v>72</v>
      </c>
      <c r="Y50">
        <f t="shared" si="3"/>
        <v>62.790697674418603</v>
      </c>
      <c r="Z50" s="5"/>
      <c r="AA50" s="7">
        <v>64</v>
      </c>
      <c r="AB50">
        <f t="shared" si="4"/>
        <v>67.605633802816897</v>
      </c>
      <c r="AD50">
        <v>54</v>
      </c>
      <c r="AE50">
        <f t="shared" si="5"/>
        <v>62.307692307692299</v>
      </c>
      <c r="AF50" s="5"/>
      <c r="AG50" s="5">
        <f t="shared" si="6"/>
        <v>64.234674594975928</v>
      </c>
      <c r="AH50" s="10"/>
      <c r="AI50">
        <v>46</v>
      </c>
      <c r="AJ50" s="10"/>
      <c r="AK50" s="5">
        <v>55</v>
      </c>
      <c r="AL50" s="10"/>
      <c r="AM50">
        <f t="shared" si="7"/>
        <v>45</v>
      </c>
      <c r="AN50" s="12">
        <v>2.1276595744680851E-2</v>
      </c>
      <c r="AO50" s="12">
        <v>0.27659574468085107</v>
      </c>
      <c r="AP50" s="12">
        <v>0</v>
      </c>
      <c r="AQ50" s="12">
        <v>0</v>
      </c>
      <c r="AR50" s="12">
        <v>8.5106382978723402E-2</v>
      </c>
      <c r="AS50" s="12">
        <v>0</v>
      </c>
      <c r="AT50" s="12">
        <v>0.31914893617021278</v>
      </c>
    </row>
    <row r="51" spans="1:46" x14ac:dyDescent="0.25">
      <c r="C51">
        <f t="shared" si="0"/>
        <v>89.187626262626253</v>
      </c>
      <c r="D51" s="10"/>
      <c r="E51">
        <v>0</v>
      </c>
      <c r="F51" s="10"/>
      <c r="G51">
        <v>30</v>
      </c>
      <c r="H51">
        <v>49</v>
      </c>
      <c r="I51">
        <v>46</v>
      </c>
      <c r="K51">
        <v>47</v>
      </c>
      <c r="M51">
        <v>50</v>
      </c>
      <c r="N51">
        <v>51</v>
      </c>
      <c r="O51">
        <v>44</v>
      </c>
      <c r="P51">
        <v>46</v>
      </c>
      <c r="Q51">
        <v>46</v>
      </c>
      <c r="R51">
        <v>56</v>
      </c>
      <c r="S51">
        <v>45</v>
      </c>
      <c r="T51">
        <v>50</v>
      </c>
      <c r="U51">
        <f t="shared" si="1"/>
        <v>560</v>
      </c>
      <c r="V51">
        <f t="shared" si="2"/>
        <v>90.909090909090907</v>
      </c>
      <c r="X51">
        <v>100</v>
      </c>
      <c r="Y51">
        <f t="shared" si="3"/>
        <v>100</v>
      </c>
      <c r="Z51" s="5"/>
      <c r="AA51" s="7">
        <v>75</v>
      </c>
      <c r="AB51">
        <f t="shared" si="4"/>
        <v>79</v>
      </c>
      <c r="AD51">
        <v>79</v>
      </c>
      <c r="AE51">
        <f t="shared" si="5"/>
        <v>86.666666666666671</v>
      </c>
      <c r="AF51" s="5"/>
      <c r="AG51" s="5">
        <f t="shared" si="6"/>
        <v>92.525252525252526</v>
      </c>
      <c r="AH51" s="10"/>
      <c r="AI51">
        <v>55.5</v>
      </c>
      <c r="AJ51" s="10"/>
      <c r="AK51" s="5">
        <v>83</v>
      </c>
      <c r="AL51" s="10"/>
      <c r="AM51">
        <f t="shared" si="7"/>
        <v>46</v>
      </c>
      <c r="AN51" s="12">
        <v>2.1276595744680851E-2</v>
      </c>
      <c r="AO51" s="12">
        <v>0.27659574468085107</v>
      </c>
      <c r="AP51" s="12">
        <v>0</v>
      </c>
      <c r="AQ51" s="12">
        <v>2.1276595744680851E-2</v>
      </c>
      <c r="AR51" s="12">
        <v>8.5106382978723402E-2</v>
      </c>
      <c r="AS51" s="12">
        <v>0</v>
      </c>
      <c r="AT51" s="12">
        <v>0.34042553191489361</v>
      </c>
    </row>
    <row r="52" spans="1:46" x14ac:dyDescent="0.25">
      <c r="C52">
        <f t="shared" si="0"/>
        <v>74.484523809523807</v>
      </c>
      <c r="D52" s="10"/>
      <c r="E52">
        <v>0</v>
      </c>
      <c r="F52" s="10"/>
      <c r="G52" s="2">
        <v>15</v>
      </c>
      <c r="H52" s="2">
        <v>41</v>
      </c>
      <c r="I52" s="2">
        <v>45</v>
      </c>
      <c r="J52" s="2"/>
      <c r="K52" s="2"/>
      <c r="L52" s="2">
        <v>38</v>
      </c>
      <c r="M52" s="2"/>
      <c r="N52" s="2"/>
      <c r="O52" s="2"/>
      <c r="P52" s="3"/>
      <c r="Q52" s="3"/>
      <c r="R52" s="3"/>
      <c r="S52" s="3"/>
      <c r="T52" s="3"/>
      <c r="U52">
        <f t="shared" si="1"/>
        <v>139</v>
      </c>
      <c r="V52">
        <f t="shared" si="2"/>
        <v>21.275510204081634</v>
      </c>
      <c r="X52" s="3">
        <v>89</v>
      </c>
      <c r="Y52">
        <f t="shared" si="3"/>
        <v>80.357142857142861</v>
      </c>
      <c r="Z52" s="5"/>
      <c r="AA52" s="7">
        <v>77</v>
      </c>
      <c r="AB52">
        <f t="shared" si="4"/>
        <v>81</v>
      </c>
      <c r="AC52" s="3"/>
      <c r="AD52" s="3">
        <v>68</v>
      </c>
      <c r="AE52">
        <f t="shared" si="5"/>
        <v>77.5</v>
      </c>
      <c r="AF52" s="5"/>
      <c r="AG52" s="5">
        <f t="shared" si="6"/>
        <v>79.619047619047606</v>
      </c>
      <c r="AH52" s="10"/>
      <c r="AI52">
        <v>49.1</v>
      </c>
      <c r="AJ52" s="10"/>
      <c r="AK52" s="5">
        <v>64</v>
      </c>
      <c r="AL52" s="10"/>
      <c r="AM52">
        <f t="shared" si="7"/>
        <v>47</v>
      </c>
      <c r="AN52" s="12">
        <v>2.1276595744680851E-2</v>
      </c>
      <c r="AO52" s="12">
        <v>0.2978723404255319</v>
      </c>
      <c r="AP52" s="12">
        <v>0</v>
      </c>
      <c r="AQ52" s="12">
        <v>2.1276595744680851E-2</v>
      </c>
      <c r="AR52" s="12">
        <v>8.5106382978723402E-2</v>
      </c>
      <c r="AS52" s="12">
        <v>0</v>
      </c>
      <c r="AT52" s="12">
        <v>0.34042553191489361</v>
      </c>
    </row>
    <row r="53" spans="1:46" x14ac:dyDescent="0.25">
      <c r="D53" s="10"/>
      <c r="F53" s="10"/>
      <c r="Z53" s="5"/>
      <c r="AF53" s="5"/>
      <c r="AG53" s="5"/>
      <c r="AH53" s="10"/>
      <c r="AI53" s="7"/>
      <c r="AJ53" s="10"/>
      <c r="AK53" s="5"/>
      <c r="AL53" s="10"/>
      <c r="AM53">
        <f t="shared" si="7"/>
        <v>48</v>
      </c>
      <c r="AN53" s="12">
        <v>2.1276595744680851E-2</v>
      </c>
      <c r="AO53" s="12">
        <v>0.31914893617021278</v>
      </c>
      <c r="AP53" s="12">
        <v>2.1276595744680851E-2</v>
      </c>
      <c r="AQ53" s="12">
        <v>2.1276595744680851E-2</v>
      </c>
      <c r="AR53" s="12">
        <v>0.1276595744680851</v>
      </c>
      <c r="AS53" s="12">
        <v>2.1276595744680851E-2</v>
      </c>
      <c r="AT53" s="12">
        <v>0.38297872340425532</v>
      </c>
    </row>
    <row r="54" spans="1:46" x14ac:dyDescent="0.25">
      <c r="A54" s="2" t="s">
        <v>68</v>
      </c>
      <c r="C54">
        <f>SUM(C6:C52)/47</f>
        <v>71.849322107658466</v>
      </c>
      <c r="D54" s="10"/>
      <c r="F54" s="10"/>
      <c r="G54">
        <f>SUM(G6:G52)/47</f>
        <v>27.51063829787234</v>
      </c>
      <c r="H54">
        <f>SUM(H6:H52)/47</f>
        <v>33.48936170212766</v>
      </c>
      <c r="I54">
        <f>SUM(I6:I52)/46</f>
        <v>41.739130434782609</v>
      </c>
      <c r="J54">
        <f>SUM(J6:J52)/47</f>
        <v>36.893617021276597</v>
      </c>
      <c r="K54">
        <f>SUM(K6:K52)/43</f>
        <v>24.395348837209301</v>
      </c>
      <c r="L54">
        <f>SUM(L6:L52)/41</f>
        <v>15.24390243902439</v>
      </c>
      <c r="M54">
        <f>SUM(M6:M52)/37</f>
        <v>44.567567567567565</v>
      </c>
      <c r="N54">
        <f>SUM(N6:N52)/39</f>
        <v>41.025641025641029</v>
      </c>
      <c r="O54">
        <f>SUM(O6:O52)/38</f>
        <v>41.05263157894737</v>
      </c>
      <c r="P54">
        <f>SUM(P6:P52)/35</f>
        <v>39.74285714285714</v>
      </c>
      <c r="Q54">
        <f>SUM(Q6:Q52)/18</f>
        <v>75.333333333333329</v>
      </c>
      <c r="R54">
        <f>SUM(R6:R52)/32</f>
        <v>40.15625</v>
      </c>
      <c r="S54">
        <v>0</v>
      </c>
      <c r="T54" s="7">
        <v>0</v>
      </c>
      <c r="U54">
        <f>+SUM(U6:U52)/47</f>
        <v>414.91489361702128</v>
      </c>
      <c r="X54">
        <f>+SUM(X6:X52)/47</f>
        <v>85.276595744680847</v>
      </c>
      <c r="Z54" s="5"/>
      <c r="AA54">
        <f>+SUM(AA6:AA52)/47</f>
        <v>71.872340425531917</v>
      </c>
      <c r="AD54">
        <f>+SUM(AD6:AD52)/47</f>
        <v>64.872340425531917</v>
      </c>
      <c r="AF54" s="5"/>
      <c r="AG54" s="5"/>
      <c r="AH54" s="10"/>
      <c r="AI54">
        <f>+SUM(AI6:AI52)/47</f>
        <v>48.042553191489354</v>
      </c>
      <c r="AJ54" s="10"/>
      <c r="AK54">
        <f>+SUM(AK6:AK52)/47</f>
        <v>58.382978723404257</v>
      </c>
      <c r="AL54" s="10"/>
      <c r="AM54">
        <f t="shared" si="7"/>
        <v>49</v>
      </c>
      <c r="AN54" s="12">
        <v>2.1276595744680851E-2</v>
      </c>
      <c r="AO54" s="12">
        <v>0.31914893617021278</v>
      </c>
      <c r="AP54" s="12">
        <v>2.1276595744680851E-2</v>
      </c>
      <c r="AQ54" s="12">
        <v>2.1276595744680851E-2</v>
      </c>
      <c r="AR54" s="12">
        <v>0.1276595744680851</v>
      </c>
      <c r="AS54" s="12">
        <v>2.1276595744680851E-2</v>
      </c>
      <c r="AT54" s="12">
        <v>0.40425531914893614</v>
      </c>
    </row>
    <row r="55" spans="1:46" x14ac:dyDescent="0.25">
      <c r="A55" s="2" t="s">
        <v>76</v>
      </c>
      <c r="C55">
        <v>100</v>
      </c>
      <c r="D55" s="11"/>
      <c r="F55" s="11"/>
      <c r="G55">
        <v>30</v>
      </c>
      <c r="H55">
        <v>40</v>
      </c>
      <c r="I55">
        <v>50</v>
      </c>
      <c r="J55">
        <v>50</v>
      </c>
      <c r="K55">
        <v>50</v>
      </c>
      <c r="L55">
        <v>45</v>
      </c>
      <c r="M55">
        <v>50</v>
      </c>
      <c r="N55">
        <v>50</v>
      </c>
      <c r="O55">
        <v>50</v>
      </c>
      <c r="P55">
        <v>50</v>
      </c>
      <c r="Q55">
        <v>50</v>
      </c>
      <c r="R55">
        <v>50</v>
      </c>
      <c r="S55">
        <v>50</v>
      </c>
      <c r="T55" s="7">
        <v>50</v>
      </c>
      <c r="U55">
        <f>+SUM(G55:T55)-100</f>
        <v>565</v>
      </c>
      <c r="X55">
        <v>100</v>
      </c>
      <c r="AA55">
        <v>100</v>
      </c>
      <c r="AD55">
        <v>100</v>
      </c>
      <c r="AH55" s="11"/>
      <c r="AI55">
        <v>100</v>
      </c>
      <c r="AJ55" s="11"/>
      <c r="AK55">
        <v>100</v>
      </c>
      <c r="AL55" s="11"/>
      <c r="AM55">
        <f t="shared" si="7"/>
        <v>50</v>
      </c>
      <c r="AN55" s="12">
        <v>2.1276595744680851E-2</v>
      </c>
      <c r="AO55" s="12">
        <v>0.31914893617021278</v>
      </c>
      <c r="AP55" s="12">
        <v>2.1276595744680851E-2</v>
      </c>
      <c r="AQ55" s="12">
        <v>2.1276595744680851E-2</v>
      </c>
      <c r="AR55" s="12">
        <v>0.1276595744680851</v>
      </c>
      <c r="AS55" s="12">
        <v>2.1276595744680851E-2</v>
      </c>
      <c r="AT55" s="12">
        <v>0.42553191489361702</v>
      </c>
    </row>
    <row r="56" spans="1:46" x14ac:dyDescent="0.25">
      <c r="A56" s="2" t="s">
        <v>110</v>
      </c>
      <c r="C56">
        <f>MEDIAN(C6:C52)</f>
        <v>67.99907816436054</v>
      </c>
      <c r="D56" s="11"/>
      <c r="F56" s="11"/>
      <c r="G56">
        <f>MEDIAN(G6:G52)</f>
        <v>30</v>
      </c>
      <c r="H56">
        <f t="shared" ref="H56:X56" si="8">MEDIAN(H6:H52)</f>
        <v>40</v>
      </c>
      <c r="I56">
        <f t="shared" si="8"/>
        <v>44</v>
      </c>
      <c r="J56">
        <f t="shared" si="8"/>
        <v>43</v>
      </c>
      <c r="K56">
        <f t="shared" si="8"/>
        <v>34</v>
      </c>
      <c r="L56">
        <f t="shared" si="8"/>
        <v>30.5</v>
      </c>
      <c r="M56">
        <f t="shared" si="8"/>
        <v>48</v>
      </c>
      <c r="N56">
        <f t="shared" si="8"/>
        <v>45</v>
      </c>
      <c r="O56">
        <f t="shared" si="8"/>
        <v>44.5</v>
      </c>
      <c r="P56">
        <f t="shared" si="8"/>
        <v>44</v>
      </c>
      <c r="Q56">
        <f t="shared" si="8"/>
        <v>50</v>
      </c>
      <c r="R56">
        <f t="shared" si="8"/>
        <v>43.5</v>
      </c>
      <c r="S56">
        <f t="shared" si="8"/>
        <v>50</v>
      </c>
      <c r="T56">
        <f t="shared" si="8"/>
        <v>49</v>
      </c>
      <c r="U56">
        <f t="shared" si="8"/>
        <v>490</v>
      </c>
      <c r="V56" s="6"/>
      <c r="X56">
        <f t="shared" si="8"/>
        <v>86</v>
      </c>
      <c r="Y56" s="6"/>
      <c r="AA56">
        <f>MEDIAN(AA6:AA52)</f>
        <v>71</v>
      </c>
      <c r="AB56" s="6"/>
      <c r="AC56" s="6"/>
      <c r="AD56">
        <f>MEDIAN(AD6:AD52)</f>
        <v>65</v>
      </c>
      <c r="AE56" s="6"/>
      <c r="AH56" s="11"/>
      <c r="AI56">
        <f>MEDIAN(AI6:AI52)</f>
        <v>49.6</v>
      </c>
      <c r="AJ56" s="11"/>
      <c r="AK56">
        <f>MEDIAN(AK6:AK52)</f>
        <v>58</v>
      </c>
      <c r="AL56" s="11"/>
      <c r="AM56">
        <f t="shared" si="7"/>
        <v>51</v>
      </c>
      <c r="AN56" s="12">
        <v>4.2553191489361701E-2</v>
      </c>
      <c r="AO56" s="12">
        <v>0.31914893617021278</v>
      </c>
      <c r="AP56" s="12">
        <v>2.1276595744680851E-2</v>
      </c>
      <c r="AQ56" s="12">
        <v>2.1276595744680851E-2</v>
      </c>
      <c r="AR56" s="12">
        <v>0.14893617021276595</v>
      </c>
      <c r="AS56" s="12">
        <v>2.1276595744680851E-2</v>
      </c>
      <c r="AT56" s="12">
        <v>0.44680851063829785</v>
      </c>
    </row>
    <row r="57" spans="1:46" x14ac:dyDescent="0.25">
      <c r="A57" s="2"/>
      <c r="D57" s="11"/>
      <c r="F57" s="11"/>
      <c r="T57"/>
      <c r="V57" s="6"/>
      <c r="Y57" s="6"/>
      <c r="AA57"/>
      <c r="AB57" s="6"/>
      <c r="AC57" s="6"/>
      <c r="AE57" s="6"/>
      <c r="AH57" s="11"/>
      <c r="AI57" s="6"/>
      <c r="AJ57" s="11"/>
      <c r="AK57" s="6"/>
      <c r="AL57" s="11"/>
      <c r="AM57">
        <f t="shared" si="7"/>
        <v>52</v>
      </c>
      <c r="AN57" s="12">
        <v>4.2553191489361701E-2</v>
      </c>
      <c r="AO57" s="12">
        <v>0.31914893617021278</v>
      </c>
      <c r="AP57" s="12">
        <v>4.2553191489361701E-2</v>
      </c>
      <c r="AQ57" s="12">
        <v>2.1276595744680851E-2</v>
      </c>
      <c r="AR57" s="12">
        <v>0.14893617021276595</v>
      </c>
      <c r="AS57" s="12">
        <v>2.1276595744680851E-2</v>
      </c>
      <c r="AT57" s="12">
        <v>0.44680851063829785</v>
      </c>
    </row>
    <row r="58" spans="1:46" x14ac:dyDescent="0.25">
      <c r="A58" s="2" t="s">
        <v>103</v>
      </c>
      <c r="D58" s="11"/>
      <c r="F58" s="11"/>
      <c r="U58">
        <f>75/U56</f>
        <v>0.15306122448979592</v>
      </c>
      <c r="X58">
        <f>75/X56</f>
        <v>0.87209302325581395</v>
      </c>
      <c r="AA58">
        <f>75/AA56</f>
        <v>1.056338028169014</v>
      </c>
      <c r="AD58">
        <f>75/AD56</f>
        <v>1.1538461538461537</v>
      </c>
      <c r="AH58" s="11"/>
      <c r="AI58">
        <f>75/AI56</f>
        <v>1.5120967741935483</v>
      </c>
      <c r="AJ58" s="11"/>
      <c r="AK58">
        <f>75/AK56</f>
        <v>1.2931034482758621</v>
      </c>
      <c r="AL58" s="11"/>
      <c r="AM58">
        <f t="shared" si="7"/>
        <v>53</v>
      </c>
      <c r="AN58" s="12">
        <v>6.3829787234042548E-2</v>
      </c>
      <c r="AO58" s="12">
        <v>0.31914893617021278</v>
      </c>
      <c r="AP58" s="12">
        <v>4.2553191489361701E-2</v>
      </c>
      <c r="AQ58" s="12">
        <v>2.1276595744680851E-2</v>
      </c>
      <c r="AR58" s="12">
        <v>0.14893617021276595</v>
      </c>
      <c r="AS58" s="12">
        <v>2.1276595744680851E-2</v>
      </c>
      <c r="AT58" s="12">
        <v>0.44680851063829785</v>
      </c>
    </row>
    <row r="59" spans="1:46" x14ac:dyDescent="0.25">
      <c r="A59" s="2" t="s">
        <v>104</v>
      </c>
      <c r="D59" s="11"/>
      <c r="F59" s="11"/>
      <c r="U59">
        <f>(25/(MAX(U6:U52)*U58-75))</f>
        <v>1.484848484848484</v>
      </c>
      <c r="X59">
        <f>(25/(MAX(X6:X52)*X58-75))</f>
        <v>2.0476190476190483</v>
      </c>
      <c r="AA59">
        <f>(25/(MAX(AA6:AA52)*AA58-75))</f>
        <v>0.94666666666666688</v>
      </c>
      <c r="AD59">
        <f>(25/(MAX(AD6:AD52)*AD58-75))</f>
        <v>0.72222222222222254</v>
      </c>
      <c r="AH59" s="11"/>
      <c r="AI59">
        <f>(25/(MAX(AI6:AI52)*AI58-75))</f>
        <v>1.9919678714859443</v>
      </c>
      <c r="AJ59" s="11"/>
      <c r="AK59">
        <f>(25/(MAX(AK6:AK52)*AK58-75))</f>
        <v>0.48333333333333328</v>
      </c>
      <c r="AL59" s="11"/>
      <c r="AM59">
        <f t="shared" si="7"/>
        <v>54</v>
      </c>
      <c r="AN59" s="12">
        <v>6.3829787234042548E-2</v>
      </c>
      <c r="AO59" s="12">
        <v>0.31914893617021278</v>
      </c>
      <c r="AP59" s="12">
        <v>4.2553191489361701E-2</v>
      </c>
      <c r="AQ59" s="12">
        <v>2.1276595744680851E-2</v>
      </c>
      <c r="AR59" s="12">
        <v>0.19148936170212766</v>
      </c>
      <c r="AS59" s="12">
        <v>2.1276595744680851E-2</v>
      </c>
      <c r="AT59" s="12">
        <v>0.44680851063829785</v>
      </c>
    </row>
    <row r="60" spans="1:46" x14ac:dyDescent="0.25">
      <c r="A60" s="2" t="s">
        <v>105</v>
      </c>
      <c r="D60" s="11"/>
      <c r="F60" s="11"/>
      <c r="U60">
        <v>1</v>
      </c>
      <c r="X60">
        <v>1</v>
      </c>
      <c r="AA60">
        <v>1</v>
      </c>
      <c r="AD60">
        <v>1</v>
      </c>
      <c r="AH60" s="11"/>
      <c r="AI60">
        <v>1</v>
      </c>
      <c r="AJ60" s="11"/>
      <c r="AK60">
        <v>1</v>
      </c>
      <c r="AL60" s="11"/>
      <c r="AM60">
        <f t="shared" si="7"/>
        <v>55</v>
      </c>
      <c r="AN60" s="12">
        <v>8.5106382978723402E-2</v>
      </c>
      <c r="AO60" s="12">
        <v>0.31914893617021278</v>
      </c>
      <c r="AP60" s="12">
        <v>4.2553191489361701E-2</v>
      </c>
      <c r="AQ60" s="12">
        <v>2.1276595744680851E-2</v>
      </c>
      <c r="AR60" s="12">
        <v>0.21276595744680851</v>
      </c>
      <c r="AS60" s="12">
        <v>2.1276595744680851E-2</v>
      </c>
      <c r="AT60" s="12">
        <v>0.46808510638297873</v>
      </c>
    </row>
    <row r="61" spans="1:46" x14ac:dyDescent="0.25">
      <c r="AM61">
        <f t="shared" si="7"/>
        <v>56</v>
      </c>
      <c r="AN61" s="12">
        <v>0.10638297872340426</v>
      </c>
      <c r="AO61" s="12">
        <v>0.31914893617021278</v>
      </c>
      <c r="AP61" s="12">
        <v>4.2553191489361701E-2</v>
      </c>
      <c r="AQ61" s="12">
        <v>4.2553191489361701E-2</v>
      </c>
      <c r="AR61" s="12">
        <v>0.21276595744680851</v>
      </c>
      <c r="AS61" s="12">
        <v>2.1276595744680851E-2</v>
      </c>
      <c r="AT61" s="12">
        <v>0.48936170212765956</v>
      </c>
    </row>
    <row r="62" spans="1:46" x14ac:dyDescent="0.25">
      <c r="AM62">
        <f t="shared" si="7"/>
        <v>57</v>
      </c>
      <c r="AN62" s="12">
        <v>0.10638297872340426</v>
      </c>
      <c r="AO62" s="12">
        <v>0.36170212765957449</v>
      </c>
      <c r="AP62" s="12">
        <v>4.2553191489361701E-2</v>
      </c>
      <c r="AQ62" s="12">
        <v>4.2553191489361701E-2</v>
      </c>
      <c r="AR62" s="12">
        <v>0.21276595744680851</v>
      </c>
      <c r="AS62" s="12">
        <v>2.1276595744680851E-2</v>
      </c>
      <c r="AT62" s="12">
        <v>0.48936170212765956</v>
      </c>
    </row>
    <row r="63" spans="1:46" x14ac:dyDescent="0.25">
      <c r="AM63">
        <f t="shared" si="7"/>
        <v>58</v>
      </c>
      <c r="AN63" s="12">
        <v>0.14893617021276595</v>
      </c>
      <c r="AO63" s="12">
        <v>0.36170212765957449</v>
      </c>
      <c r="AP63" s="12">
        <v>4.2553191489361701E-2</v>
      </c>
      <c r="AQ63" s="12">
        <v>6.3829787234042548E-2</v>
      </c>
      <c r="AR63" s="12">
        <v>0.23404255319148937</v>
      </c>
      <c r="AS63" s="12">
        <v>2.1276595744680851E-2</v>
      </c>
      <c r="AT63" s="12">
        <v>0.51063829787234039</v>
      </c>
    </row>
    <row r="64" spans="1:46" x14ac:dyDescent="0.25">
      <c r="AM64">
        <f t="shared" si="7"/>
        <v>59</v>
      </c>
      <c r="AN64" s="12">
        <v>0.14893617021276595</v>
      </c>
      <c r="AO64" s="12">
        <v>0.36170212765957449</v>
      </c>
      <c r="AP64" s="12">
        <v>4.2553191489361701E-2</v>
      </c>
      <c r="AQ64" s="12">
        <v>8.5106382978723402E-2</v>
      </c>
      <c r="AR64" s="12">
        <v>0.25531914893617019</v>
      </c>
      <c r="AS64" s="12">
        <v>2.1276595744680851E-2</v>
      </c>
      <c r="AT64" s="12">
        <v>0.51063829787234039</v>
      </c>
    </row>
    <row r="65" spans="39:46" x14ac:dyDescent="0.25">
      <c r="AM65">
        <f t="shared" si="7"/>
        <v>60</v>
      </c>
      <c r="AN65" s="12">
        <v>0.19148936170212766</v>
      </c>
      <c r="AO65" s="12">
        <v>0.36170212765957449</v>
      </c>
      <c r="AP65" s="12">
        <v>4.2553191489361701E-2</v>
      </c>
      <c r="AQ65" s="12">
        <v>8.5106382978723402E-2</v>
      </c>
      <c r="AR65" s="12">
        <v>0.27659574468085107</v>
      </c>
      <c r="AS65" s="12">
        <v>2.1276595744680851E-2</v>
      </c>
      <c r="AT65" s="12">
        <v>0.51063829787234039</v>
      </c>
    </row>
    <row r="66" spans="39:46" x14ac:dyDescent="0.25">
      <c r="AM66">
        <f t="shared" si="7"/>
        <v>61</v>
      </c>
      <c r="AN66" s="12">
        <v>0.21276595744680851</v>
      </c>
      <c r="AO66" s="12">
        <v>0.36170212765957449</v>
      </c>
      <c r="AP66" s="12">
        <v>6.3829787234042548E-2</v>
      </c>
      <c r="AQ66" s="12">
        <v>0.10638297872340426</v>
      </c>
      <c r="AR66" s="12">
        <v>0.27659574468085107</v>
      </c>
      <c r="AS66" s="12">
        <v>4.2553191489361701E-2</v>
      </c>
      <c r="AT66" s="12">
        <v>0.51063829787234039</v>
      </c>
    </row>
    <row r="67" spans="39:46" x14ac:dyDescent="0.25">
      <c r="AM67">
        <f t="shared" si="7"/>
        <v>62</v>
      </c>
      <c r="AN67" s="12">
        <v>0.25531914893617019</v>
      </c>
      <c r="AO67" s="12">
        <v>0.38297872340425532</v>
      </c>
      <c r="AP67" s="12">
        <v>6.3829787234042548E-2</v>
      </c>
      <c r="AQ67" s="12">
        <v>0.10638297872340426</v>
      </c>
      <c r="AR67" s="12">
        <v>0.27659574468085107</v>
      </c>
      <c r="AS67" s="12">
        <v>6.3829787234042548E-2</v>
      </c>
      <c r="AT67" s="12">
        <v>0.51063829787234039</v>
      </c>
    </row>
    <row r="68" spans="39:46" x14ac:dyDescent="0.25">
      <c r="AM68">
        <f t="shared" si="7"/>
        <v>63</v>
      </c>
      <c r="AN68" s="12">
        <v>0.2978723404255319</v>
      </c>
      <c r="AO68" s="12">
        <v>0.38297872340425532</v>
      </c>
      <c r="AP68" s="12">
        <v>0.10638297872340426</v>
      </c>
      <c r="AQ68" s="12">
        <v>0.14893617021276595</v>
      </c>
      <c r="AR68" s="12">
        <v>0.2978723404255319</v>
      </c>
      <c r="AS68" s="12">
        <v>6.3829787234042548E-2</v>
      </c>
      <c r="AT68" s="12">
        <v>0.51063829787234039</v>
      </c>
    </row>
    <row r="69" spans="39:46" x14ac:dyDescent="0.25">
      <c r="AM69">
        <f t="shared" si="7"/>
        <v>64</v>
      </c>
      <c r="AN69" s="12">
        <v>0.31914893617021278</v>
      </c>
      <c r="AO69" s="12">
        <v>0.40425531914893614</v>
      </c>
      <c r="AP69" s="12">
        <v>0.1276595744680851</v>
      </c>
      <c r="AQ69" s="12">
        <v>0.14893617021276595</v>
      </c>
      <c r="AR69" s="12">
        <v>0.34042553191489361</v>
      </c>
      <c r="AS69" s="12">
        <v>6.3829787234042548E-2</v>
      </c>
      <c r="AT69" s="12">
        <v>0.57446808510638303</v>
      </c>
    </row>
    <row r="70" spans="39:46" x14ac:dyDescent="0.25">
      <c r="AM70">
        <f t="shared" si="7"/>
        <v>65</v>
      </c>
      <c r="AN70" s="12">
        <v>0.42553191489361702</v>
      </c>
      <c r="AO70" s="12">
        <v>0.42553191489361702</v>
      </c>
      <c r="AP70" s="12">
        <v>0.1702127659574468</v>
      </c>
      <c r="AQ70" s="12">
        <v>0.14893617021276595</v>
      </c>
      <c r="AR70" s="12">
        <v>0.36170212765957449</v>
      </c>
      <c r="AS70" s="12">
        <v>8.5106382978723402E-2</v>
      </c>
      <c r="AT70" s="12">
        <v>0.57446808510638303</v>
      </c>
    </row>
    <row r="71" spans="39:46" x14ac:dyDescent="0.25">
      <c r="AM71">
        <f t="shared" si="7"/>
        <v>66</v>
      </c>
      <c r="AN71" s="12">
        <v>0.42553191489361702</v>
      </c>
      <c r="AO71" s="12">
        <v>0.42553191489361702</v>
      </c>
      <c r="AP71" s="12">
        <v>0.1702127659574468</v>
      </c>
      <c r="AQ71" s="12">
        <v>0.19148936170212766</v>
      </c>
      <c r="AR71" s="12">
        <v>0.38297872340425532</v>
      </c>
      <c r="AS71" s="12">
        <v>0.10638297872340426</v>
      </c>
      <c r="AT71" s="12">
        <v>0.57446808510638303</v>
      </c>
    </row>
    <row r="72" spans="39:46" x14ac:dyDescent="0.25">
      <c r="AM72">
        <f t="shared" ref="AM72:AM105" si="9">AM71+1</f>
        <v>67</v>
      </c>
      <c r="AN72" s="12">
        <v>0.48936170212765956</v>
      </c>
      <c r="AO72" s="12">
        <v>0.42553191489361702</v>
      </c>
      <c r="AP72" s="12">
        <v>0.23404255319148937</v>
      </c>
      <c r="AQ72" s="12">
        <v>0.21276595744680851</v>
      </c>
      <c r="AR72" s="12">
        <v>0.40425531914893614</v>
      </c>
      <c r="AS72" s="12">
        <v>0.1276595744680851</v>
      </c>
      <c r="AT72" s="12">
        <v>0.5957446808510638</v>
      </c>
    </row>
    <row r="73" spans="39:46" x14ac:dyDescent="0.25">
      <c r="AM73">
        <f t="shared" si="9"/>
        <v>68</v>
      </c>
      <c r="AN73" s="12">
        <v>0.51063829787234039</v>
      </c>
      <c r="AO73" s="12">
        <v>0.44680851063829785</v>
      </c>
      <c r="AP73" s="12">
        <v>0.23404255319148937</v>
      </c>
      <c r="AQ73" s="12">
        <v>0.2978723404255319</v>
      </c>
      <c r="AR73" s="12">
        <v>0.40425531914893614</v>
      </c>
      <c r="AS73" s="12">
        <v>0.14893617021276595</v>
      </c>
      <c r="AT73" s="12">
        <v>0.61702127659574468</v>
      </c>
    </row>
    <row r="74" spans="39:46" x14ac:dyDescent="0.25">
      <c r="AM74">
        <f t="shared" si="9"/>
        <v>69</v>
      </c>
      <c r="AN74" s="12">
        <v>0.51063829787234039</v>
      </c>
      <c r="AO74" s="12">
        <v>0.44680851063829785</v>
      </c>
      <c r="AP74" s="12">
        <v>0.2978723404255319</v>
      </c>
      <c r="AQ74" s="12">
        <v>0.36170212765957449</v>
      </c>
      <c r="AR74" s="12">
        <v>0.40425531914893614</v>
      </c>
      <c r="AS74" s="12">
        <v>0.1702127659574468</v>
      </c>
      <c r="AT74" s="12">
        <v>0.63829787234042556</v>
      </c>
    </row>
    <row r="75" spans="39:46" x14ac:dyDescent="0.25">
      <c r="AM75">
        <f t="shared" si="9"/>
        <v>70</v>
      </c>
      <c r="AN75" s="12">
        <v>0.51063829787234039</v>
      </c>
      <c r="AO75" s="12">
        <v>0.46808510638297873</v>
      </c>
      <c r="AP75" s="12">
        <v>0.2978723404255319</v>
      </c>
      <c r="AQ75" s="12">
        <v>0.38297872340425532</v>
      </c>
      <c r="AR75" s="12">
        <v>0.40425531914893614</v>
      </c>
      <c r="AS75" s="12">
        <v>0.21276595744680851</v>
      </c>
      <c r="AT75" s="12">
        <v>0.63829787234042556</v>
      </c>
    </row>
    <row r="76" spans="39:46" x14ac:dyDescent="0.25">
      <c r="AM76">
        <f t="shared" si="9"/>
        <v>71</v>
      </c>
      <c r="AN76" s="12">
        <v>0.53191489361702127</v>
      </c>
      <c r="AO76" s="12">
        <v>0.46808510638297873</v>
      </c>
      <c r="AP76" s="12">
        <v>0.31914893617021278</v>
      </c>
      <c r="AQ76" s="12">
        <v>0.42553191489361702</v>
      </c>
      <c r="AR76" s="12">
        <v>0.42553191489361702</v>
      </c>
      <c r="AS76" s="12">
        <v>0.27659574468085107</v>
      </c>
      <c r="AT76" s="12">
        <v>0.63829787234042556</v>
      </c>
    </row>
    <row r="77" spans="39:46" x14ac:dyDescent="0.25">
      <c r="AM77">
        <f t="shared" si="9"/>
        <v>72</v>
      </c>
      <c r="AN77" s="12">
        <v>0.53191489361702127</v>
      </c>
      <c r="AO77" s="12">
        <v>0.46808510638297873</v>
      </c>
      <c r="AP77" s="12">
        <v>0.36170212765957449</v>
      </c>
      <c r="AQ77" s="12">
        <v>0.44680851063829785</v>
      </c>
      <c r="AR77" s="12">
        <v>0.44680851063829785</v>
      </c>
      <c r="AS77" s="12">
        <v>0.2978723404255319</v>
      </c>
      <c r="AT77" s="12">
        <v>0.65957446808510634</v>
      </c>
    </row>
    <row r="78" spans="39:46" x14ac:dyDescent="0.25">
      <c r="AM78">
        <f t="shared" si="9"/>
        <v>73</v>
      </c>
      <c r="AN78" s="12">
        <v>0.53191489361702127</v>
      </c>
      <c r="AO78" s="12">
        <v>0.48936170212765956</v>
      </c>
      <c r="AP78" s="12">
        <v>0.38297872340425532</v>
      </c>
      <c r="AQ78" s="12">
        <v>0.44680851063829785</v>
      </c>
      <c r="AR78" s="12">
        <v>0.46808510638297873</v>
      </c>
      <c r="AS78" s="12">
        <v>0.38297872340425532</v>
      </c>
      <c r="AT78" s="12">
        <v>0.7021276595744681</v>
      </c>
    </row>
    <row r="79" spans="39:46" x14ac:dyDescent="0.25">
      <c r="AM79">
        <f t="shared" si="9"/>
        <v>74</v>
      </c>
      <c r="AN79" s="12">
        <v>0.53191489361702127</v>
      </c>
      <c r="AO79" s="12">
        <v>0.48936170212765956</v>
      </c>
      <c r="AP79" s="12">
        <v>0.38297872340425532</v>
      </c>
      <c r="AQ79" s="12">
        <v>0.48936170212765956</v>
      </c>
      <c r="AR79" s="12">
        <v>0.48936170212765956</v>
      </c>
      <c r="AS79" s="12">
        <v>0.40425531914893614</v>
      </c>
      <c r="AT79" s="12">
        <v>0.76595744680851063</v>
      </c>
    </row>
    <row r="80" spans="39:46" x14ac:dyDescent="0.25">
      <c r="AM80">
        <f t="shared" si="9"/>
        <v>75</v>
      </c>
      <c r="AN80" s="12">
        <v>0.55319148936170215</v>
      </c>
      <c r="AO80" s="12">
        <v>0.51063829787234039</v>
      </c>
      <c r="AP80" s="12">
        <v>0.53191489361702127</v>
      </c>
      <c r="AQ80" s="12">
        <v>0.51063829787234039</v>
      </c>
      <c r="AR80" s="12">
        <v>0.53191489361702127</v>
      </c>
      <c r="AS80" s="12">
        <v>0.44680851063829785</v>
      </c>
      <c r="AT80" s="12">
        <v>0.76595744680851063</v>
      </c>
    </row>
    <row r="81" spans="39:46" x14ac:dyDescent="0.25">
      <c r="AM81">
        <f t="shared" si="9"/>
        <v>76</v>
      </c>
      <c r="AN81" s="12">
        <v>0.5957446808510638</v>
      </c>
      <c r="AO81" s="12">
        <v>0.53191489361702127</v>
      </c>
      <c r="AP81" s="12">
        <v>0.53191489361702127</v>
      </c>
      <c r="AQ81" s="12">
        <v>0.53191489361702127</v>
      </c>
      <c r="AR81" s="12">
        <v>0.55319148936170215</v>
      </c>
      <c r="AS81" s="12">
        <v>0.46808510638297873</v>
      </c>
      <c r="AT81" s="12">
        <v>0.76595744680851063</v>
      </c>
    </row>
    <row r="82" spans="39:46" x14ac:dyDescent="0.25">
      <c r="AM82">
        <f t="shared" si="9"/>
        <v>77</v>
      </c>
      <c r="AN82" s="12">
        <v>0.61702127659574468</v>
      </c>
      <c r="AO82" s="12">
        <v>0.53191489361702127</v>
      </c>
      <c r="AP82" s="12">
        <v>0.5957446808510638</v>
      </c>
      <c r="AQ82" s="12">
        <v>0.57446808510638303</v>
      </c>
      <c r="AR82" s="12">
        <v>0.55319148936170215</v>
      </c>
      <c r="AS82" s="12">
        <v>0.48936170212765956</v>
      </c>
      <c r="AT82" s="12">
        <v>0.78723404255319152</v>
      </c>
    </row>
    <row r="83" spans="39:46" x14ac:dyDescent="0.25">
      <c r="AM83">
        <f t="shared" si="9"/>
        <v>78</v>
      </c>
      <c r="AN83" s="12">
        <v>0.63829787234042556</v>
      </c>
      <c r="AO83" s="12">
        <v>0.53191489361702127</v>
      </c>
      <c r="AP83" s="12">
        <v>0.5957446808510638</v>
      </c>
      <c r="AQ83" s="12">
        <v>0.5957446808510638</v>
      </c>
      <c r="AR83" s="12">
        <v>0.57446808510638303</v>
      </c>
      <c r="AS83" s="12">
        <v>0.48936170212765956</v>
      </c>
      <c r="AT83" s="12">
        <v>0.85106382978723405</v>
      </c>
    </row>
    <row r="84" spans="39:46" x14ac:dyDescent="0.25">
      <c r="AM84">
        <f t="shared" si="9"/>
        <v>79</v>
      </c>
      <c r="AN84" s="12">
        <v>0.65957446808510634</v>
      </c>
      <c r="AO84" s="12">
        <v>0.57446808510638303</v>
      </c>
      <c r="AP84" s="12">
        <v>0.5957446808510638</v>
      </c>
      <c r="AQ84" s="12">
        <v>0.61702127659574468</v>
      </c>
      <c r="AR84" s="12">
        <v>0.57446808510638303</v>
      </c>
      <c r="AS84" s="12">
        <v>0.55319148936170215</v>
      </c>
      <c r="AT84" s="12">
        <v>0.85106382978723405</v>
      </c>
    </row>
    <row r="85" spans="39:46" x14ac:dyDescent="0.25">
      <c r="AM85">
        <f t="shared" si="9"/>
        <v>80</v>
      </c>
      <c r="AN85" s="12">
        <v>0.65957446808510634</v>
      </c>
      <c r="AO85" s="12">
        <v>0.65957446808510634</v>
      </c>
      <c r="AP85" s="12">
        <v>0.5957446808510638</v>
      </c>
      <c r="AQ85" s="12">
        <v>0.63829787234042556</v>
      </c>
      <c r="AR85" s="12">
        <v>0.61702127659574468</v>
      </c>
      <c r="AS85" s="12">
        <v>0.5957446808510638</v>
      </c>
      <c r="AT85" s="12">
        <v>0.85106382978723405</v>
      </c>
    </row>
    <row r="86" spans="39:46" x14ac:dyDescent="0.25">
      <c r="AM86">
        <f t="shared" si="9"/>
        <v>81</v>
      </c>
      <c r="AN86" s="12">
        <v>0.65957446808510634</v>
      </c>
      <c r="AO86" s="12">
        <v>0.68085106382978722</v>
      </c>
      <c r="AP86" s="12">
        <v>0.63829787234042556</v>
      </c>
      <c r="AQ86" s="12">
        <v>0.7021276595744681</v>
      </c>
      <c r="AR86" s="12">
        <v>0.63829787234042556</v>
      </c>
      <c r="AS86" s="12">
        <v>0.61702127659574468</v>
      </c>
      <c r="AT86" s="12">
        <v>0.85106382978723405</v>
      </c>
    </row>
    <row r="87" spans="39:46" x14ac:dyDescent="0.25">
      <c r="AM87">
        <f t="shared" si="9"/>
        <v>82</v>
      </c>
      <c r="AN87" s="12">
        <v>0.68085106382978722</v>
      </c>
      <c r="AO87" s="12">
        <v>0.68085106382978722</v>
      </c>
      <c r="AP87" s="12">
        <v>0.63829787234042556</v>
      </c>
      <c r="AQ87" s="12">
        <v>0.72340425531914898</v>
      </c>
      <c r="AR87" s="12">
        <v>0.65957446808510634</v>
      </c>
      <c r="AS87" s="12">
        <v>0.63829787234042556</v>
      </c>
      <c r="AT87" s="12">
        <v>0.87234042553191493</v>
      </c>
    </row>
    <row r="88" spans="39:46" x14ac:dyDescent="0.25">
      <c r="AM88">
        <f t="shared" si="9"/>
        <v>83</v>
      </c>
      <c r="AN88" s="12">
        <v>0.7021276595744681</v>
      </c>
      <c r="AO88" s="12">
        <v>0.7021276595744681</v>
      </c>
      <c r="AP88" s="12">
        <v>0.7021276595744681</v>
      </c>
      <c r="AQ88" s="12">
        <v>0.74468085106382975</v>
      </c>
      <c r="AR88" s="12">
        <v>0.65957446808510634</v>
      </c>
      <c r="AS88" s="12">
        <v>0.63829787234042556</v>
      </c>
      <c r="AT88" s="12">
        <v>0.8936170212765957</v>
      </c>
    </row>
    <row r="89" spans="39:46" x14ac:dyDescent="0.25">
      <c r="AM89">
        <f t="shared" si="9"/>
        <v>84</v>
      </c>
      <c r="AN89" s="12">
        <v>0.72340425531914898</v>
      </c>
      <c r="AO89" s="12">
        <v>0.7021276595744681</v>
      </c>
      <c r="AP89" s="12">
        <v>0.7021276595744681</v>
      </c>
      <c r="AQ89" s="12">
        <v>0.74468085106382975</v>
      </c>
      <c r="AR89" s="12">
        <v>0.65957446808510634</v>
      </c>
      <c r="AS89" s="12">
        <v>0.65957446808510634</v>
      </c>
      <c r="AT89" s="12">
        <v>0.8936170212765957</v>
      </c>
    </row>
    <row r="90" spans="39:46" x14ac:dyDescent="0.25">
      <c r="AM90">
        <f t="shared" si="9"/>
        <v>85</v>
      </c>
      <c r="AN90" s="12">
        <v>0.76595744680851063</v>
      </c>
      <c r="AO90" s="12">
        <v>0.7021276595744681</v>
      </c>
      <c r="AP90" s="12">
        <v>0.7021276595744681</v>
      </c>
      <c r="AQ90" s="12">
        <v>0.74468085106382975</v>
      </c>
      <c r="AR90" s="12">
        <v>0.7021276595744681</v>
      </c>
      <c r="AS90" s="12">
        <v>0.65957446808510634</v>
      </c>
      <c r="AT90" s="12">
        <v>0.91489361702127658</v>
      </c>
    </row>
    <row r="91" spans="39:46" x14ac:dyDescent="0.25">
      <c r="AM91">
        <f t="shared" si="9"/>
        <v>86</v>
      </c>
      <c r="AN91" s="12">
        <v>0.80851063829787229</v>
      </c>
      <c r="AO91" s="12">
        <v>0.7021276595744681</v>
      </c>
      <c r="AP91" s="12">
        <v>0.72340425531914898</v>
      </c>
      <c r="AQ91" s="12">
        <v>0.74468085106382975</v>
      </c>
      <c r="AR91" s="12">
        <v>0.72340425531914898</v>
      </c>
      <c r="AS91" s="12">
        <v>0.68085106382978722</v>
      </c>
      <c r="AT91" s="12">
        <v>0.91489361702127658</v>
      </c>
    </row>
    <row r="92" spans="39:46" x14ac:dyDescent="0.25">
      <c r="AM92">
        <f t="shared" si="9"/>
        <v>87</v>
      </c>
      <c r="AN92" s="12">
        <v>0.82978723404255317</v>
      </c>
      <c r="AO92" s="12">
        <v>0.72340425531914898</v>
      </c>
      <c r="AP92" s="12">
        <v>0.72340425531914898</v>
      </c>
      <c r="AQ92" s="12">
        <v>0.76595744680851063</v>
      </c>
      <c r="AR92" s="12">
        <v>0.74468085106382975</v>
      </c>
      <c r="AS92" s="12">
        <v>0.7021276595744681</v>
      </c>
      <c r="AT92" s="12">
        <v>0.93617021276595747</v>
      </c>
    </row>
    <row r="93" spans="39:46" x14ac:dyDescent="0.25">
      <c r="AM93">
        <f t="shared" si="9"/>
        <v>88</v>
      </c>
      <c r="AN93" s="12">
        <v>0.87234042553191493</v>
      </c>
      <c r="AO93" s="12">
        <v>0.76595744680851063</v>
      </c>
      <c r="AP93" s="12">
        <v>0.74468085106382975</v>
      </c>
      <c r="AQ93" s="12">
        <v>0.76595744680851063</v>
      </c>
      <c r="AR93" s="12">
        <v>0.82978723404255317</v>
      </c>
      <c r="AS93" s="12">
        <v>0.72340425531914898</v>
      </c>
      <c r="AT93" s="12">
        <v>0.95744680851063835</v>
      </c>
    </row>
    <row r="94" spans="39:46" x14ac:dyDescent="0.25">
      <c r="AM94">
        <f t="shared" si="9"/>
        <v>89</v>
      </c>
      <c r="AN94" s="12">
        <v>0.87234042553191493</v>
      </c>
      <c r="AO94" s="12">
        <v>0.76595744680851063</v>
      </c>
      <c r="AP94" s="12">
        <v>0.74468085106382975</v>
      </c>
      <c r="AQ94" s="12">
        <v>0.82978723404255317</v>
      </c>
      <c r="AR94" s="12">
        <v>0.82978723404255317</v>
      </c>
      <c r="AS94" s="12">
        <v>0.72340425531914898</v>
      </c>
      <c r="AT94" s="12">
        <v>0.95744680851063835</v>
      </c>
    </row>
    <row r="95" spans="39:46" x14ac:dyDescent="0.25">
      <c r="AM95">
        <f t="shared" si="9"/>
        <v>90</v>
      </c>
      <c r="AN95" s="12">
        <v>0.91489361702127658</v>
      </c>
      <c r="AO95" s="12">
        <v>0.78723404255319152</v>
      </c>
      <c r="AP95" s="12">
        <v>0.74468085106382975</v>
      </c>
      <c r="AQ95" s="12">
        <v>0.85106382978723405</v>
      </c>
      <c r="AR95" s="12">
        <v>0.85106382978723405</v>
      </c>
      <c r="AS95" s="12">
        <v>0.76595744680851063</v>
      </c>
      <c r="AT95" s="12">
        <v>0.95744680851063835</v>
      </c>
    </row>
    <row r="96" spans="39:46" x14ac:dyDescent="0.25">
      <c r="AM96">
        <f t="shared" si="9"/>
        <v>91</v>
      </c>
      <c r="AN96" s="12">
        <v>0.93617021276595747</v>
      </c>
      <c r="AO96" s="12">
        <v>0.80851063829787229</v>
      </c>
      <c r="AP96" s="12">
        <v>0.74468085106382975</v>
      </c>
      <c r="AQ96" s="12">
        <v>0.91489361702127658</v>
      </c>
      <c r="AR96" s="12">
        <v>0.85106382978723405</v>
      </c>
      <c r="AS96" s="12">
        <v>0.78723404255319152</v>
      </c>
      <c r="AT96" s="12">
        <v>0.95744680851063835</v>
      </c>
    </row>
    <row r="97" spans="39:46" x14ac:dyDescent="0.25">
      <c r="AM97">
        <f t="shared" si="9"/>
        <v>92</v>
      </c>
      <c r="AN97" s="12">
        <v>0.95744680851063835</v>
      </c>
      <c r="AO97" s="12">
        <v>0.82978723404255317</v>
      </c>
      <c r="AP97" s="12">
        <v>0.78723404255319152</v>
      </c>
      <c r="AQ97" s="12">
        <v>0.91489361702127658</v>
      </c>
      <c r="AR97" s="12">
        <v>0.85106382978723405</v>
      </c>
      <c r="AS97" s="12">
        <v>0.82978723404255317</v>
      </c>
      <c r="AT97" s="12">
        <v>0.95744680851063835</v>
      </c>
    </row>
    <row r="98" spans="39:46" x14ac:dyDescent="0.25">
      <c r="AM98">
        <f t="shared" si="9"/>
        <v>93</v>
      </c>
      <c r="AN98" s="12">
        <v>0.95744680851063835</v>
      </c>
      <c r="AO98" s="12">
        <v>0.87234042553191493</v>
      </c>
      <c r="AP98" s="12">
        <v>0.80851063829787229</v>
      </c>
      <c r="AQ98" s="12">
        <v>0.95744680851063835</v>
      </c>
      <c r="AR98" s="12">
        <v>0.87234042553191493</v>
      </c>
      <c r="AS98" s="12">
        <v>0.8936170212765957</v>
      </c>
      <c r="AT98" s="12">
        <v>0.95744680851063835</v>
      </c>
    </row>
    <row r="99" spans="39:46" x14ac:dyDescent="0.25">
      <c r="AM99">
        <f t="shared" si="9"/>
        <v>94</v>
      </c>
      <c r="AN99" s="12">
        <v>0.97872340425531912</v>
      </c>
      <c r="AO99" s="12">
        <v>0.8936170212765957</v>
      </c>
      <c r="AP99" s="12">
        <v>0.80851063829787229</v>
      </c>
      <c r="AQ99" s="12">
        <v>0.95744680851063835</v>
      </c>
      <c r="AR99" s="12">
        <v>0.8936170212765957</v>
      </c>
      <c r="AS99" s="12">
        <v>0.91489361702127658</v>
      </c>
      <c r="AT99" s="12">
        <v>0.95744680851063835</v>
      </c>
    </row>
    <row r="100" spans="39:46" x14ac:dyDescent="0.25">
      <c r="AM100">
        <f t="shared" si="9"/>
        <v>95</v>
      </c>
      <c r="AN100" s="12">
        <v>1</v>
      </c>
      <c r="AO100" s="12">
        <v>0.91489361702127658</v>
      </c>
      <c r="AP100" s="12">
        <v>0.82978723404255317</v>
      </c>
      <c r="AQ100" s="12">
        <v>0.97872340425531912</v>
      </c>
      <c r="AR100" s="12">
        <v>0.8936170212765957</v>
      </c>
      <c r="AS100" s="12">
        <v>0.91489361702127658</v>
      </c>
      <c r="AT100" s="12">
        <v>0.97872340425531912</v>
      </c>
    </row>
    <row r="101" spans="39:46" x14ac:dyDescent="0.25">
      <c r="AM101">
        <f t="shared" si="9"/>
        <v>96</v>
      </c>
      <c r="AN101" s="12">
        <v>1</v>
      </c>
      <c r="AO101" s="12">
        <v>0.91489361702127658</v>
      </c>
      <c r="AP101" s="12">
        <v>0.82978723404255317</v>
      </c>
      <c r="AQ101" s="12">
        <v>0.97872340425531912</v>
      </c>
      <c r="AR101" s="12">
        <v>0.91489361702127658</v>
      </c>
      <c r="AS101" s="12">
        <v>0.91489361702127658</v>
      </c>
      <c r="AT101" s="12">
        <v>0.97872340425531912</v>
      </c>
    </row>
    <row r="102" spans="39:46" x14ac:dyDescent="0.25">
      <c r="AM102">
        <f t="shared" si="9"/>
        <v>97</v>
      </c>
      <c r="AN102" s="12">
        <v>1</v>
      </c>
      <c r="AO102" s="12">
        <v>0.93617021276595747</v>
      </c>
      <c r="AP102" s="12">
        <v>0.87234042553191493</v>
      </c>
      <c r="AQ102" s="12">
        <v>0.97872340425531912</v>
      </c>
      <c r="AR102" s="12">
        <v>0.91489361702127658</v>
      </c>
      <c r="AS102" s="12">
        <v>0.93617021276595747</v>
      </c>
      <c r="AT102" s="12">
        <v>0.97872340425531912</v>
      </c>
    </row>
    <row r="103" spans="39:46" x14ac:dyDescent="0.25">
      <c r="AM103">
        <f t="shared" si="9"/>
        <v>98</v>
      </c>
      <c r="AN103" s="12">
        <v>1</v>
      </c>
      <c r="AO103" s="12">
        <v>0.95744680851063835</v>
      </c>
      <c r="AP103" s="12">
        <v>0.87234042553191493</v>
      </c>
      <c r="AQ103" s="12">
        <v>0.97872340425531912</v>
      </c>
      <c r="AR103" s="12">
        <v>0.97872340425531912</v>
      </c>
      <c r="AS103" s="12">
        <v>0.95744680851063835</v>
      </c>
      <c r="AT103" s="12">
        <v>1</v>
      </c>
    </row>
    <row r="104" spans="39:46" x14ac:dyDescent="0.25">
      <c r="AM104">
        <f t="shared" si="9"/>
        <v>99</v>
      </c>
      <c r="AN104" s="12">
        <v>1</v>
      </c>
      <c r="AO104" s="12">
        <v>0.97872340425531912</v>
      </c>
      <c r="AP104" s="12">
        <v>0.91489361702127658</v>
      </c>
      <c r="AQ104" s="12">
        <v>0.97872340425531912</v>
      </c>
      <c r="AR104" s="12">
        <v>0.97872340425531912</v>
      </c>
      <c r="AS104" s="12">
        <v>0.97872340425531912</v>
      </c>
      <c r="AT104" s="12">
        <v>1</v>
      </c>
    </row>
    <row r="105" spans="39:46" x14ac:dyDescent="0.25">
      <c r="AM105">
        <f t="shared" si="9"/>
        <v>100</v>
      </c>
      <c r="AN105" s="12">
        <v>1</v>
      </c>
      <c r="AO105" s="12">
        <v>1</v>
      </c>
      <c r="AP105" s="12">
        <v>1</v>
      </c>
      <c r="AQ105" s="12">
        <v>1</v>
      </c>
      <c r="AR105" s="12">
        <v>1</v>
      </c>
      <c r="AS105" s="12">
        <v>1</v>
      </c>
      <c r="AT105" s="12">
        <v>1</v>
      </c>
    </row>
    <row r="106" spans="39:46" x14ac:dyDescent="0.25">
      <c r="AQ106">
        <v>1</v>
      </c>
    </row>
  </sheetData>
  <pageMargins left="0.75" right="0.75" top="0.8" bottom="1" header="0.5" footer="0.5"/>
  <pageSetup orientation="portrait" horizontalDpi="4294967292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9" workbookViewId="0">
      <selection activeCell="B6" sqref="B6:C52"/>
    </sheetView>
  </sheetViews>
  <sheetFormatPr defaultColWidth="8.77734375" defaultRowHeight="13.2" x14ac:dyDescent="0.25"/>
  <cols>
    <col min="1" max="1" width="6.44140625" customWidth="1"/>
    <col min="2" max="2" width="11" customWidth="1"/>
    <col min="3" max="3" width="9.44140625" customWidth="1"/>
    <col min="4" max="4" width="5.6640625" customWidth="1"/>
    <col min="5" max="5" width="7.44140625" style="7" customWidth="1"/>
    <col min="6" max="6" width="10.109375" customWidth="1"/>
  </cols>
  <sheetData>
    <row r="1" spans="1:10" x14ac:dyDescent="0.25">
      <c r="A1" s="15" t="s">
        <v>44</v>
      </c>
      <c r="B1" s="15"/>
      <c r="C1" s="15"/>
      <c r="D1" s="15" t="s">
        <v>30</v>
      </c>
      <c r="E1" s="16"/>
      <c r="F1" s="15"/>
      <c r="G1" s="15" t="s">
        <v>40</v>
      </c>
      <c r="H1" s="15"/>
      <c r="I1" s="15"/>
      <c r="J1" s="15" t="s">
        <v>43</v>
      </c>
    </row>
    <row r="2" spans="1:10" x14ac:dyDescent="0.25">
      <c r="A2" s="15" t="s">
        <v>45</v>
      </c>
      <c r="B2" s="15"/>
      <c r="C2" s="15"/>
      <c r="D2" s="15"/>
      <c r="E2" s="16" t="s">
        <v>38</v>
      </c>
      <c r="F2" s="15"/>
      <c r="G2" s="15"/>
      <c r="H2" s="15" t="s">
        <v>41</v>
      </c>
      <c r="I2" s="15"/>
      <c r="J2" s="15"/>
    </row>
    <row r="3" spans="1:10" x14ac:dyDescent="0.25">
      <c r="A3" s="15"/>
      <c r="B3" s="15"/>
      <c r="C3" s="15"/>
      <c r="D3" s="15"/>
      <c r="E3" s="16"/>
      <c r="F3" s="15" t="s">
        <v>39</v>
      </c>
      <c r="G3" s="15"/>
      <c r="H3" s="15"/>
      <c r="I3" s="15" t="s">
        <v>42</v>
      </c>
      <c r="J3" s="15"/>
    </row>
    <row r="4" spans="1:10" x14ac:dyDescent="0.25">
      <c r="A4" s="2" t="s">
        <v>130</v>
      </c>
      <c r="B4" s="2" t="s">
        <v>46</v>
      </c>
      <c r="C4" s="2"/>
      <c r="D4" s="2"/>
    </row>
    <row r="5" spans="1:10" x14ac:dyDescent="0.25">
      <c r="A5" s="2" t="s">
        <v>131</v>
      </c>
      <c r="B5" s="2" t="s">
        <v>48</v>
      </c>
      <c r="C5" s="2" t="s">
        <v>47</v>
      </c>
      <c r="D5" s="2" t="s">
        <v>122</v>
      </c>
      <c r="E5" s="8" t="s">
        <v>129</v>
      </c>
      <c r="F5" s="2" t="s">
        <v>125</v>
      </c>
      <c r="G5" s="2" t="s">
        <v>126</v>
      </c>
      <c r="H5" s="2" t="s">
        <v>127</v>
      </c>
      <c r="I5" s="2" t="s">
        <v>128</v>
      </c>
      <c r="J5" s="2" t="s">
        <v>115</v>
      </c>
    </row>
    <row r="6" spans="1:10" x14ac:dyDescent="0.25">
      <c r="A6" s="2" t="s">
        <v>132</v>
      </c>
      <c r="D6" s="14">
        <v>94.946969696969688</v>
      </c>
      <c r="E6" s="13">
        <v>88</v>
      </c>
      <c r="F6" s="13">
        <v>98.181818181818173</v>
      </c>
      <c r="G6" s="13">
        <v>100</v>
      </c>
      <c r="H6" s="13">
        <v>100</v>
      </c>
      <c r="I6" s="13">
        <v>95.833333333333343</v>
      </c>
      <c r="J6" s="13">
        <v>57.8</v>
      </c>
    </row>
    <row r="7" spans="1:10" x14ac:dyDescent="0.25">
      <c r="A7" s="2" t="s">
        <v>132</v>
      </c>
      <c r="D7" s="14">
        <v>93.679761904761904</v>
      </c>
      <c r="E7" s="13">
        <v>98</v>
      </c>
      <c r="F7" s="13">
        <v>56.020408163265309</v>
      </c>
      <c r="G7" s="13">
        <v>96.428571428571416</v>
      </c>
      <c r="H7" s="13">
        <v>90</v>
      </c>
      <c r="I7" s="13">
        <v>87.5</v>
      </c>
      <c r="J7" s="13">
        <v>54.9</v>
      </c>
    </row>
    <row r="8" spans="1:10" x14ac:dyDescent="0.25">
      <c r="A8" s="2" t="s">
        <v>133</v>
      </c>
      <c r="D8" s="14">
        <v>91.458152958152951</v>
      </c>
      <c r="E8" s="13">
        <v>87</v>
      </c>
      <c r="F8" s="13">
        <v>92.272727272727252</v>
      </c>
      <c r="G8" s="13">
        <v>94.642857142857139</v>
      </c>
      <c r="H8" s="13">
        <v>91</v>
      </c>
      <c r="I8" s="13">
        <v>93.333333333333329</v>
      </c>
      <c r="J8" s="13">
        <v>57.2</v>
      </c>
    </row>
    <row r="9" spans="1:10" x14ac:dyDescent="0.25">
      <c r="A9" s="2" t="s">
        <v>133</v>
      </c>
      <c r="D9" s="14">
        <v>90.48712121212121</v>
      </c>
      <c r="E9" s="13">
        <v>95</v>
      </c>
      <c r="F9" s="13">
        <v>87.272727272727266</v>
      </c>
      <c r="G9" s="13">
        <v>85.714285714285722</v>
      </c>
      <c r="H9" s="13">
        <v>95</v>
      </c>
      <c r="I9" s="13">
        <v>87.5</v>
      </c>
      <c r="J9" s="13">
        <v>49.1</v>
      </c>
    </row>
    <row r="10" spans="1:10" x14ac:dyDescent="0.25">
      <c r="A10" s="2" t="s">
        <v>133</v>
      </c>
      <c r="D10" s="14">
        <v>89.24404761904762</v>
      </c>
      <c r="E10" s="13">
        <v>74</v>
      </c>
      <c r="F10" s="13">
        <v>95</v>
      </c>
      <c r="G10" s="13">
        <v>98.214285714285708</v>
      </c>
      <c r="H10" s="13">
        <v>80</v>
      </c>
      <c r="I10" s="13">
        <v>100</v>
      </c>
      <c r="J10" s="13">
        <v>57.9</v>
      </c>
    </row>
    <row r="11" spans="1:10" x14ac:dyDescent="0.25">
      <c r="A11" s="2" t="s">
        <v>133</v>
      </c>
      <c r="D11" s="14">
        <v>89.187626262626253</v>
      </c>
      <c r="E11" s="13">
        <v>83</v>
      </c>
      <c r="F11" s="13">
        <v>90.909090909090907</v>
      </c>
      <c r="G11" s="13">
        <v>100</v>
      </c>
      <c r="H11" s="13">
        <v>79</v>
      </c>
      <c r="I11" s="13">
        <v>86.666666666666671</v>
      </c>
      <c r="J11" s="13">
        <v>55.5</v>
      </c>
    </row>
    <row r="12" spans="1:10" x14ac:dyDescent="0.25">
      <c r="A12" s="2" t="s">
        <v>133</v>
      </c>
      <c r="D12" s="14">
        <v>87.677272727272722</v>
      </c>
      <c r="E12" s="13">
        <v>73</v>
      </c>
      <c r="F12" s="13">
        <v>96.363636363636346</v>
      </c>
      <c r="G12" s="13">
        <v>100</v>
      </c>
      <c r="H12" s="13">
        <v>93</v>
      </c>
      <c r="I12" s="13">
        <v>85</v>
      </c>
      <c r="J12" s="13">
        <v>55.6</v>
      </c>
    </row>
    <row r="13" spans="1:10" x14ac:dyDescent="0.25">
      <c r="A13" s="2" t="s">
        <v>133</v>
      </c>
      <c r="D13" s="14">
        <v>87.615909090909099</v>
      </c>
      <c r="E13" s="13">
        <v>69</v>
      </c>
      <c r="F13" s="13">
        <v>97.045454545454547</v>
      </c>
      <c r="G13" s="13">
        <v>100</v>
      </c>
      <c r="H13" s="13">
        <v>81</v>
      </c>
      <c r="I13" s="13">
        <v>97.5</v>
      </c>
      <c r="J13" s="13">
        <v>57.5</v>
      </c>
    </row>
    <row r="14" spans="1:10" x14ac:dyDescent="0.25">
      <c r="A14" s="2" t="s">
        <v>133</v>
      </c>
      <c r="D14" s="14">
        <v>86.935884353741486</v>
      </c>
      <c r="E14" s="13">
        <v>85</v>
      </c>
      <c r="F14" s="13">
        <v>72.551020408163268</v>
      </c>
      <c r="G14" s="13">
        <v>98.214285714285708</v>
      </c>
      <c r="H14" s="13">
        <v>71.83098591549296</v>
      </c>
      <c r="I14" s="13">
        <v>97.5</v>
      </c>
      <c r="J14" s="13">
        <v>49.9</v>
      </c>
    </row>
    <row r="15" spans="1:10" x14ac:dyDescent="0.25">
      <c r="A15" s="2" t="s">
        <v>134</v>
      </c>
      <c r="D15" s="14">
        <v>85.290151515151521</v>
      </c>
      <c r="E15" s="13">
        <v>78</v>
      </c>
      <c r="F15" s="13">
        <v>91.590909090909093</v>
      </c>
      <c r="G15" s="13">
        <v>72.383720930232556</v>
      </c>
      <c r="H15" s="13">
        <v>93</v>
      </c>
      <c r="I15" s="13">
        <v>90</v>
      </c>
      <c r="J15" s="13">
        <v>48.9</v>
      </c>
    </row>
    <row r="16" spans="1:10" x14ac:dyDescent="0.25">
      <c r="A16" s="2" t="s">
        <v>134</v>
      </c>
      <c r="D16" s="14">
        <v>85.090476190476195</v>
      </c>
      <c r="E16" s="13">
        <v>74</v>
      </c>
      <c r="F16" s="13">
        <v>100</v>
      </c>
      <c r="G16" s="13">
        <v>82.142857142857153</v>
      </c>
      <c r="H16" s="13">
        <v>89</v>
      </c>
      <c r="I16" s="13">
        <v>80.833333333333329</v>
      </c>
      <c r="J16" s="13">
        <v>56</v>
      </c>
    </row>
    <row r="17" spans="1:10" x14ac:dyDescent="0.25">
      <c r="A17" s="2" t="s">
        <v>134</v>
      </c>
      <c r="D17" s="14">
        <v>84.557575757575762</v>
      </c>
      <c r="E17" s="13">
        <v>78</v>
      </c>
      <c r="F17" s="13">
        <v>92.045454545454547</v>
      </c>
      <c r="G17" s="13">
        <v>75</v>
      </c>
      <c r="H17" s="13">
        <v>91</v>
      </c>
      <c r="I17" s="13">
        <v>47.307692307692307</v>
      </c>
      <c r="J17" s="13">
        <v>57</v>
      </c>
    </row>
    <row r="18" spans="1:10" x14ac:dyDescent="0.25">
      <c r="A18" s="2" t="s">
        <v>134</v>
      </c>
      <c r="D18" s="14">
        <v>84.526190476190479</v>
      </c>
      <c r="E18" s="13">
        <v>73</v>
      </c>
      <c r="F18" s="13">
        <v>78.409090909090907</v>
      </c>
      <c r="G18" s="13">
        <v>92.857142857142875</v>
      </c>
      <c r="H18" s="13">
        <v>87</v>
      </c>
      <c r="I18" s="13">
        <v>97.5</v>
      </c>
      <c r="J18" s="13">
        <v>51</v>
      </c>
    </row>
    <row r="19" spans="1:10" x14ac:dyDescent="0.25">
      <c r="A19" s="2" t="s">
        <v>134</v>
      </c>
      <c r="D19" s="14">
        <v>83.1512987012987</v>
      </c>
      <c r="E19" s="13">
        <v>82</v>
      </c>
      <c r="F19" s="13">
        <v>78.636363636363626</v>
      </c>
      <c r="G19" s="13">
        <v>91.071428571428584</v>
      </c>
      <c r="H19" s="13">
        <v>82</v>
      </c>
      <c r="I19" s="13">
        <v>71.538461538461533</v>
      </c>
      <c r="J19" s="13">
        <v>50</v>
      </c>
    </row>
    <row r="20" spans="1:10" x14ac:dyDescent="0.25">
      <c r="A20" s="2" t="s">
        <v>135</v>
      </c>
      <c r="D20" s="14">
        <v>82.226515151515144</v>
      </c>
      <c r="E20" s="13">
        <v>64</v>
      </c>
      <c r="F20" s="13">
        <v>93.409090909090907</v>
      </c>
      <c r="G20" s="13">
        <v>76.785714285714292</v>
      </c>
      <c r="H20" s="13">
        <v>91</v>
      </c>
      <c r="I20" s="13">
        <v>92.5</v>
      </c>
      <c r="J20" s="13">
        <v>54.7</v>
      </c>
    </row>
    <row r="21" spans="1:10" x14ac:dyDescent="0.25">
      <c r="A21" s="2" t="s">
        <v>135</v>
      </c>
      <c r="D21" s="14">
        <v>81.634523809523813</v>
      </c>
      <c r="E21" s="13">
        <v>78</v>
      </c>
      <c r="F21" s="13">
        <v>38.571428571428569</v>
      </c>
      <c r="G21" s="13">
        <v>80.357142857142861</v>
      </c>
      <c r="H21" s="13">
        <v>89</v>
      </c>
      <c r="I21" s="13">
        <v>87.5</v>
      </c>
      <c r="J21" s="13">
        <v>46.1</v>
      </c>
    </row>
    <row r="22" spans="1:10" x14ac:dyDescent="0.25">
      <c r="A22" s="2" t="s">
        <v>135</v>
      </c>
      <c r="D22" s="14">
        <v>78.075216450216459</v>
      </c>
      <c r="E22" s="13">
        <v>64</v>
      </c>
      <c r="F22" s="13">
        <v>87.272727272727266</v>
      </c>
      <c r="G22" s="13">
        <v>96.428571428571416</v>
      </c>
      <c r="H22" s="13">
        <v>55.985915492957744</v>
      </c>
      <c r="I22" s="13">
        <v>80</v>
      </c>
      <c r="J22" s="13">
        <v>46.9</v>
      </c>
    </row>
    <row r="23" spans="1:10" x14ac:dyDescent="0.25">
      <c r="A23" s="2" t="s">
        <v>136</v>
      </c>
      <c r="D23" s="14">
        <v>77.842529950669473</v>
      </c>
      <c r="E23" s="13">
        <v>77</v>
      </c>
      <c r="F23" s="13">
        <v>75.227272727272734</v>
      </c>
      <c r="G23" s="13">
        <v>74.127906976744185</v>
      </c>
      <c r="H23" s="13">
        <v>58.098591549295769</v>
      </c>
      <c r="I23" s="13">
        <v>75</v>
      </c>
      <c r="J23" s="13">
        <v>54</v>
      </c>
    </row>
    <row r="24" spans="1:10" x14ac:dyDescent="0.25">
      <c r="A24" s="2" t="s">
        <v>136</v>
      </c>
      <c r="D24" s="14">
        <v>76.297785547785551</v>
      </c>
      <c r="E24" s="13">
        <v>72</v>
      </c>
      <c r="F24" s="13">
        <v>86.363636363636374</v>
      </c>
      <c r="G24" s="13">
        <v>64.534883720930239</v>
      </c>
      <c r="H24" s="13">
        <v>81</v>
      </c>
      <c r="I24" s="13">
        <v>66.92307692307692</v>
      </c>
      <c r="J24" s="13">
        <v>48.2</v>
      </c>
    </row>
    <row r="25" spans="1:10" x14ac:dyDescent="0.25">
      <c r="A25" s="2" t="s">
        <v>136</v>
      </c>
      <c r="D25" s="14">
        <v>75.579773082942097</v>
      </c>
      <c r="E25" s="13">
        <v>74</v>
      </c>
      <c r="F25" s="13">
        <v>27.091836734693878</v>
      </c>
      <c r="G25" s="13">
        <v>75</v>
      </c>
      <c r="H25" s="13">
        <v>68.661971830985905</v>
      </c>
      <c r="I25" s="13">
        <v>81.666666666666671</v>
      </c>
      <c r="J25" s="13">
        <v>48.5</v>
      </c>
    </row>
    <row r="26" spans="1:10" x14ac:dyDescent="0.25">
      <c r="A26" s="2" t="s">
        <v>136</v>
      </c>
      <c r="D26" s="14">
        <v>75.52125850340137</v>
      </c>
      <c r="E26" s="13">
        <v>68</v>
      </c>
      <c r="F26" s="13">
        <v>64.591836734693885</v>
      </c>
      <c r="G26" s="13">
        <v>76.785714285714292</v>
      </c>
      <c r="H26" s="13">
        <v>89</v>
      </c>
      <c r="I26" s="13">
        <v>53.076923076923073</v>
      </c>
      <c r="J26" s="13">
        <v>53.3</v>
      </c>
    </row>
    <row r="27" spans="1:10" x14ac:dyDescent="0.25">
      <c r="A27" s="2" t="s">
        <v>136</v>
      </c>
      <c r="D27" s="14">
        <v>74.484523809523807</v>
      </c>
      <c r="E27" s="13">
        <v>64</v>
      </c>
      <c r="F27" s="13">
        <v>21.275510204081634</v>
      </c>
      <c r="G27" s="13">
        <v>80.357142857142861</v>
      </c>
      <c r="H27" s="13">
        <v>81</v>
      </c>
      <c r="I27" s="13">
        <v>77.5</v>
      </c>
      <c r="J27" s="13">
        <v>49.1</v>
      </c>
    </row>
    <row r="28" spans="1:10" x14ac:dyDescent="0.25">
      <c r="A28" s="2" t="s">
        <v>136</v>
      </c>
      <c r="D28" s="14">
        <v>70.515173599737963</v>
      </c>
      <c r="E28" s="13">
        <v>67</v>
      </c>
      <c r="F28" s="13">
        <v>75</v>
      </c>
      <c r="G28" s="13">
        <v>66.279069767441854</v>
      </c>
      <c r="H28" s="13">
        <v>68.661971830985905</v>
      </c>
      <c r="I28" s="13">
        <v>45</v>
      </c>
      <c r="J28" s="13">
        <v>48.3</v>
      </c>
    </row>
    <row r="29" spans="1:10" x14ac:dyDescent="0.25">
      <c r="A29" s="2" t="s">
        <v>136</v>
      </c>
      <c r="D29" s="14">
        <v>67.99907816436054</v>
      </c>
      <c r="E29" s="13">
        <v>58</v>
      </c>
      <c r="F29" s="13">
        <v>63.520408163265309</v>
      </c>
      <c r="G29" s="13">
        <v>74.127906976744185</v>
      </c>
      <c r="H29" s="13">
        <v>62.323943661971825</v>
      </c>
      <c r="I29" s="13">
        <v>73.84615384615384</v>
      </c>
      <c r="J29" s="13">
        <v>49.8</v>
      </c>
    </row>
    <row r="30" spans="1:10" x14ac:dyDescent="0.25">
      <c r="A30" s="2" t="s">
        <v>137</v>
      </c>
      <c r="D30" s="14">
        <v>66.122692036645518</v>
      </c>
      <c r="E30" s="13">
        <v>50</v>
      </c>
      <c r="F30" s="13">
        <v>79.545454545454547</v>
      </c>
      <c r="G30" s="13">
        <v>62.790697674418603</v>
      </c>
      <c r="H30" s="13">
        <v>75</v>
      </c>
      <c r="I30" s="13">
        <v>58.84615384615384</v>
      </c>
      <c r="J30" s="13">
        <v>49.6</v>
      </c>
    </row>
    <row r="31" spans="1:10" x14ac:dyDescent="0.25">
      <c r="A31" s="2" t="s">
        <v>137</v>
      </c>
      <c r="D31" s="14">
        <v>66.048067888184164</v>
      </c>
      <c r="E31" s="13">
        <v>48</v>
      </c>
      <c r="F31" s="13">
        <v>80.681818181818173</v>
      </c>
      <c r="G31" s="13">
        <v>68.023255813953483</v>
      </c>
      <c r="H31" s="13">
        <v>65.492957746478865</v>
      </c>
      <c r="I31" s="13">
        <v>75.833333333333329</v>
      </c>
      <c r="J31" s="13">
        <v>47.3</v>
      </c>
    </row>
    <row r="32" spans="1:10" x14ac:dyDescent="0.25">
      <c r="A32" s="2" t="s">
        <v>137</v>
      </c>
      <c r="D32" s="14">
        <v>66.047697724810391</v>
      </c>
      <c r="E32" s="13">
        <v>56</v>
      </c>
      <c r="F32" s="13">
        <v>21.275510204081634</v>
      </c>
      <c r="G32" s="13">
        <v>75</v>
      </c>
      <c r="H32" s="13">
        <v>70.774647887323937</v>
      </c>
      <c r="I32" s="13">
        <v>63.461538461538453</v>
      </c>
      <c r="J32" s="13">
        <v>46.3</v>
      </c>
    </row>
    <row r="33" spans="1:10" x14ac:dyDescent="0.25">
      <c r="A33" s="2" t="s">
        <v>138</v>
      </c>
      <c r="D33" s="14">
        <v>64.577273471696984</v>
      </c>
      <c r="E33" s="13">
        <v>51</v>
      </c>
      <c r="F33" s="13">
        <v>79.090909090909093</v>
      </c>
      <c r="G33" s="13">
        <v>66.279069767441854</v>
      </c>
      <c r="H33" s="13">
        <v>73.943661971830977</v>
      </c>
      <c r="I33" s="13">
        <v>47.307692307692307</v>
      </c>
      <c r="J33" s="13">
        <v>40.700000000000003</v>
      </c>
    </row>
    <row r="34" spans="1:10" x14ac:dyDescent="0.25">
      <c r="A34" s="2" t="s">
        <v>138</v>
      </c>
      <c r="D34" s="14">
        <v>64.363653013653007</v>
      </c>
      <c r="E34" s="13">
        <v>33</v>
      </c>
      <c r="F34" s="13">
        <v>79.318181818181827</v>
      </c>
      <c r="G34" s="13">
        <v>91.071428571428584</v>
      </c>
      <c r="H34" s="13">
        <v>57.042253521126753</v>
      </c>
      <c r="I34" s="13">
        <v>72.692307692307679</v>
      </c>
      <c r="J34" s="13">
        <v>49.2</v>
      </c>
    </row>
    <row r="35" spans="1:10" x14ac:dyDescent="0.25">
      <c r="A35" s="2" t="s">
        <v>138</v>
      </c>
      <c r="D35" s="14">
        <v>64.271740662438333</v>
      </c>
      <c r="E35" s="13">
        <v>35</v>
      </c>
      <c r="F35" s="13">
        <v>89.090909090909093</v>
      </c>
      <c r="G35" s="13">
        <v>70.639534883720927</v>
      </c>
      <c r="H35" s="13">
        <v>78</v>
      </c>
      <c r="I35" s="13">
        <v>42.692307692307686</v>
      </c>
      <c r="J35" s="13">
        <v>49.6</v>
      </c>
    </row>
    <row r="36" spans="1:10" x14ac:dyDescent="0.25">
      <c r="A36" s="2" t="s">
        <v>138</v>
      </c>
      <c r="D36" s="14">
        <v>64.257493540051669</v>
      </c>
      <c r="E36" s="13">
        <v>37</v>
      </c>
      <c r="F36" s="13">
        <v>42.244897959183675</v>
      </c>
      <c r="G36" s="13">
        <v>71.511627906976742</v>
      </c>
      <c r="H36" s="13">
        <v>77</v>
      </c>
      <c r="I36" s="13">
        <v>85.833333333333329</v>
      </c>
      <c r="J36" s="13">
        <v>49</v>
      </c>
    </row>
    <row r="37" spans="1:10" x14ac:dyDescent="0.25">
      <c r="A37" s="2" t="s">
        <v>138</v>
      </c>
      <c r="D37" s="14">
        <v>64.219444444444434</v>
      </c>
      <c r="E37" s="13">
        <v>49</v>
      </c>
      <c r="F37" s="13">
        <v>10.714285714285715</v>
      </c>
      <c r="G37" s="13">
        <v>75</v>
      </c>
      <c r="H37" s="13">
        <v>76</v>
      </c>
      <c r="I37" s="13">
        <v>84.166666666666657</v>
      </c>
      <c r="J37" s="13">
        <v>31.5</v>
      </c>
    </row>
    <row r="38" spans="1:10" x14ac:dyDescent="0.25">
      <c r="A38" s="2" t="s">
        <v>139</v>
      </c>
      <c r="D38" s="14">
        <v>63.746543362740539</v>
      </c>
      <c r="E38" s="13">
        <v>48</v>
      </c>
      <c r="F38" s="13">
        <v>46.530612244897959</v>
      </c>
      <c r="G38" s="13">
        <v>82.142857142857153</v>
      </c>
      <c r="H38" s="13">
        <v>67.605633802816897</v>
      </c>
      <c r="I38" s="13">
        <v>54.230769230769226</v>
      </c>
      <c r="J38" s="13">
        <v>51.8</v>
      </c>
    </row>
    <row r="39" spans="1:10" x14ac:dyDescent="0.25">
      <c r="A39" s="2" t="s">
        <v>139</v>
      </c>
      <c r="D39" s="14">
        <v>62.867337297487964</v>
      </c>
      <c r="E39" s="13">
        <v>55</v>
      </c>
      <c r="F39" s="13">
        <v>43.010204081632651</v>
      </c>
      <c r="G39" s="13">
        <v>62.790697674418603</v>
      </c>
      <c r="H39" s="13">
        <v>67.605633802816897</v>
      </c>
      <c r="I39" s="13">
        <v>62.307692307692299</v>
      </c>
      <c r="J39" s="13">
        <v>46</v>
      </c>
    </row>
    <row r="40" spans="1:10" x14ac:dyDescent="0.25">
      <c r="A40" s="2" t="s">
        <v>139</v>
      </c>
      <c r="D40" s="14">
        <v>62.1656103286385</v>
      </c>
      <c r="E40" s="13">
        <v>29</v>
      </c>
      <c r="F40" s="13">
        <v>61.377551020408163</v>
      </c>
      <c r="G40" s="13">
        <v>87.5</v>
      </c>
      <c r="H40" s="13">
        <v>73.943661971830977</v>
      </c>
      <c r="I40" s="13">
        <v>80</v>
      </c>
      <c r="J40" s="13">
        <v>47.1</v>
      </c>
    </row>
    <row r="41" spans="1:10" x14ac:dyDescent="0.25">
      <c r="A41" s="2" t="s">
        <v>139</v>
      </c>
      <c r="D41" s="14">
        <v>61.953564055226352</v>
      </c>
      <c r="E41" s="13">
        <v>45</v>
      </c>
      <c r="F41" s="13">
        <v>82.272727272727266</v>
      </c>
      <c r="G41" s="13">
        <v>47.093023255813954</v>
      </c>
      <c r="H41" s="13">
        <v>67.605633802816897</v>
      </c>
      <c r="I41" s="13">
        <v>45</v>
      </c>
      <c r="J41" s="13">
        <v>53.5</v>
      </c>
    </row>
    <row r="42" spans="1:10" x14ac:dyDescent="0.25">
      <c r="A42" s="2" t="s">
        <v>139</v>
      </c>
      <c r="D42" s="14">
        <v>61.787070724885979</v>
      </c>
      <c r="E42" s="13">
        <v>43</v>
      </c>
      <c r="F42" s="13">
        <v>44.081632653061227</v>
      </c>
      <c r="G42" s="13">
        <v>64.534883720930239</v>
      </c>
      <c r="H42" s="13">
        <v>69.718309859154928</v>
      </c>
      <c r="I42" s="13">
        <v>65.769230769230759</v>
      </c>
      <c r="J42" s="13">
        <v>53.6</v>
      </c>
    </row>
    <row r="43" spans="1:10" x14ac:dyDescent="0.25">
      <c r="A43" s="2" t="s">
        <v>139</v>
      </c>
      <c r="D43" s="14">
        <v>60.930397536735569</v>
      </c>
      <c r="E43" s="13">
        <v>35</v>
      </c>
      <c r="F43" s="13">
        <v>79.77272727272728</v>
      </c>
      <c r="G43" s="13">
        <v>76.785714285714292</v>
      </c>
      <c r="H43" s="13">
        <v>62.323943661971825</v>
      </c>
      <c r="I43" s="13">
        <v>53.076923076923073</v>
      </c>
      <c r="J43" s="13">
        <v>48.8</v>
      </c>
    </row>
    <row r="44" spans="1:10" x14ac:dyDescent="0.25">
      <c r="A44" s="2" t="s">
        <v>140</v>
      </c>
      <c r="D44" s="14">
        <v>59.659291407358879</v>
      </c>
      <c r="E44" s="13">
        <v>46</v>
      </c>
      <c r="F44" s="13">
        <v>34.591836734693878</v>
      </c>
      <c r="G44" s="13">
        <v>63.662790697674417</v>
      </c>
      <c r="H44" s="13">
        <v>65.492957746478865</v>
      </c>
      <c r="I44" s="13">
        <v>87.5</v>
      </c>
      <c r="J44" s="13">
        <v>29.8</v>
      </c>
    </row>
    <row r="45" spans="1:10" x14ac:dyDescent="0.25">
      <c r="A45" s="2" t="s">
        <v>140</v>
      </c>
      <c r="D45" s="14">
        <v>59.409527828869457</v>
      </c>
      <c r="E45" s="13">
        <v>35</v>
      </c>
      <c r="F45" s="13">
        <v>47.142857142857146</v>
      </c>
      <c r="G45" s="13">
        <v>68.023255813953483</v>
      </c>
      <c r="H45" s="13">
        <v>66.549295774647888</v>
      </c>
      <c r="I45" s="13">
        <v>70.384615384615373</v>
      </c>
      <c r="J45" s="13">
        <v>52</v>
      </c>
    </row>
    <row r="46" spans="1:10" x14ac:dyDescent="0.25">
      <c r="A46" s="2" t="s">
        <v>140</v>
      </c>
      <c r="D46" s="14">
        <v>57.69232259988074</v>
      </c>
      <c r="E46" s="13">
        <v>30</v>
      </c>
      <c r="F46" s="13">
        <v>56.020408163265309</v>
      </c>
      <c r="G46" s="13">
        <v>71.511627906976742</v>
      </c>
      <c r="H46" s="13">
        <v>83</v>
      </c>
      <c r="I46" s="13">
        <v>57.692307692307686</v>
      </c>
      <c r="J46" s="13">
        <v>47.3</v>
      </c>
    </row>
    <row r="47" spans="1:10" x14ac:dyDescent="0.25">
      <c r="A47" s="2" t="s">
        <v>140</v>
      </c>
      <c r="D47" s="14">
        <v>57.405871274156567</v>
      </c>
      <c r="E47" s="13">
        <v>36</v>
      </c>
      <c r="F47" s="13">
        <v>67.5</v>
      </c>
      <c r="G47" s="13">
        <v>68.023255813953483</v>
      </c>
      <c r="H47" s="13">
        <v>68.661971830985905</v>
      </c>
      <c r="I47" s="13">
        <v>75</v>
      </c>
      <c r="J47" s="13">
        <v>38.1</v>
      </c>
    </row>
    <row r="48" spans="1:10" x14ac:dyDescent="0.25">
      <c r="A48" s="2" t="s">
        <v>141</v>
      </c>
      <c r="D48" s="14">
        <v>55.275655723248249</v>
      </c>
      <c r="E48" s="13">
        <v>33</v>
      </c>
      <c r="F48" s="13">
        <v>30.612244897959183</v>
      </c>
      <c r="G48" s="13">
        <v>66.279069767441854</v>
      </c>
      <c r="H48" s="13">
        <v>67.605633802816897</v>
      </c>
      <c r="I48" s="13">
        <v>50.769230769230766</v>
      </c>
      <c r="J48" s="13">
        <v>51.8</v>
      </c>
    </row>
    <row r="49" spans="1:10" x14ac:dyDescent="0.25">
      <c r="A49" s="2" t="s">
        <v>141</v>
      </c>
      <c r="D49" s="14">
        <v>54.447501308215593</v>
      </c>
      <c r="E49" s="13">
        <v>33</v>
      </c>
      <c r="F49" s="13">
        <v>69.030612244897966</v>
      </c>
      <c r="G49" s="13">
        <v>82.142857142857153</v>
      </c>
      <c r="H49" s="13">
        <v>60.2112676056338</v>
      </c>
      <c r="I49" s="13">
        <v>63.461538461538453</v>
      </c>
      <c r="J49" s="13">
        <v>28.5</v>
      </c>
    </row>
    <row r="50" spans="1:10" x14ac:dyDescent="0.25">
      <c r="A50" s="2" t="s">
        <v>141</v>
      </c>
      <c r="D50" s="14">
        <v>52.521356043236153</v>
      </c>
      <c r="E50" s="13">
        <v>37</v>
      </c>
      <c r="F50" s="13">
        <v>41.173469387755105</v>
      </c>
      <c r="G50" s="13">
        <v>51.45348837209302</v>
      </c>
      <c r="H50" s="13">
        <v>70.774647887323937</v>
      </c>
      <c r="I50" s="13">
        <v>60</v>
      </c>
      <c r="J50" s="13">
        <v>36.799999999999997</v>
      </c>
    </row>
    <row r="51" spans="1:10" x14ac:dyDescent="0.25">
      <c r="A51" s="2" t="s">
        <v>141</v>
      </c>
      <c r="D51" s="14">
        <v>50.902564102564106</v>
      </c>
      <c r="E51" s="13">
        <v>41</v>
      </c>
      <c r="F51" s="13">
        <v>22.95918367346939</v>
      </c>
      <c r="G51" s="13">
        <v>75</v>
      </c>
      <c r="H51" s="13">
        <v>77</v>
      </c>
      <c r="I51" s="13">
        <v>64.615384615384613</v>
      </c>
      <c r="J51" s="13">
        <v>1.8</v>
      </c>
    </row>
    <row r="52" spans="1:10" x14ac:dyDescent="0.25">
      <c r="A52" s="2" t="s">
        <v>142</v>
      </c>
      <c r="D52" s="14">
        <v>42.220646148806978</v>
      </c>
      <c r="E52" s="13">
        <v>16</v>
      </c>
      <c r="F52" s="13">
        <v>11.173469387755102</v>
      </c>
      <c r="G52" s="13">
        <v>60.174418604651166</v>
      </c>
      <c r="H52" s="13">
        <v>45.422535211267601</v>
      </c>
      <c r="I52" s="13">
        <v>38.076923076923073</v>
      </c>
      <c r="J52" s="13">
        <v>50.7</v>
      </c>
    </row>
    <row r="54" spans="1:10" x14ac:dyDescent="0.25">
      <c r="A54" t="s">
        <v>143</v>
      </c>
      <c r="B54" t="s">
        <v>145</v>
      </c>
      <c r="C54" t="s">
        <v>147</v>
      </c>
      <c r="D54" t="s">
        <v>149</v>
      </c>
      <c r="F54" t="s">
        <v>150</v>
      </c>
      <c r="G54" t="s">
        <v>2</v>
      </c>
    </row>
    <row r="55" spans="1:10" x14ac:dyDescent="0.25">
      <c r="A55" t="s">
        <v>144</v>
      </c>
      <c r="B55" t="s">
        <v>146</v>
      </c>
      <c r="C55" t="s">
        <v>148</v>
      </c>
      <c r="D55" t="s">
        <v>0</v>
      </c>
      <c r="F55" t="s">
        <v>1</v>
      </c>
      <c r="G55" t="s">
        <v>3</v>
      </c>
    </row>
  </sheetData>
  <pageMargins left="0.75" right="0.75" top="1" bottom="1" header="0.5" footer="0.5"/>
  <pageSetup orientation="portrait" horizontalDpi="4294967292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45" workbookViewId="0">
      <selection activeCell="A6" sqref="A6:B52"/>
    </sheetView>
  </sheetViews>
  <sheetFormatPr defaultColWidth="8.77734375" defaultRowHeight="13.2" x14ac:dyDescent="0.25"/>
  <cols>
    <col min="1" max="2" width="8.77734375" customWidth="1"/>
    <col min="3" max="6" width="4.77734375" customWidth="1"/>
    <col min="7" max="7" width="5.77734375" customWidth="1"/>
    <col min="8" max="8" width="1.77734375" customWidth="1"/>
    <col min="9" max="14" width="4.77734375" customWidth="1"/>
  </cols>
  <sheetData>
    <row r="1" spans="1:14" s="15" customFormat="1" ht="10.199999999999999" x14ac:dyDescent="0.2">
      <c r="A1" s="15" t="s">
        <v>37</v>
      </c>
    </row>
    <row r="2" spans="1:14" s="15" customFormat="1" ht="10.199999999999999" x14ac:dyDescent="0.2"/>
    <row r="3" spans="1:14" s="15" customFormat="1" ht="10.199999999999999" x14ac:dyDescent="0.2"/>
    <row r="4" spans="1:14" x14ac:dyDescent="0.25">
      <c r="A4" s="2" t="s">
        <v>46</v>
      </c>
      <c r="I4" s="2" t="s">
        <v>4</v>
      </c>
    </row>
    <row r="5" spans="1:14" x14ac:dyDescent="0.25">
      <c r="A5" s="2" t="s">
        <v>48</v>
      </c>
      <c r="B5" s="2" t="s">
        <v>47</v>
      </c>
      <c r="C5" s="2" t="s">
        <v>111</v>
      </c>
      <c r="D5" s="2" t="s">
        <v>112</v>
      </c>
      <c r="E5" s="2" t="s">
        <v>113</v>
      </c>
      <c r="F5" s="2" t="s">
        <v>114</v>
      </c>
      <c r="G5" s="2" t="s">
        <v>76</v>
      </c>
      <c r="H5" s="2"/>
      <c r="I5" s="2" t="s">
        <v>116</v>
      </c>
      <c r="J5" s="2" t="s">
        <v>117</v>
      </c>
      <c r="K5" s="2" t="s">
        <v>119</v>
      </c>
      <c r="L5" s="2" t="s">
        <v>118</v>
      </c>
      <c r="M5" s="2" t="s">
        <v>120</v>
      </c>
      <c r="N5" s="2" t="s">
        <v>76</v>
      </c>
    </row>
    <row r="6" spans="1:14" x14ac:dyDescent="0.25">
      <c r="C6">
        <v>12.9</v>
      </c>
      <c r="D6">
        <v>10.3</v>
      </c>
      <c r="E6">
        <v>12.1</v>
      </c>
      <c r="F6">
        <v>13</v>
      </c>
      <c r="G6">
        <f>SUM(C6:F6)</f>
        <v>48.300000000000004</v>
      </c>
      <c r="I6">
        <v>14</v>
      </c>
      <c r="J6">
        <v>13</v>
      </c>
      <c r="K6">
        <v>13</v>
      </c>
      <c r="L6">
        <v>19</v>
      </c>
      <c r="M6">
        <v>8</v>
      </c>
      <c r="N6">
        <f>SUM(I6:M6)</f>
        <v>67</v>
      </c>
    </row>
    <row r="7" spans="1:14" x14ac:dyDescent="0.25">
      <c r="C7">
        <v>13</v>
      </c>
      <c r="D7">
        <v>10.8</v>
      </c>
      <c r="E7">
        <v>10</v>
      </c>
      <c r="F7">
        <v>13.5</v>
      </c>
      <c r="G7">
        <f t="shared" ref="G7:G52" si="0">SUM(C7:F7)</f>
        <v>47.3</v>
      </c>
      <c r="I7">
        <v>12</v>
      </c>
      <c r="J7">
        <v>8</v>
      </c>
      <c r="K7">
        <v>2</v>
      </c>
      <c r="L7">
        <v>8</v>
      </c>
      <c r="M7">
        <v>0</v>
      </c>
      <c r="N7">
        <f t="shared" ref="N7:N52" si="1">SUM(I7:M7)</f>
        <v>30</v>
      </c>
    </row>
    <row r="8" spans="1:14" x14ac:dyDescent="0.25">
      <c r="C8">
        <v>13.4</v>
      </c>
      <c r="D8">
        <v>10.7</v>
      </c>
      <c r="E8">
        <v>12.7</v>
      </c>
      <c r="F8">
        <v>13</v>
      </c>
      <c r="G8">
        <f t="shared" si="0"/>
        <v>49.8</v>
      </c>
      <c r="I8">
        <v>14</v>
      </c>
      <c r="J8">
        <v>11</v>
      </c>
      <c r="K8">
        <v>13</v>
      </c>
      <c r="L8">
        <v>12</v>
      </c>
      <c r="M8">
        <v>8</v>
      </c>
      <c r="N8">
        <f t="shared" si="1"/>
        <v>58</v>
      </c>
    </row>
    <row r="9" spans="1:14" x14ac:dyDescent="0.25">
      <c r="C9">
        <v>11.8</v>
      </c>
      <c r="D9">
        <v>11.3</v>
      </c>
      <c r="E9">
        <v>13</v>
      </c>
      <c r="F9">
        <v>13.5</v>
      </c>
      <c r="G9">
        <f t="shared" si="0"/>
        <v>49.6</v>
      </c>
      <c r="I9">
        <v>8</v>
      </c>
      <c r="J9">
        <v>6</v>
      </c>
      <c r="K9">
        <v>13</v>
      </c>
      <c r="L9">
        <v>8</v>
      </c>
      <c r="M9">
        <v>0</v>
      </c>
      <c r="N9">
        <f t="shared" si="1"/>
        <v>35</v>
      </c>
    </row>
    <row r="10" spans="1:14" x14ac:dyDescent="0.25">
      <c r="C10">
        <v>14.7</v>
      </c>
      <c r="D10">
        <v>13.3</v>
      </c>
      <c r="E10">
        <v>14</v>
      </c>
      <c r="F10">
        <v>15</v>
      </c>
      <c r="G10">
        <f t="shared" si="0"/>
        <v>57</v>
      </c>
      <c r="I10">
        <v>18</v>
      </c>
      <c r="J10">
        <v>6</v>
      </c>
      <c r="K10">
        <v>20</v>
      </c>
      <c r="L10">
        <v>15</v>
      </c>
      <c r="M10">
        <v>19</v>
      </c>
      <c r="N10">
        <f t="shared" si="1"/>
        <v>78</v>
      </c>
    </row>
    <row r="11" spans="1:14" x14ac:dyDescent="0.25">
      <c r="C11">
        <v>0</v>
      </c>
      <c r="D11">
        <v>1.8</v>
      </c>
      <c r="E11">
        <v>0</v>
      </c>
      <c r="F11">
        <v>0</v>
      </c>
      <c r="G11">
        <f t="shared" si="0"/>
        <v>1.8</v>
      </c>
      <c r="I11">
        <v>19</v>
      </c>
      <c r="J11">
        <v>10</v>
      </c>
      <c r="K11">
        <v>12</v>
      </c>
      <c r="L11">
        <v>0</v>
      </c>
      <c r="M11">
        <v>0</v>
      </c>
      <c r="N11">
        <f t="shared" si="1"/>
        <v>41</v>
      </c>
    </row>
    <row r="12" spans="1:14" x14ac:dyDescent="0.25">
      <c r="C12">
        <v>14.4</v>
      </c>
      <c r="D12">
        <v>12.5</v>
      </c>
      <c r="E12">
        <v>14</v>
      </c>
      <c r="F12">
        <v>14</v>
      </c>
      <c r="G12">
        <f t="shared" si="0"/>
        <v>54.9</v>
      </c>
      <c r="I12">
        <v>18</v>
      </c>
      <c r="J12">
        <v>20</v>
      </c>
      <c r="K12">
        <v>20</v>
      </c>
      <c r="L12">
        <v>20</v>
      </c>
      <c r="M12">
        <v>20</v>
      </c>
      <c r="N12">
        <f t="shared" si="1"/>
        <v>98</v>
      </c>
    </row>
    <row r="13" spans="1:14" x14ac:dyDescent="0.25">
      <c r="C13">
        <v>11.5</v>
      </c>
      <c r="D13">
        <v>11.3</v>
      </c>
      <c r="E13">
        <v>12.7</v>
      </c>
      <c r="F13">
        <v>13.5</v>
      </c>
      <c r="G13">
        <f t="shared" si="0"/>
        <v>49</v>
      </c>
      <c r="I13">
        <v>14</v>
      </c>
      <c r="J13">
        <v>13</v>
      </c>
      <c r="K13">
        <v>4</v>
      </c>
      <c r="L13">
        <v>6</v>
      </c>
      <c r="M13">
        <v>0</v>
      </c>
      <c r="N13">
        <f t="shared" si="1"/>
        <v>37</v>
      </c>
    </row>
    <row r="14" spans="1:14" x14ac:dyDescent="0.25">
      <c r="C14">
        <v>13.2</v>
      </c>
      <c r="D14">
        <v>11.9</v>
      </c>
      <c r="E14">
        <v>12.9</v>
      </c>
      <c r="F14">
        <v>14</v>
      </c>
      <c r="G14">
        <f t="shared" si="0"/>
        <v>52</v>
      </c>
      <c r="I14">
        <v>17</v>
      </c>
      <c r="J14">
        <v>6</v>
      </c>
      <c r="K14">
        <v>5</v>
      </c>
      <c r="L14">
        <v>7</v>
      </c>
      <c r="M14">
        <v>0</v>
      </c>
      <c r="N14">
        <f t="shared" si="1"/>
        <v>35</v>
      </c>
    </row>
    <row r="15" spans="1:14" x14ac:dyDescent="0.25">
      <c r="C15">
        <v>16</v>
      </c>
      <c r="D15">
        <v>13.3</v>
      </c>
      <c r="E15">
        <v>13.7</v>
      </c>
      <c r="F15">
        <v>14.5</v>
      </c>
      <c r="G15">
        <f t="shared" si="0"/>
        <v>57.5</v>
      </c>
      <c r="I15">
        <v>17</v>
      </c>
      <c r="J15">
        <v>14</v>
      </c>
      <c r="K15">
        <v>18</v>
      </c>
      <c r="L15">
        <v>10</v>
      </c>
      <c r="M15">
        <v>10</v>
      </c>
      <c r="N15">
        <f t="shared" si="1"/>
        <v>69</v>
      </c>
    </row>
    <row r="16" spans="1:14" x14ac:dyDescent="0.25">
      <c r="C16">
        <v>14.4</v>
      </c>
      <c r="D16">
        <v>10</v>
      </c>
      <c r="E16">
        <v>12</v>
      </c>
      <c r="F16">
        <v>13.5</v>
      </c>
      <c r="G16">
        <f t="shared" si="0"/>
        <v>49.9</v>
      </c>
      <c r="I16">
        <v>16</v>
      </c>
      <c r="J16">
        <v>15</v>
      </c>
      <c r="K16">
        <v>20</v>
      </c>
      <c r="L16">
        <v>15</v>
      </c>
      <c r="M16">
        <v>19</v>
      </c>
      <c r="N16">
        <f t="shared" si="1"/>
        <v>85</v>
      </c>
    </row>
    <row r="17" spans="3:14" x14ac:dyDescent="0.25">
      <c r="C17">
        <v>13.3</v>
      </c>
      <c r="D17">
        <v>11</v>
      </c>
      <c r="E17">
        <v>12.7</v>
      </c>
      <c r="F17">
        <v>13</v>
      </c>
      <c r="G17">
        <f t="shared" si="0"/>
        <v>50</v>
      </c>
      <c r="I17">
        <v>16</v>
      </c>
      <c r="J17">
        <v>13</v>
      </c>
      <c r="K17">
        <v>19</v>
      </c>
      <c r="L17">
        <v>19</v>
      </c>
      <c r="M17">
        <v>15</v>
      </c>
      <c r="N17">
        <f t="shared" si="1"/>
        <v>82</v>
      </c>
    </row>
    <row r="18" spans="3:14" x14ac:dyDescent="0.25">
      <c r="C18">
        <v>13.3</v>
      </c>
      <c r="D18">
        <v>10.3</v>
      </c>
      <c r="E18">
        <v>12.2</v>
      </c>
      <c r="F18">
        <v>13</v>
      </c>
      <c r="G18">
        <f t="shared" si="0"/>
        <v>48.8</v>
      </c>
      <c r="I18">
        <v>5</v>
      </c>
      <c r="J18">
        <v>9</v>
      </c>
      <c r="K18">
        <v>10</v>
      </c>
      <c r="L18">
        <v>8</v>
      </c>
      <c r="M18">
        <v>3</v>
      </c>
      <c r="N18">
        <f t="shared" si="1"/>
        <v>35</v>
      </c>
    </row>
    <row r="19" spans="3:14" x14ac:dyDescent="0.25">
      <c r="C19">
        <v>15</v>
      </c>
      <c r="D19">
        <v>13.5</v>
      </c>
      <c r="E19">
        <v>13.6</v>
      </c>
      <c r="F19">
        <v>13.5</v>
      </c>
      <c r="G19">
        <f t="shared" si="0"/>
        <v>55.6</v>
      </c>
      <c r="I19">
        <v>20</v>
      </c>
      <c r="J19">
        <v>13</v>
      </c>
      <c r="K19">
        <v>19</v>
      </c>
      <c r="L19">
        <v>18</v>
      </c>
      <c r="M19">
        <v>3</v>
      </c>
      <c r="N19">
        <f t="shared" si="1"/>
        <v>73</v>
      </c>
    </row>
    <row r="20" spans="3:14" x14ac:dyDescent="0.25">
      <c r="C20">
        <v>14.3</v>
      </c>
      <c r="D20">
        <v>0</v>
      </c>
      <c r="E20">
        <v>10.5</v>
      </c>
      <c r="F20">
        <v>12</v>
      </c>
      <c r="G20">
        <f t="shared" si="0"/>
        <v>36.799999999999997</v>
      </c>
      <c r="I20">
        <v>14</v>
      </c>
      <c r="J20">
        <v>8</v>
      </c>
      <c r="K20">
        <v>0</v>
      </c>
      <c r="L20">
        <v>10</v>
      </c>
      <c r="M20">
        <v>5</v>
      </c>
      <c r="N20">
        <f t="shared" si="1"/>
        <v>37</v>
      </c>
    </row>
    <row r="21" spans="3:14" x14ac:dyDescent="0.25">
      <c r="C21">
        <v>13.7</v>
      </c>
      <c r="D21">
        <v>10.3</v>
      </c>
      <c r="E21">
        <v>11.4</v>
      </c>
      <c r="F21">
        <v>13.5</v>
      </c>
      <c r="G21">
        <f t="shared" si="0"/>
        <v>48.9</v>
      </c>
      <c r="I21">
        <v>18</v>
      </c>
      <c r="J21">
        <v>10</v>
      </c>
      <c r="K21">
        <v>15</v>
      </c>
      <c r="L21">
        <v>20</v>
      </c>
      <c r="M21">
        <v>15</v>
      </c>
      <c r="N21">
        <f t="shared" si="1"/>
        <v>78</v>
      </c>
    </row>
    <row r="22" spans="3:14" x14ac:dyDescent="0.25">
      <c r="C22">
        <v>14</v>
      </c>
      <c r="D22">
        <v>8.5</v>
      </c>
      <c r="E22">
        <v>13.5</v>
      </c>
      <c r="F22">
        <v>12.5</v>
      </c>
      <c r="G22">
        <f t="shared" si="0"/>
        <v>48.5</v>
      </c>
      <c r="I22">
        <v>20</v>
      </c>
      <c r="J22">
        <v>14</v>
      </c>
      <c r="K22">
        <v>17</v>
      </c>
      <c r="L22">
        <v>15</v>
      </c>
      <c r="M22">
        <v>8</v>
      </c>
      <c r="N22">
        <f t="shared" si="1"/>
        <v>74</v>
      </c>
    </row>
    <row r="23" spans="3:14" x14ac:dyDescent="0.25">
      <c r="C23">
        <v>13.6</v>
      </c>
      <c r="D23">
        <v>11.8</v>
      </c>
      <c r="E23">
        <v>12.4</v>
      </c>
      <c r="F23">
        <v>14</v>
      </c>
      <c r="G23">
        <f t="shared" si="0"/>
        <v>51.8</v>
      </c>
      <c r="I23">
        <v>14</v>
      </c>
      <c r="J23">
        <v>8</v>
      </c>
      <c r="K23">
        <v>15</v>
      </c>
      <c r="L23">
        <v>7</v>
      </c>
      <c r="M23">
        <v>4</v>
      </c>
      <c r="N23">
        <f t="shared" si="1"/>
        <v>48</v>
      </c>
    </row>
    <row r="24" spans="3:14" x14ac:dyDescent="0.25">
      <c r="C24">
        <v>0</v>
      </c>
      <c r="D24">
        <v>10.5</v>
      </c>
      <c r="E24">
        <v>8.5</v>
      </c>
      <c r="F24">
        <v>12.5</v>
      </c>
      <c r="G24">
        <f t="shared" si="0"/>
        <v>31.5</v>
      </c>
      <c r="I24">
        <v>15</v>
      </c>
      <c r="J24">
        <v>14</v>
      </c>
      <c r="K24">
        <v>5</v>
      </c>
      <c r="L24">
        <v>10</v>
      </c>
      <c r="M24">
        <v>5</v>
      </c>
      <c r="N24">
        <f t="shared" si="1"/>
        <v>49</v>
      </c>
    </row>
    <row r="25" spans="3:14" x14ac:dyDescent="0.25">
      <c r="C25">
        <v>11.3</v>
      </c>
      <c r="D25">
        <v>9.5</v>
      </c>
      <c r="E25">
        <v>13.5</v>
      </c>
      <c r="F25">
        <v>12</v>
      </c>
      <c r="G25">
        <f t="shared" si="0"/>
        <v>46.3</v>
      </c>
      <c r="I25">
        <v>14</v>
      </c>
      <c r="J25">
        <v>12</v>
      </c>
      <c r="K25">
        <v>9</v>
      </c>
      <c r="L25">
        <v>16</v>
      </c>
      <c r="M25">
        <v>5</v>
      </c>
      <c r="N25">
        <f t="shared" si="1"/>
        <v>56</v>
      </c>
    </row>
    <row r="26" spans="3:14" x14ac:dyDescent="0.25">
      <c r="C26">
        <v>11</v>
      </c>
      <c r="D26">
        <v>1.8</v>
      </c>
      <c r="E26">
        <v>13.9</v>
      </c>
      <c r="F26">
        <v>14</v>
      </c>
      <c r="G26">
        <f t="shared" si="0"/>
        <v>40.700000000000003</v>
      </c>
      <c r="I26">
        <v>15</v>
      </c>
      <c r="J26">
        <v>9</v>
      </c>
      <c r="K26">
        <v>16</v>
      </c>
      <c r="L26">
        <v>8</v>
      </c>
      <c r="M26">
        <v>3</v>
      </c>
      <c r="N26">
        <f t="shared" si="1"/>
        <v>51</v>
      </c>
    </row>
    <row r="27" spans="3:14" x14ac:dyDescent="0.25">
      <c r="C27">
        <v>14.5</v>
      </c>
      <c r="D27">
        <v>12.5</v>
      </c>
      <c r="E27">
        <v>10.5</v>
      </c>
      <c r="F27">
        <v>13.5</v>
      </c>
      <c r="G27">
        <f t="shared" si="0"/>
        <v>51</v>
      </c>
      <c r="I27">
        <v>20</v>
      </c>
      <c r="J27">
        <v>11</v>
      </c>
      <c r="K27">
        <v>19</v>
      </c>
      <c r="L27">
        <v>13</v>
      </c>
      <c r="M27">
        <v>10</v>
      </c>
      <c r="N27">
        <f t="shared" si="1"/>
        <v>73</v>
      </c>
    </row>
    <row r="28" spans="3:14" x14ac:dyDescent="0.25">
      <c r="C28">
        <v>14.5</v>
      </c>
      <c r="D28">
        <v>11.4</v>
      </c>
      <c r="E28">
        <v>10.5</v>
      </c>
      <c r="F28">
        <v>14.3</v>
      </c>
      <c r="G28">
        <f t="shared" si="0"/>
        <v>50.7</v>
      </c>
      <c r="I28">
        <v>8</v>
      </c>
      <c r="J28">
        <v>6</v>
      </c>
      <c r="K28">
        <v>2</v>
      </c>
      <c r="L28">
        <v>0</v>
      </c>
      <c r="M28">
        <v>0</v>
      </c>
      <c r="N28">
        <f t="shared" si="1"/>
        <v>16</v>
      </c>
    </row>
    <row r="29" spans="3:14" x14ac:dyDescent="0.25">
      <c r="C29">
        <v>14.5</v>
      </c>
      <c r="D29">
        <v>13.9</v>
      </c>
      <c r="E29">
        <v>12.8</v>
      </c>
      <c r="F29">
        <v>13.5</v>
      </c>
      <c r="G29">
        <f t="shared" si="0"/>
        <v>54.7</v>
      </c>
      <c r="I29">
        <v>20</v>
      </c>
      <c r="J29">
        <v>15</v>
      </c>
      <c r="K29">
        <v>16</v>
      </c>
      <c r="L29">
        <v>8</v>
      </c>
      <c r="M29">
        <v>5</v>
      </c>
      <c r="N29">
        <f t="shared" si="1"/>
        <v>64</v>
      </c>
    </row>
    <row r="30" spans="3:14" x14ac:dyDescent="0.25">
      <c r="C30">
        <v>12.7</v>
      </c>
      <c r="D30">
        <v>10.8</v>
      </c>
      <c r="E30">
        <v>10.9</v>
      </c>
      <c r="F30">
        <v>12.5</v>
      </c>
      <c r="G30">
        <f t="shared" si="0"/>
        <v>46.9</v>
      </c>
      <c r="I30">
        <v>14</v>
      </c>
      <c r="J30">
        <v>11</v>
      </c>
      <c r="K30">
        <v>10</v>
      </c>
      <c r="L30">
        <v>14</v>
      </c>
      <c r="M30">
        <v>15</v>
      </c>
      <c r="N30">
        <f t="shared" si="1"/>
        <v>64</v>
      </c>
    </row>
    <row r="31" spans="3:14" x14ac:dyDescent="0.25">
      <c r="C31">
        <v>14.5</v>
      </c>
      <c r="D31">
        <v>11.8</v>
      </c>
      <c r="E31">
        <v>14.2</v>
      </c>
      <c r="F31">
        <v>13.5</v>
      </c>
      <c r="G31">
        <f t="shared" si="0"/>
        <v>54</v>
      </c>
      <c r="I31">
        <v>15</v>
      </c>
      <c r="J31">
        <v>12</v>
      </c>
      <c r="K31">
        <v>18</v>
      </c>
      <c r="L31">
        <v>12</v>
      </c>
      <c r="M31">
        <v>20</v>
      </c>
      <c r="N31">
        <f t="shared" si="1"/>
        <v>77</v>
      </c>
    </row>
    <row r="32" spans="3:14" x14ac:dyDescent="0.25">
      <c r="C32">
        <v>14.5</v>
      </c>
      <c r="D32">
        <v>13.9</v>
      </c>
      <c r="E32">
        <v>14.5</v>
      </c>
      <c r="F32">
        <v>14.3</v>
      </c>
      <c r="G32">
        <f t="shared" si="0"/>
        <v>57.2</v>
      </c>
      <c r="I32">
        <v>17</v>
      </c>
      <c r="J32">
        <v>14</v>
      </c>
      <c r="K32">
        <v>17</v>
      </c>
      <c r="L32">
        <v>20</v>
      </c>
      <c r="M32">
        <v>19</v>
      </c>
      <c r="N32">
        <f t="shared" si="1"/>
        <v>87</v>
      </c>
    </row>
    <row r="33" spans="3:14" x14ac:dyDescent="0.25">
      <c r="C33">
        <v>0.8</v>
      </c>
      <c r="D33">
        <v>2</v>
      </c>
      <c r="E33">
        <v>14</v>
      </c>
      <c r="F33">
        <v>13</v>
      </c>
      <c r="G33">
        <f t="shared" si="0"/>
        <v>29.8</v>
      </c>
      <c r="I33">
        <v>13</v>
      </c>
      <c r="J33">
        <v>7</v>
      </c>
      <c r="K33">
        <v>13</v>
      </c>
      <c r="L33">
        <v>5</v>
      </c>
      <c r="M33">
        <v>8</v>
      </c>
      <c r="N33">
        <f t="shared" si="1"/>
        <v>46</v>
      </c>
    </row>
    <row r="34" spans="3:14" x14ac:dyDescent="0.25">
      <c r="C34">
        <v>16</v>
      </c>
      <c r="D34">
        <v>10.199999999999999</v>
      </c>
      <c r="E34">
        <v>13.6</v>
      </c>
      <c r="F34">
        <v>13.5</v>
      </c>
      <c r="G34">
        <f t="shared" si="0"/>
        <v>53.3</v>
      </c>
      <c r="I34">
        <v>19</v>
      </c>
      <c r="J34">
        <v>10</v>
      </c>
      <c r="K34">
        <v>12</v>
      </c>
      <c r="L34">
        <v>20</v>
      </c>
      <c r="M34">
        <v>7</v>
      </c>
      <c r="N34">
        <f t="shared" si="1"/>
        <v>68</v>
      </c>
    </row>
    <row r="35" spans="3:14" x14ac:dyDescent="0.25">
      <c r="C35">
        <v>15.8</v>
      </c>
      <c r="D35">
        <v>10.3</v>
      </c>
      <c r="E35">
        <v>14</v>
      </c>
      <c r="F35">
        <v>13.5</v>
      </c>
      <c r="G35">
        <f t="shared" si="0"/>
        <v>53.6</v>
      </c>
      <c r="I35">
        <v>10</v>
      </c>
      <c r="J35">
        <v>4</v>
      </c>
      <c r="K35">
        <v>14</v>
      </c>
      <c r="L35">
        <v>15</v>
      </c>
      <c r="M35">
        <v>0</v>
      </c>
      <c r="N35">
        <f t="shared" si="1"/>
        <v>43</v>
      </c>
    </row>
    <row r="36" spans="3:14" x14ac:dyDescent="0.25">
      <c r="C36">
        <v>13.5</v>
      </c>
      <c r="D36">
        <v>11.9</v>
      </c>
      <c r="E36">
        <v>1.7</v>
      </c>
      <c r="F36">
        <v>11</v>
      </c>
      <c r="G36">
        <f t="shared" si="0"/>
        <v>38.099999999999994</v>
      </c>
      <c r="I36">
        <v>7</v>
      </c>
      <c r="J36">
        <v>8</v>
      </c>
      <c r="K36">
        <v>10</v>
      </c>
      <c r="L36">
        <v>3</v>
      </c>
      <c r="M36">
        <v>8</v>
      </c>
      <c r="N36">
        <f t="shared" si="1"/>
        <v>36</v>
      </c>
    </row>
    <row r="37" spans="3:14" x14ac:dyDescent="0.25">
      <c r="C37">
        <v>13</v>
      </c>
      <c r="D37">
        <v>10.8</v>
      </c>
      <c r="E37">
        <v>12.4</v>
      </c>
      <c r="F37">
        <v>12</v>
      </c>
      <c r="G37">
        <f t="shared" si="0"/>
        <v>48.2</v>
      </c>
      <c r="I37">
        <v>12</v>
      </c>
      <c r="J37">
        <v>14</v>
      </c>
      <c r="K37">
        <v>11</v>
      </c>
      <c r="L37">
        <v>15</v>
      </c>
      <c r="M37">
        <v>20</v>
      </c>
      <c r="N37">
        <f t="shared" si="1"/>
        <v>72</v>
      </c>
    </row>
    <row r="38" spans="3:14" x14ac:dyDescent="0.25">
      <c r="C38">
        <v>14</v>
      </c>
      <c r="D38">
        <v>10.1</v>
      </c>
      <c r="E38">
        <v>11.5</v>
      </c>
      <c r="F38">
        <v>13.5</v>
      </c>
      <c r="G38">
        <f t="shared" si="0"/>
        <v>49.1</v>
      </c>
      <c r="I38">
        <v>20</v>
      </c>
      <c r="J38">
        <v>16</v>
      </c>
      <c r="K38">
        <v>20</v>
      </c>
      <c r="L38">
        <v>20</v>
      </c>
      <c r="M38">
        <v>19</v>
      </c>
      <c r="N38">
        <f t="shared" si="1"/>
        <v>95</v>
      </c>
    </row>
    <row r="39" spans="3:14" x14ac:dyDescent="0.25">
      <c r="C39">
        <v>11.3</v>
      </c>
      <c r="D39">
        <v>11.3</v>
      </c>
      <c r="E39">
        <v>13.5</v>
      </c>
      <c r="F39">
        <v>10</v>
      </c>
      <c r="G39">
        <f t="shared" si="0"/>
        <v>46.1</v>
      </c>
      <c r="I39">
        <v>15</v>
      </c>
      <c r="J39">
        <v>16</v>
      </c>
      <c r="K39">
        <v>17</v>
      </c>
      <c r="L39">
        <v>20</v>
      </c>
      <c r="M39">
        <v>10</v>
      </c>
      <c r="N39">
        <f t="shared" si="1"/>
        <v>78</v>
      </c>
    </row>
    <row r="40" spans="3:14" x14ac:dyDescent="0.25">
      <c r="C40">
        <v>14.5</v>
      </c>
      <c r="D40">
        <v>13.5</v>
      </c>
      <c r="E40">
        <v>10.5</v>
      </c>
      <c r="F40">
        <v>15</v>
      </c>
      <c r="G40">
        <f t="shared" si="0"/>
        <v>53.5</v>
      </c>
      <c r="I40">
        <v>15</v>
      </c>
      <c r="J40">
        <v>9</v>
      </c>
      <c r="K40">
        <v>3</v>
      </c>
      <c r="L40">
        <v>13</v>
      </c>
      <c r="M40">
        <v>5</v>
      </c>
      <c r="N40">
        <f t="shared" si="1"/>
        <v>45</v>
      </c>
    </row>
    <row r="41" spans="3:14" x14ac:dyDescent="0.25">
      <c r="C41">
        <v>11.8</v>
      </c>
      <c r="D41">
        <v>11.3</v>
      </c>
      <c r="E41">
        <v>13</v>
      </c>
      <c r="F41">
        <v>13.5</v>
      </c>
      <c r="G41">
        <f t="shared" si="0"/>
        <v>49.6</v>
      </c>
      <c r="I41">
        <v>14</v>
      </c>
      <c r="J41">
        <v>4</v>
      </c>
      <c r="K41">
        <v>6</v>
      </c>
      <c r="L41">
        <v>18</v>
      </c>
      <c r="M41">
        <v>8</v>
      </c>
      <c r="N41">
        <f t="shared" si="1"/>
        <v>50</v>
      </c>
    </row>
    <row r="42" spans="3:14" x14ac:dyDescent="0.25">
      <c r="C42">
        <v>13.8</v>
      </c>
      <c r="D42">
        <v>8.5</v>
      </c>
      <c r="E42">
        <v>11.5</v>
      </c>
      <c r="F42">
        <v>13.5</v>
      </c>
      <c r="G42">
        <f t="shared" si="0"/>
        <v>47.3</v>
      </c>
      <c r="I42">
        <v>13</v>
      </c>
      <c r="J42">
        <v>10</v>
      </c>
      <c r="K42">
        <v>11</v>
      </c>
      <c r="L42">
        <v>10</v>
      </c>
      <c r="M42">
        <v>4</v>
      </c>
      <c r="N42">
        <f t="shared" si="1"/>
        <v>48</v>
      </c>
    </row>
    <row r="43" spans="3:14" x14ac:dyDescent="0.25">
      <c r="C43">
        <v>13.4</v>
      </c>
      <c r="D43">
        <v>11.8</v>
      </c>
      <c r="E43">
        <v>12.6</v>
      </c>
      <c r="F43">
        <v>14</v>
      </c>
      <c r="G43">
        <f t="shared" si="0"/>
        <v>51.800000000000004</v>
      </c>
      <c r="I43">
        <v>8</v>
      </c>
      <c r="J43">
        <v>6</v>
      </c>
      <c r="K43">
        <v>11</v>
      </c>
      <c r="L43">
        <v>3</v>
      </c>
      <c r="M43">
        <v>5</v>
      </c>
      <c r="N43">
        <f t="shared" si="1"/>
        <v>33</v>
      </c>
    </row>
    <row r="44" spans="3:14" x14ac:dyDescent="0.25">
      <c r="C44">
        <v>16</v>
      </c>
      <c r="D44">
        <v>13.3</v>
      </c>
      <c r="E44">
        <v>14</v>
      </c>
      <c r="F44">
        <v>14.5</v>
      </c>
      <c r="G44">
        <f t="shared" si="0"/>
        <v>57.8</v>
      </c>
      <c r="I44">
        <v>20</v>
      </c>
      <c r="J44">
        <v>11</v>
      </c>
      <c r="K44">
        <v>20</v>
      </c>
      <c r="L44">
        <v>18</v>
      </c>
      <c r="M44">
        <v>19</v>
      </c>
      <c r="N44">
        <f t="shared" si="1"/>
        <v>88</v>
      </c>
    </row>
    <row r="45" spans="3:14" x14ac:dyDescent="0.25">
      <c r="C45">
        <v>15.9</v>
      </c>
      <c r="D45">
        <v>13.5</v>
      </c>
      <c r="E45">
        <v>14</v>
      </c>
      <c r="F45">
        <v>14.5</v>
      </c>
      <c r="G45">
        <f t="shared" si="0"/>
        <v>57.9</v>
      </c>
      <c r="I45">
        <v>19</v>
      </c>
      <c r="J45">
        <v>12</v>
      </c>
      <c r="K45">
        <v>18</v>
      </c>
      <c r="L45">
        <v>20</v>
      </c>
      <c r="M45">
        <v>5</v>
      </c>
      <c r="N45">
        <f t="shared" si="1"/>
        <v>74</v>
      </c>
    </row>
    <row r="46" spans="3:14" x14ac:dyDescent="0.25">
      <c r="C46">
        <v>15</v>
      </c>
      <c r="D46">
        <v>13.5</v>
      </c>
      <c r="E46">
        <v>14</v>
      </c>
      <c r="F46">
        <v>13.5</v>
      </c>
      <c r="G46">
        <f t="shared" si="0"/>
        <v>56</v>
      </c>
      <c r="I46">
        <v>15</v>
      </c>
      <c r="J46">
        <v>20</v>
      </c>
      <c r="K46">
        <v>20</v>
      </c>
      <c r="L46">
        <v>14</v>
      </c>
      <c r="M46">
        <v>5</v>
      </c>
      <c r="N46">
        <f t="shared" si="1"/>
        <v>74</v>
      </c>
    </row>
    <row r="47" spans="3:14" x14ac:dyDescent="0.25">
      <c r="C47">
        <v>12.9</v>
      </c>
      <c r="D47">
        <v>10.8</v>
      </c>
      <c r="E47">
        <v>10.9</v>
      </c>
      <c r="F47">
        <v>12.5</v>
      </c>
      <c r="G47">
        <f t="shared" si="0"/>
        <v>47.1</v>
      </c>
      <c r="I47">
        <v>14</v>
      </c>
      <c r="J47">
        <v>8</v>
      </c>
      <c r="K47">
        <v>7</v>
      </c>
      <c r="L47">
        <v>0</v>
      </c>
      <c r="M47">
        <v>0</v>
      </c>
      <c r="N47">
        <f t="shared" si="1"/>
        <v>29</v>
      </c>
    </row>
    <row r="48" spans="3:14" x14ac:dyDescent="0.25">
      <c r="C48">
        <v>11</v>
      </c>
      <c r="D48">
        <v>1.5</v>
      </c>
      <c r="E48">
        <v>2</v>
      </c>
      <c r="F48">
        <v>14</v>
      </c>
      <c r="G48">
        <f t="shared" si="0"/>
        <v>28.5</v>
      </c>
      <c r="I48">
        <v>13</v>
      </c>
      <c r="J48">
        <v>6</v>
      </c>
      <c r="K48">
        <v>6</v>
      </c>
      <c r="L48">
        <v>5</v>
      </c>
      <c r="M48">
        <v>3</v>
      </c>
      <c r="N48">
        <f t="shared" si="1"/>
        <v>33</v>
      </c>
    </row>
    <row r="49" spans="3:14" x14ac:dyDescent="0.25">
      <c r="C49">
        <v>13.1</v>
      </c>
      <c r="D49">
        <v>10.8</v>
      </c>
      <c r="E49">
        <v>11.8</v>
      </c>
      <c r="F49">
        <v>13.5</v>
      </c>
      <c r="G49">
        <f t="shared" si="0"/>
        <v>49.2</v>
      </c>
      <c r="I49">
        <v>11</v>
      </c>
      <c r="J49">
        <v>9</v>
      </c>
      <c r="K49">
        <v>5</v>
      </c>
      <c r="L49">
        <v>8</v>
      </c>
      <c r="M49">
        <v>0</v>
      </c>
      <c r="N49">
        <f t="shared" si="1"/>
        <v>33</v>
      </c>
    </row>
    <row r="50" spans="3:14" x14ac:dyDescent="0.25">
      <c r="C50">
        <v>12.5</v>
      </c>
      <c r="D50">
        <v>11.5</v>
      </c>
      <c r="E50">
        <v>10.5</v>
      </c>
      <c r="F50">
        <v>11.5</v>
      </c>
      <c r="G50">
        <f t="shared" si="0"/>
        <v>46</v>
      </c>
      <c r="I50">
        <v>15</v>
      </c>
      <c r="J50">
        <v>15</v>
      </c>
      <c r="K50">
        <v>9</v>
      </c>
      <c r="L50">
        <v>8</v>
      </c>
      <c r="M50">
        <v>8</v>
      </c>
      <c r="N50">
        <f t="shared" si="1"/>
        <v>55</v>
      </c>
    </row>
    <row r="51" spans="3:14" x14ac:dyDescent="0.25">
      <c r="C51">
        <v>14.9</v>
      </c>
      <c r="D51">
        <v>13.5</v>
      </c>
      <c r="E51">
        <v>13.6</v>
      </c>
      <c r="F51">
        <v>13.5</v>
      </c>
      <c r="G51">
        <f t="shared" si="0"/>
        <v>55.5</v>
      </c>
      <c r="I51">
        <v>17</v>
      </c>
      <c r="J51">
        <v>11</v>
      </c>
      <c r="K51">
        <v>16</v>
      </c>
      <c r="L51">
        <v>20</v>
      </c>
      <c r="M51">
        <v>19</v>
      </c>
      <c r="N51">
        <f t="shared" si="1"/>
        <v>83</v>
      </c>
    </row>
    <row r="52" spans="3:14" x14ac:dyDescent="0.25">
      <c r="C52">
        <v>11</v>
      </c>
      <c r="D52">
        <v>11.3</v>
      </c>
      <c r="E52">
        <v>13.8</v>
      </c>
      <c r="F52">
        <v>13</v>
      </c>
      <c r="G52">
        <f t="shared" si="0"/>
        <v>49.1</v>
      </c>
      <c r="I52">
        <v>6</v>
      </c>
      <c r="J52">
        <v>19</v>
      </c>
      <c r="K52">
        <v>16</v>
      </c>
      <c r="L52">
        <v>20</v>
      </c>
      <c r="M52">
        <v>3</v>
      </c>
      <c r="N52">
        <f t="shared" si="1"/>
        <v>64</v>
      </c>
    </row>
    <row r="54" spans="3:14" x14ac:dyDescent="0.25">
      <c r="H54" t="s">
        <v>121</v>
      </c>
      <c r="I54">
        <f t="shared" ref="I54:N54" si="2">SUM(I6:I52)/47</f>
        <v>14.638297872340425</v>
      </c>
      <c r="J54">
        <f t="shared" si="2"/>
        <v>10.978723404255319</v>
      </c>
      <c r="K54">
        <f t="shared" si="2"/>
        <v>12.595744680851064</v>
      </c>
      <c r="L54">
        <f t="shared" si="2"/>
        <v>12.191489361702128</v>
      </c>
      <c r="M54">
        <f t="shared" si="2"/>
        <v>7.9787234042553195</v>
      </c>
      <c r="N54">
        <f t="shared" si="2"/>
        <v>58.382978723404257</v>
      </c>
    </row>
  </sheetData>
  <pageMargins left="0.75" right="0.75" top="1" bottom="1" header="0.5" footer="0.5"/>
  <pageSetup orientation="portrait" horizontalDpi="4294967292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Sheet4</vt:lpstr>
      <vt:lpstr>Sheet3</vt:lpstr>
      <vt:lpstr>Chart1</vt:lpstr>
      <vt:lpstr>Chart2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Russell</dc:creator>
  <cp:lastModifiedBy>Aniket Gupta</cp:lastModifiedBy>
  <cp:lastPrinted>2000-12-13T19:01:08Z</cp:lastPrinted>
  <dcterms:created xsi:type="dcterms:W3CDTF">2000-08-24T20:48:36Z</dcterms:created>
  <dcterms:modified xsi:type="dcterms:W3CDTF">2024-02-03T22:21:49Z</dcterms:modified>
</cp:coreProperties>
</file>