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E6DBC5C-C13E-4DC8-A520-6975FD81179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E76" i="1"/>
  <c r="D62" i="1"/>
  <c r="E63" i="1" s="1"/>
  <c r="D61" i="1"/>
  <c r="D59" i="1"/>
  <c r="E57" i="1"/>
  <c r="E58" i="1" s="1"/>
  <c r="D56" i="1"/>
  <c r="E55" i="1"/>
  <c r="D54" i="1"/>
  <c r="E52" i="1"/>
  <c r="D51" i="1"/>
  <c r="E49" i="1"/>
  <c r="E73" i="1" s="1"/>
  <c r="D48" i="1"/>
  <c r="E50" i="1" s="1"/>
  <c r="E74" i="1" s="1"/>
  <c r="F41" i="1"/>
  <c r="E43" i="1"/>
  <c r="F45" i="1" s="1"/>
  <c r="F42" i="1"/>
  <c r="L12" i="1"/>
  <c r="A10" i="1"/>
  <c r="A9" i="1"/>
  <c r="C7" i="1"/>
  <c r="H7" i="1"/>
  <c r="A8" i="1"/>
  <c r="H18" i="1"/>
  <c r="H19" i="1" s="1"/>
  <c r="B7" i="1"/>
  <c r="B10" i="1" s="1"/>
  <c r="B17" i="1"/>
  <c r="B21" i="1" s="1"/>
  <c r="E75" i="1" l="1"/>
  <c r="E79" i="1"/>
</calcChain>
</file>

<file path=xl/sharedStrings.xml><?xml version="1.0" encoding="utf-8"?>
<sst xmlns="http://schemas.openxmlformats.org/spreadsheetml/2006/main" count="60" uniqueCount="47">
  <si>
    <t>Homework Solutions</t>
  </si>
  <si>
    <t>P5</t>
  </si>
  <si>
    <t>Cash</t>
  </si>
  <si>
    <t>Land</t>
  </si>
  <si>
    <t>Building</t>
  </si>
  <si>
    <t>Cash Div Pay</t>
  </si>
  <si>
    <t>Preferred Stock</t>
  </si>
  <si>
    <t>Common Stock</t>
  </si>
  <si>
    <t xml:space="preserve">Paid-in Capital in </t>
  </si>
  <si>
    <t xml:space="preserve"> Excess of Stated</t>
  </si>
  <si>
    <t xml:space="preserve"> Value, Common</t>
  </si>
  <si>
    <t xml:space="preserve">Paid-in Capital, </t>
  </si>
  <si>
    <t xml:space="preserve"> Treasury Stock</t>
  </si>
  <si>
    <t>Retained Earnings</t>
  </si>
  <si>
    <t>Treasury Stock</t>
  </si>
  <si>
    <t>Treasury Stock,Com</t>
  </si>
  <si>
    <t>Cash Dividends</t>
  </si>
  <si>
    <t>Declared</t>
  </si>
  <si>
    <t>Org &amp; Start Up Exp</t>
  </si>
  <si>
    <t>P8</t>
  </si>
  <si>
    <t>Handori Corporation</t>
  </si>
  <si>
    <t xml:space="preserve">Stockholder's Equity </t>
  </si>
  <si>
    <t xml:space="preserve">Common Stock, no par value, $1 stated value, </t>
  </si>
  <si>
    <t xml:space="preserve">  2,000,000 shares authorized, 59,000 share issued,</t>
  </si>
  <si>
    <t xml:space="preserve">  47,500 outstanding.</t>
  </si>
  <si>
    <t>Additional paid in capital in excess of stated value</t>
  </si>
  <si>
    <t>Treasury Stock, Com(2,500 shares at cost)</t>
  </si>
  <si>
    <t>Paid in Capital, Treasury Stock</t>
  </si>
  <si>
    <t>Contributed Capital</t>
  </si>
  <si>
    <t>Total Stockholder's Equity</t>
  </si>
  <si>
    <t xml:space="preserve">  Common Stock</t>
  </si>
  <si>
    <t xml:space="preserve">  Paid in Capital, excess of stated</t>
  </si>
  <si>
    <t>Organizational Expense</t>
  </si>
  <si>
    <t xml:space="preserve">  Preferred Stock</t>
  </si>
  <si>
    <t xml:space="preserve">  Cash</t>
  </si>
  <si>
    <t>Cash Dividends - Preferred</t>
  </si>
  <si>
    <t>Cash Dividends - Common</t>
  </si>
  <si>
    <t xml:space="preserve">  Dividends Payable</t>
  </si>
  <si>
    <t>Dividends Payable</t>
  </si>
  <si>
    <t>Czeczh, Inc.</t>
  </si>
  <si>
    <t>Stockholder's Equity</t>
  </si>
  <si>
    <t xml:space="preserve">Common Stock, no par value, $5 stated value, </t>
  </si>
  <si>
    <t xml:space="preserve">  100,000 shares authorized, 26,000 share issued,</t>
  </si>
  <si>
    <t xml:space="preserve">  23,000 outstanding.</t>
  </si>
  <si>
    <t>Preferred Stock, 9% $100 par value, 10,000 shares</t>
  </si>
  <si>
    <t xml:space="preserve">  authorized, 2,000 issued and outstanding</t>
  </si>
  <si>
    <t>Treasury Stock, Com(3,000 shares at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</si>
</sst>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[$-409]mmmm\ d\,\ yyyy;@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8" xfId="0" applyFill="1" applyBorder="1"/>
    <xf numFmtId="0" fontId="0" fillId="0" borderId="1" xfId="0" applyBorder="1" applyAlignment="1">
      <alignment horizontal="left"/>
    </xf>
    <xf numFmtId="0" fontId="0" fillId="0" borderId="9" xfId="0" applyBorder="1"/>
    <xf numFmtId="0" fontId="0" fillId="0" borderId="10" xfId="0" applyBorder="1"/>
    <xf numFmtId="165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tabSelected="1" topLeftCell="A54" workbookViewId="0">
      <selection activeCell="E80" sqref="E80"/>
    </sheetView>
  </sheetViews>
  <sheetFormatPr defaultRowHeight="13.2" x14ac:dyDescent="0.25"/>
  <cols>
    <col min="1" max="1" width="10.109375" bestFit="1" customWidth="1"/>
    <col min="2" max="2" width="11.44140625" customWidth="1"/>
    <col min="3" max="3" width="17.44140625" bestFit="1" customWidth="1"/>
    <col min="4" max="4" width="10" customWidth="1"/>
    <col min="5" max="5" width="11.33203125" bestFit="1" customWidth="1"/>
    <col min="6" max="6" width="10.33203125" bestFit="1" customWidth="1"/>
  </cols>
  <sheetData>
    <row r="2" spans="1:12" x14ac:dyDescent="0.25">
      <c r="A2" t="s">
        <v>0</v>
      </c>
    </row>
    <row r="3" spans="1:12" x14ac:dyDescent="0.25">
      <c r="A3" s="1">
        <v>37949</v>
      </c>
    </row>
    <row r="5" spans="1:12" x14ac:dyDescent="0.25">
      <c r="A5" s="2" t="s">
        <v>1</v>
      </c>
    </row>
    <row r="6" spans="1:12" x14ac:dyDescent="0.25">
      <c r="A6" s="4" t="s">
        <v>2</v>
      </c>
      <c r="B6" s="4"/>
      <c r="C6" s="4" t="s">
        <v>3</v>
      </c>
      <c r="D6" s="4"/>
      <c r="E6" s="4" t="s">
        <v>4</v>
      </c>
      <c r="F6" s="4"/>
      <c r="G6" s="4" t="s">
        <v>5</v>
      </c>
      <c r="H6" s="4"/>
      <c r="I6" s="4" t="s">
        <v>6</v>
      </c>
      <c r="J6" s="4"/>
      <c r="K6" s="4" t="s">
        <v>7</v>
      </c>
      <c r="L6" s="4"/>
    </row>
    <row r="7" spans="1:12" x14ac:dyDescent="0.25">
      <c r="A7" s="5">
        <v>31500</v>
      </c>
      <c r="B7" s="11">
        <f>3*10000</f>
        <v>30000</v>
      </c>
      <c r="C7" s="6">
        <f>4000*3</f>
        <v>12000</v>
      </c>
      <c r="D7" s="11"/>
      <c r="E7" s="6">
        <v>78000</v>
      </c>
      <c r="F7" s="11"/>
      <c r="G7" s="6">
        <v>7125</v>
      </c>
      <c r="H7" s="11">
        <f>47500*0.15</f>
        <v>7125</v>
      </c>
      <c r="I7" s="11"/>
      <c r="J7" s="7">
        <v>110000</v>
      </c>
      <c r="L7" s="11">
        <v>15000</v>
      </c>
    </row>
    <row r="8" spans="1:12" x14ac:dyDescent="0.25">
      <c r="A8" s="8">
        <f>2500*4</f>
        <v>10000</v>
      </c>
      <c r="B8" s="12">
        <v>7125</v>
      </c>
      <c r="C8" s="9"/>
      <c r="D8" s="12"/>
      <c r="E8" s="9"/>
      <c r="F8" s="12"/>
      <c r="G8" s="9"/>
      <c r="H8" s="12"/>
      <c r="I8" s="12"/>
      <c r="J8" s="10"/>
      <c r="L8" s="12">
        <v>5000</v>
      </c>
    </row>
    <row r="9" spans="1:12" x14ac:dyDescent="0.25">
      <c r="A9" s="16">
        <f>2200*50</f>
        <v>110000</v>
      </c>
      <c r="B9" s="17"/>
      <c r="C9" s="9"/>
      <c r="D9" s="12"/>
      <c r="E9" s="9"/>
      <c r="F9" s="12"/>
      <c r="G9" s="9"/>
      <c r="H9" s="12"/>
      <c r="I9" s="12"/>
      <c r="J9" s="10"/>
      <c r="L9" s="12">
        <v>30000</v>
      </c>
    </row>
    <row r="10" spans="1:12" x14ac:dyDescent="0.25">
      <c r="A10" s="12">
        <f>SUM(A7:A9)</f>
        <v>151500</v>
      </c>
      <c r="B10" s="12">
        <f>SUM(B7:B9)</f>
        <v>37125</v>
      </c>
      <c r="C10" s="9"/>
      <c r="D10" s="12"/>
      <c r="E10" s="9"/>
      <c r="F10" s="12"/>
      <c r="G10" s="9"/>
      <c r="H10" s="12"/>
      <c r="I10" s="12"/>
      <c r="J10" s="10"/>
      <c r="L10" s="12">
        <v>5000</v>
      </c>
    </row>
    <row r="11" spans="1:12" x14ac:dyDescent="0.25">
      <c r="A11" s="8"/>
      <c r="B11" s="12"/>
      <c r="C11" s="9"/>
      <c r="D11" s="12"/>
      <c r="E11" s="9"/>
      <c r="F11" s="12"/>
      <c r="G11" s="9"/>
      <c r="H11" s="12"/>
      <c r="I11" s="12"/>
      <c r="J11" s="10"/>
      <c r="L11" s="17">
        <v>4000</v>
      </c>
    </row>
    <row r="12" spans="1:12" x14ac:dyDescent="0.25">
      <c r="A12" s="8"/>
      <c r="B12" s="12"/>
      <c r="C12" s="9"/>
      <c r="D12" s="12"/>
      <c r="E12" s="9"/>
      <c r="F12" s="12"/>
      <c r="G12" s="9"/>
      <c r="H12" s="12"/>
      <c r="I12" s="12"/>
      <c r="J12" s="10"/>
      <c r="L12" s="12">
        <f>SUM(L7:L11)</f>
        <v>59000</v>
      </c>
    </row>
    <row r="13" spans="1:12" x14ac:dyDescent="0.25">
      <c r="A13" s="8"/>
      <c r="B13" s="9"/>
      <c r="C13" s="9"/>
      <c r="D13" s="9"/>
      <c r="E13" s="9"/>
      <c r="F13" s="9"/>
      <c r="G13" s="9"/>
      <c r="H13" s="9"/>
      <c r="I13" s="9"/>
    </row>
    <row r="14" spans="1:12" x14ac:dyDescent="0.25">
      <c r="A14" s="3" t="s">
        <v>8</v>
      </c>
      <c r="B14" s="3"/>
    </row>
    <row r="15" spans="1:12" x14ac:dyDescent="0.25">
      <c r="A15" s="3" t="s">
        <v>9</v>
      </c>
      <c r="B15" s="3"/>
      <c r="C15" s="3" t="s">
        <v>11</v>
      </c>
      <c r="D15" s="3"/>
      <c r="I15" s="3" t="s">
        <v>16</v>
      </c>
      <c r="J15" s="3"/>
    </row>
    <row r="16" spans="1:12" x14ac:dyDescent="0.25">
      <c r="A16" s="4" t="s">
        <v>10</v>
      </c>
      <c r="B16" s="4"/>
      <c r="C16" s="4" t="s">
        <v>12</v>
      </c>
      <c r="D16" s="4"/>
      <c r="E16" s="4" t="s">
        <v>13</v>
      </c>
      <c r="F16" s="4"/>
      <c r="G16" s="13" t="s">
        <v>15</v>
      </c>
      <c r="H16" s="13"/>
      <c r="I16" s="4" t="s">
        <v>17</v>
      </c>
      <c r="J16" s="4"/>
    </row>
    <row r="17" spans="1:10" x14ac:dyDescent="0.25">
      <c r="B17" s="11">
        <f>31500-L7</f>
        <v>16500</v>
      </c>
      <c r="D17" s="11">
        <v>2500</v>
      </c>
      <c r="E17">
        <v>20000</v>
      </c>
      <c r="F17" s="11"/>
      <c r="G17">
        <v>30000</v>
      </c>
      <c r="H17" s="11">
        <v>15000</v>
      </c>
      <c r="I17" s="14">
        <v>7125</v>
      </c>
      <c r="J17" s="11"/>
    </row>
    <row r="18" spans="1:10" x14ac:dyDescent="0.25">
      <c r="B18" s="12">
        <v>6000</v>
      </c>
      <c r="D18" s="12"/>
      <c r="F18" s="12"/>
      <c r="H18" s="17">
        <f>2500*3</f>
        <v>7500</v>
      </c>
      <c r="J18" s="12"/>
    </row>
    <row r="19" spans="1:10" x14ac:dyDescent="0.25">
      <c r="B19" s="12">
        <v>48000</v>
      </c>
      <c r="D19" s="12"/>
      <c r="F19" s="12"/>
      <c r="H19" s="12">
        <f>SUM(H17:H18)</f>
        <v>22500</v>
      </c>
      <c r="J19" s="12"/>
    </row>
    <row r="20" spans="1:10" x14ac:dyDescent="0.25">
      <c r="B20" s="17">
        <v>8000</v>
      </c>
      <c r="D20" s="12"/>
      <c r="F20" s="12"/>
      <c r="H20" s="12"/>
      <c r="J20" s="12"/>
    </row>
    <row r="21" spans="1:10" x14ac:dyDescent="0.25">
      <c r="B21" s="12">
        <f>SUM(B17:B20)</f>
        <v>78500</v>
      </c>
      <c r="D21" s="12"/>
      <c r="F21" s="12"/>
      <c r="H21" s="12"/>
      <c r="J21" s="12"/>
    </row>
    <row r="22" spans="1:10" x14ac:dyDescent="0.25">
      <c r="B22" s="12"/>
      <c r="D22" s="12"/>
      <c r="F22" s="12"/>
      <c r="H22" s="12"/>
      <c r="J22" s="12"/>
    </row>
    <row r="23" spans="1:10" x14ac:dyDescent="0.25">
      <c r="B23" s="12"/>
      <c r="D23" s="12"/>
      <c r="F23" s="12"/>
      <c r="H23" s="12"/>
      <c r="J23" s="12"/>
    </row>
    <row r="25" spans="1:10" x14ac:dyDescent="0.25">
      <c r="A25" s="15" t="s">
        <v>18</v>
      </c>
      <c r="B25" s="4"/>
    </row>
    <row r="26" spans="1:10" x14ac:dyDescent="0.25">
      <c r="A26">
        <v>11000</v>
      </c>
      <c r="B26" s="11"/>
    </row>
    <row r="27" spans="1:10" x14ac:dyDescent="0.25">
      <c r="B27" s="12"/>
    </row>
    <row r="28" spans="1:10" x14ac:dyDescent="0.25">
      <c r="B28" s="12"/>
    </row>
    <row r="29" spans="1:10" x14ac:dyDescent="0.25">
      <c r="B29" s="12"/>
    </row>
    <row r="30" spans="1:10" x14ac:dyDescent="0.25">
      <c r="B30" s="12"/>
    </row>
    <row r="31" spans="1:10" x14ac:dyDescent="0.25">
      <c r="B31" s="12"/>
    </row>
    <row r="32" spans="1:10" x14ac:dyDescent="0.25">
      <c r="B32" s="12"/>
    </row>
    <row r="33" spans="1:6" x14ac:dyDescent="0.25">
      <c r="C33" t="s">
        <v>20</v>
      </c>
    </row>
    <row r="34" spans="1:6" x14ac:dyDescent="0.25">
      <c r="A34" s="2"/>
      <c r="C34" t="s">
        <v>21</v>
      </c>
    </row>
    <row r="35" spans="1:6" x14ac:dyDescent="0.25">
      <c r="C35" s="18">
        <v>37986</v>
      </c>
    </row>
    <row r="37" spans="1:6" x14ac:dyDescent="0.25">
      <c r="A37" t="s">
        <v>22</v>
      </c>
      <c r="F37" s="19"/>
    </row>
    <row r="38" spans="1:6" x14ac:dyDescent="0.25">
      <c r="A38" t="s">
        <v>23</v>
      </c>
      <c r="F38" s="19"/>
    </row>
    <row r="39" spans="1:6" x14ac:dyDescent="0.25">
      <c r="A39" t="s">
        <v>24</v>
      </c>
      <c r="F39" s="19">
        <v>59000</v>
      </c>
    </row>
    <row r="40" spans="1:6" x14ac:dyDescent="0.25">
      <c r="A40" t="s">
        <v>25</v>
      </c>
      <c r="F40" s="19">
        <v>78500</v>
      </c>
    </row>
    <row r="41" spans="1:6" x14ac:dyDescent="0.25">
      <c r="A41" t="s">
        <v>28</v>
      </c>
      <c r="F41" s="19">
        <f>SUM(F39:F40)</f>
        <v>137500</v>
      </c>
    </row>
    <row r="42" spans="1:6" x14ac:dyDescent="0.25">
      <c r="A42" t="s">
        <v>13</v>
      </c>
      <c r="F42" s="19">
        <f>100000-20000-7125</f>
        <v>72875</v>
      </c>
    </row>
    <row r="43" spans="1:6" x14ac:dyDescent="0.25">
      <c r="A43" t="s">
        <v>26</v>
      </c>
      <c r="E43">
        <f>30000-22500</f>
        <v>7500</v>
      </c>
      <c r="F43" s="19"/>
    </row>
    <row r="44" spans="1:6" x14ac:dyDescent="0.25">
      <c r="A44" t="s">
        <v>27</v>
      </c>
      <c r="F44" s="20">
        <v>2500</v>
      </c>
    </row>
    <row r="45" spans="1:6" x14ac:dyDescent="0.25">
      <c r="B45" t="s">
        <v>29</v>
      </c>
      <c r="F45" s="19">
        <f>SUM(F41:F44)-E43</f>
        <v>205375</v>
      </c>
    </row>
    <row r="46" spans="1:6" x14ac:dyDescent="0.25">
      <c r="F46" s="19"/>
    </row>
    <row r="47" spans="1:6" x14ac:dyDescent="0.25">
      <c r="A47" s="2" t="s">
        <v>19</v>
      </c>
      <c r="F47" s="19"/>
    </row>
    <row r="48" spans="1:6" x14ac:dyDescent="0.25">
      <c r="A48" s="21">
        <v>37803</v>
      </c>
      <c r="B48" t="s">
        <v>2</v>
      </c>
      <c r="D48" s="19">
        <f>20000*11</f>
        <v>220000</v>
      </c>
      <c r="E48" s="19"/>
      <c r="F48" s="19"/>
    </row>
    <row r="49" spans="1:6" x14ac:dyDescent="0.25">
      <c r="B49" t="s">
        <v>30</v>
      </c>
      <c r="D49" s="19"/>
      <c r="E49" s="19">
        <f>20000*5</f>
        <v>100000</v>
      </c>
      <c r="F49" s="19"/>
    </row>
    <row r="50" spans="1:6" x14ac:dyDescent="0.25">
      <c r="B50" t="s">
        <v>31</v>
      </c>
      <c r="D50" s="19"/>
      <c r="E50" s="19">
        <f>D48-E49</f>
        <v>120000</v>
      </c>
      <c r="F50" s="19"/>
    </row>
    <row r="51" spans="1:6" x14ac:dyDescent="0.25">
      <c r="A51" s="21">
        <v>37803</v>
      </c>
      <c r="B51" t="s">
        <v>32</v>
      </c>
      <c r="D51" s="19">
        <f>1000*11</f>
        <v>11000</v>
      </c>
      <c r="E51" s="19"/>
      <c r="F51" s="19"/>
    </row>
    <row r="52" spans="1:6" x14ac:dyDescent="0.25">
      <c r="B52" t="s">
        <v>30</v>
      </c>
      <c r="D52" s="19"/>
      <c r="E52" s="19">
        <f>5*1000</f>
        <v>5000</v>
      </c>
      <c r="F52" s="19"/>
    </row>
    <row r="53" spans="1:6" x14ac:dyDescent="0.25">
      <c r="B53" t="s">
        <v>31</v>
      </c>
      <c r="D53" s="19"/>
      <c r="E53" s="19">
        <v>6000</v>
      </c>
      <c r="F53" s="19"/>
    </row>
    <row r="54" spans="1:6" x14ac:dyDescent="0.25">
      <c r="A54" s="21">
        <v>37804</v>
      </c>
      <c r="B54" t="s">
        <v>2</v>
      </c>
      <c r="D54" s="19">
        <f>2000*100</f>
        <v>200000</v>
      </c>
      <c r="E54" s="19"/>
      <c r="F54" s="19"/>
    </row>
    <row r="55" spans="1:6" x14ac:dyDescent="0.25">
      <c r="B55" t="s">
        <v>33</v>
      </c>
      <c r="D55" s="19"/>
      <c r="E55" s="19">
        <f>2000*100</f>
        <v>200000</v>
      </c>
      <c r="F55" s="19"/>
    </row>
    <row r="56" spans="1:6" x14ac:dyDescent="0.25">
      <c r="A56" s="21">
        <v>37812</v>
      </c>
      <c r="B56" t="s">
        <v>3</v>
      </c>
      <c r="D56" s="19">
        <f>12*5000</f>
        <v>60000</v>
      </c>
      <c r="E56" s="19"/>
      <c r="F56" s="19"/>
    </row>
    <row r="57" spans="1:6" x14ac:dyDescent="0.25">
      <c r="B57" t="s">
        <v>30</v>
      </c>
      <c r="D57" s="19"/>
      <c r="E57" s="19">
        <f>5*5000</f>
        <v>25000</v>
      </c>
      <c r="F57" s="19"/>
    </row>
    <row r="58" spans="1:6" x14ac:dyDescent="0.25">
      <c r="B58" t="s">
        <v>31</v>
      </c>
      <c r="D58" s="19"/>
      <c r="E58" s="19">
        <f>D56-E57</f>
        <v>35000</v>
      </c>
      <c r="F58" s="19"/>
    </row>
    <row r="59" spans="1:6" x14ac:dyDescent="0.25">
      <c r="A59" s="21">
        <v>37835</v>
      </c>
      <c r="B59" t="s">
        <v>14</v>
      </c>
      <c r="D59" s="19">
        <f>13*3000</f>
        <v>39000</v>
      </c>
      <c r="E59" s="19"/>
      <c r="F59" s="19"/>
    </row>
    <row r="60" spans="1:6" x14ac:dyDescent="0.25">
      <c r="B60" t="s">
        <v>34</v>
      </c>
      <c r="D60" s="19"/>
      <c r="E60" s="19">
        <v>39000</v>
      </c>
      <c r="F60" s="19"/>
    </row>
    <row r="61" spans="1:6" x14ac:dyDescent="0.25">
      <c r="A61" s="21">
        <v>37843</v>
      </c>
      <c r="B61" t="s">
        <v>35</v>
      </c>
      <c r="D61" s="19">
        <f>2000*100*0.09*1/12</f>
        <v>1500</v>
      </c>
      <c r="E61" s="19"/>
      <c r="F61" s="19"/>
    </row>
    <row r="62" spans="1:6" x14ac:dyDescent="0.25">
      <c r="B62" t="s">
        <v>36</v>
      </c>
      <c r="D62" s="19">
        <f>23000*0.02</f>
        <v>460</v>
      </c>
      <c r="E62" s="19"/>
      <c r="F62" s="19"/>
    </row>
    <row r="63" spans="1:6" x14ac:dyDescent="0.25">
      <c r="B63" t="s">
        <v>37</v>
      </c>
      <c r="D63" s="19"/>
      <c r="E63" s="19">
        <f>SUM(D61:D62)</f>
        <v>1960</v>
      </c>
      <c r="F63" s="19"/>
    </row>
    <row r="64" spans="1:6" x14ac:dyDescent="0.25">
      <c r="A64" s="21">
        <v>37855</v>
      </c>
      <c r="B64" t="s">
        <v>38</v>
      </c>
      <c r="D64" s="19">
        <v>1960</v>
      </c>
      <c r="E64" s="19"/>
      <c r="F64" s="19"/>
    </row>
    <row r="65" spans="1:6" x14ac:dyDescent="0.25">
      <c r="B65" t="s">
        <v>34</v>
      </c>
      <c r="D65" s="19"/>
      <c r="E65" s="19">
        <v>1960</v>
      </c>
      <c r="F65" s="19"/>
    </row>
    <row r="66" spans="1:6" x14ac:dyDescent="0.25">
      <c r="D66" s="19"/>
      <c r="E66" s="19"/>
      <c r="F66" s="19"/>
    </row>
    <row r="67" spans="1:6" x14ac:dyDescent="0.25">
      <c r="B67" t="s">
        <v>39</v>
      </c>
    </row>
    <row r="68" spans="1:6" x14ac:dyDescent="0.25">
      <c r="B68" t="s">
        <v>40</v>
      </c>
    </row>
    <row r="69" spans="1:6" x14ac:dyDescent="0.25">
      <c r="A69" t="s">
        <v>44</v>
      </c>
    </row>
    <row r="70" spans="1:6" x14ac:dyDescent="0.25">
      <c r="A70" t="s">
        <v>45</v>
      </c>
      <c r="E70" s="19">
        <v>200000</v>
      </c>
    </row>
    <row r="71" spans="1:6" x14ac:dyDescent="0.25">
      <c r="A71" t="s">
        <v>41</v>
      </c>
      <c r="E71" s="19"/>
    </row>
    <row r="72" spans="1:6" x14ac:dyDescent="0.25">
      <c r="A72" t="s">
        <v>42</v>
      </c>
      <c r="E72" s="19"/>
    </row>
    <row r="73" spans="1:6" x14ac:dyDescent="0.25">
      <c r="A73" t="s">
        <v>43</v>
      </c>
      <c r="E73" s="19">
        <f>+E49+E52+E57</f>
        <v>130000</v>
      </c>
    </row>
    <row r="74" spans="1:6" x14ac:dyDescent="0.25">
      <c r="A74" t="s">
        <v>25</v>
      </c>
      <c r="E74" s="20">
        <f>+E50+E53+E58</f>
        <v>161000</v>
      </c>
    </row>
    <row r="75" spans="1:6" x14ac:dyDescent="0.25">
      <c r="A75" t="s">
        <v>28</v>
      </c>
      <c r="E75" s="19">
        <f>SUM(E70:E74)</f>
        <v>491000</v>
      </c>
    </row>
    <row r="76" spans="1:6" x14ac:dyDescent="0.25">
      <c r="A76" t="s">
        <v>13</v>
      </c>
      <c r="E76" s="19">
        <f>25000-1960</f>
        <v>23040</v>
      </c>
    </row>
    <row r="77" spans="1:6" x14ac:dyDescent="0.25">
      <c r="A77" t="s">
        <v>46</v>
      </c>
      <c r="D77" s="19">
        <f>13*3000</f>
        <v>39000</v>
      </c>
      <c r="E77" s="19"/>
    </row>
    <row r="78" spans="1:6" x14ac:dyDescent="0.25">
      <c r="E78" s="19"/>
    </row>
    <row r="79" spans="1:6" x14ac:dyDescent="0.25">
      <c r="B79" t="s">
        <v>29</v>
      </c>
      <c r="E79" s="19">
        <f>SUM(E75:E76)-D77</f>
        <v>475040</v>
      </c>
    </row>
    <row r="80" spans="1:6" x14ac:dyDescent="0.25">
      <c r="E80" s="19"/>
    </row>
    <row r="81" spans="5:5" x14ac:dyDescent="0.25">
      <c r="E81" s="19"/>
    </row>
    <row r="82" spans="5:5" x14ac:dyDescent="0.25">
      <c r="E82" s="19"/>
    </row>
    <row r="83" spans="5:5" x14ac:dyDescent="0.25">
      <c r="E83" s="19"/>
    </row>
    <row r="84" spans="5:5" x14ac:dyDescent="0.25">
      <c r="E84" s="19"/>
    </row>
    <row r="85" spans="5:5" x14ac:dyDescent="0.25">
      <c r="E85" s="19"/>
    </row>
    <row r="86" spans="5:5" x14ac:dyDescent="0.25">
      <c r="E86" s="19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Eveland</dc:creator>
  <cp:lastModifiedBy>Aniket Gupta</cp:lastModifiedBy>
  <dcterms:created xsi:type="dcterms:W3CDTF">2003-11-10T17:36:17Z</dcterms:created>
  <dcterms:modified xsi:type="dcterms:W3CDTF">2024-02-03T22:22:47Z</dcterms:modified>
</cp:coreProperties>
</file>