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8E173F0-4BF3-402E-85E9-34A5283AE9D9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E30" i="1" s="1"/>
  <c r="E35" i="1" s="1"/>
  <c r="E46" i="1"/>
  <c r="F46" i="1" s="1"/>
  <c r="B47" i="1"/>
  <c r="E47" i="1"/>
  <c r="F47" i="1" s="1"/>
  <c r="B53" i="1"/>
  <c r="E28" i="2"/>
  <c r="E33" i="2" s="1"/>
  <c r="B35" i="2"/>
  <c r="E30" i="2" s="1"/>
  <c r="E35" i="2" s="1"/>
  <c r="B42" i="2"/>
  <c r="B43" i="2"/>
  <c r="E44" i="2"/>
  <c r="F44" i="2"/>
  <c r="B45" i="2"/>
  <c r="E45" i="2"/>
  <c r="F45" i="2"/>
  <c r="B47" i="2"/>
  <c r="B48" i="2"/>
  <c r="B49" i="2"/>
  <c r="B50" i="2"/>
  <c r="B51" i="2"/>
  <c r="E34" i="3"/>
  <c r="E39" i="3" s="1"/>
  <c r="E36" i="3"/>
  <c r="B41" i="3"/>
  <c r="B53" i="3" s="1"/>
  <c r="B49" i="3"/>
  <c r="E50" i="3"/>
  <c r="F50" i="3" s="1"/>
  <c r="B51" i="3"/>
  <c r="E51" i="3"/>
  <c r="F51" i="3"/>
  <c r="B52" i="3"/>
  <c r="B57" i="3"/>
  <c r="E43" i="3" s="1"/>
  <c r="E36" i="2" l="1"/>
  <c r="F35" i="2"/>
  <c r="E42" i="2"/>
  <c r="F42" i="2" s="1"/>
  <c r="F33" i="2"/>
  <c r="E34" i="2"/>
  <c r="F34" i="2" s="1"/>
  <c r="F43" i="3"/>
  <c r="E44" i="3"/>
  <c r="F44" i="3" s="1"/>
  <c r="E45" i="3"/>
  <c r="F45" i="3" s="1"/>
  <c r="E40" i="3"/>
  <c r="F40" i="3" s="1"/>
  <c r="F39" i="3"/>
  <c r="F35" i="1"/>
  <c r="E36" i="1"/>
  <c r="F36" i="1" s="1"/>
  <c r="B52" i="1"/>
  <c r="B44" i="1"/>
  <c r="B51" i="1"/>
  <c r="B56" i="3"/>
  <c r="B48" i="3"/>
  <c r="B50" i="1"/>
  <c r="B46" i="1"/>
  <c r="B44" i="2"/>
  <c r="B49" i="1"/>
  <c r="B55" i="3"/>
  <c r="E41" i="3" s="1"/>
  <c r="B50" i="3"/>
  <c r="B48" i="1"/>
  <c r="E39" i="1" s="1"/>
  <c r="E32" i="1"/>
  <c r="B54" i="3"/>
  <c r="B46" i="2"/>
  <c r="E37" i="2" s="1"/>
  <c r="B45" i="1"/>
  <c r="E41" i="1" l="1"/>
  <c r="F41" i="1" s="1"/>
  <c r="F39" i="1"/>
  <c r="E40" i="1"/>
  <c r="F40" i="1" s="1"/>
  <c r="E48" i="3"/>
  <c r="F48" i="3" s="1"/>
  <c r="E42" i="3"/>
  <c r="F41" i="3"/>
  <c r="F37" i="2"/>
  <c r="E38" i="2"/>
  <c r="F38" i="2" s="1"/>
  <c r="E39" i="2"/>
  <c r="F39" i="2" s="1"/>
  <c r="E37" i="1"/>
  <c r="F36" i="2"/>
  <c r="F42" i="3" l="1"/>
  <c r="E46" i="3"/>
  <c r="E40" i="2"/>
  <c r="F37" i="1"/>
  <c r="E38" i="1"/>
  <c r="E44" i="1"/>
  <c r="F44" i="1" s="1"/>
  <c r="E42" i="1" l="1"/>
  <c r="F38" i="1"/>
  <c r="E43" i="2"/>
  <c r="F43" i="2" s="1"/>
  <c r="F40" i="2"/>
  <c r="E41" i="2"/>
  <c r="F41" i="2" s="1"/>
  <c r="F46" i="3"/>
  <c r="E47" i="3"/>
  <c r="F47" i="3" s="1"/>
  <c r="E49" i="3"/>
  <c r="F49" i="3" s="1"/>
  <c r="E45" i="1" l="1"/>
  <c r="F45" i="1" s="1"/>
  <c r="F42" i="1"/>
  <c r="E43" i="1"/>
  <c r="F43" i="1" s="1"/>
</calcChain>
</file>

<file path=xl/sharedStrings.xml><?xml version="1.0" encoding="utf-8"?>
<sst xmlns="http://schemas.openxmlformats.org/spreadsheetml/2006/main" count="146" uniqueCount="54">
  <si>
    <t>F1=</t>
  </si>
  <si>
    <t>F5=</t>
  </si>
  <si>
    <t>F2=</t>
  </si>
  <si>
    <t>F3=</t>
  </si>
  <si>
    <t>F4=</t>
  </si>
  <si>
    <t>AB</t>
  </si>
  <si>
    <t>BC</t>
  </si>
  <si>
    <t>CD</t>
  </si>
  <si>
    <t>DE</t>
  </si>
  <si>
    <t>EF</t>
  </si>
  <si>
    <t>FG</t>
  </si>
  <si>
    <t>GH</t>
  </si>
  <si>
    <t>HA</t>
  </si>
  <si>
    <t>GB</t>
  </si>
  <si>
    <t>GC</t>
  </si>
  <si>
    <t>FC</t>
  </si>
  <si>
    <t>FD</t>
  </si>
  <si>
    <t>HB</t>
  </si>
  <si>
    <t>AH'</t>
  </si>
  <si>
    <t>H'B</t>
  </si>
  <si>
    <t>Calculate Reactions</t>
  </si>
  <si>
    <t>Ay</t>
  </si>
  <si>
    <t>Ax</t>
  </si>
  <si>
    <t>By</t>
  </si>
  <si>
    <t>FAH</t>
  </si>
  <si>
    <t>HH'</t>
  </si>
  <si>
    <t>FAB</t>
  </si>
  <si>
    <t>FED</t>
  </si>
  <si>
    <t>FEF</t>
  </si>
  <si>
    <t>FFD</t>
  </si>
  <si>
    <t>FCD</t>
  </si>
  <si>
    <t>FHB</t>
  </si>
  <si>
    <t>FGB</t>
  </si>
  <si>
    <t>FBC</t>
  </si>
  <si>
    <t>FCG</t>
  </si>
  <si>
    <t>FFC</t>
  </si>
  <si>
    <t>FFG</t>
  </si>
  <si>
    <t>FGH</t>
  </si>
  <si>
    <t>(lb)</t>
  </si>
  <si>
    <t>(ft)</t>
  </si>
  <si>
    <t>INPUT FORCES</t>
  </si>
  <si>
    <t>INPUT LENGTH</t>
  </si>
  <si>
    <t>CALCULATED LENGTHS</t>
  </si>
  <si>
    <t>Calculated Reactions</t>
  </si>
  <si>
    <t>Calculate Internal Forces</t>
  </si>
  <si>
    <t>INPUT LENGTHS</t>
  </si>
  <si>
    <t>(LBS)</t>
  </si>
  <si>
    <t>(FT)</t>
  </si>
  <si>
    <t>(lbs)</t>
  </si>
  <si>
    <t>CALCULATE LENGTHS</t>
  </si>
  <si>
    <t>(T OR C)</t>
  </si>
  <si>
    <t>Homework #1 - Problem #1</t>
  </si>
  <si>
    <t>Homework #1 - Problem #2</t>
  </si>
  <si>
    <t>Hmework #1 - Problem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</si>
</sst>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144780</xdr:rowOff>
    </xdr:from>
    <xdr:to>
      <xdr:col>4</xdr:col>
      <xdr:colOff>7620</xdr:colOff>
      <xdr:row>23</xdr:row>
      <xdr:rowOff>38100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D045BDE-7811-CF50-6387-7F49ABB4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47700"/>
          <a:ext cx="4130040" cy="32461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5</xdr:row>
      <xdr:rowOff>38100</xdr:rowOff>
    </xdr:from>
    <xdr:to>
      <xdr:col>3</xdr:col>
      <xdr:colOff>960120</xdr:colOff>
      <xdr:row>21</xdr:row>
      <xdr:rowOff>121920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C857C95-E45E-9E1E-F281-E4DF8952C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876300"/>
          <a:ext cx="3512820" cy="27660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464820</xdr:colOff>
          <xdr:row>5</xdr:row>
          <xdr:rowOff>76200</xdr:rowOff>
        </xdr:from>
        <xdr:to>
          <xdr:col>3</xdr:col>
          <xdr:colOff>746760</xdr:colOff>
          <xdr:row>6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E1CCD57-8BE3-E938-6224-A7B886EEC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1379220</xdr:colOff>
          <xdr:row>9</xdr:row>
          <xdr:rowOff>91440</xdr:rowOff>
        </xdr:from>
        <xdr:to>
          <xdr:col>2</xdr:col>
          <xdr:colOff>99060</xdr:colOff>
          <xdr:row>10</xdr:row>
          <xdr:rowOff>99060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DBA751C-B84D-8B13-9A56-CD57D255D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815340</xdr:colOff>
          <xdr:row>11</xdr:row>
          <xdr:rowOff>129540</xdr:rowOff>
        </xdr:from>
        <xdr:to>
          <xdr:col>1</xdr:col>
          <xdr:colOff>152400</xdr:colOff>
          <xdr:row>12</xdr:row>
          <xdr:rowOff>137160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8CDBCC5-25AF-D98B-C70A-4EC9A0CEB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7620</xdr:rowOff>
        </xdr:from>
        <xdr:to>
          <xdr:col>0</xdr:col>
          <xdr:colOff>1005840</xdr:colOff>
          <xdr:row>16</xdr:row>
          <xdr:rowOff>22860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D583986-8B67-AFBA-B6FC-CFA866D85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1226820</xdr:colOff>
          <xdr:row>20</xdr:row>
          <xdr:rowOff>68580</xdr:rowOff>
        </xdr:from>
        <xdr:to>
          <xdr:col>1</xdr:col>
          <xdr:colOff>236220</xdr:colOff>
          <xdr:row>21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B9C4A96-DE85-364E-321D-56DA0AF44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20</xdr:row>
          <xdr:rowOff>76200</xdr:rowOff>
        </xdr:from>
        <xdr:to>
          <xdr:col>3</xdr:col>
          <xdr:colOff>213360</xdr:colOff>
          <xdr:row>21</xdr:row>
          <xdr:rowOff>91440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98D6491-5EFB-C36E-A93B-CF7D4396C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20</xdr:row>
          <xdr:rowOff>68580</xdr:rowOff>
        </xdr:from>
        <xdr:to>
          <xdr:col>2</xdr:col>
          <xdr:colOff>236220</xdr:colOff>
          <xdr:row>21</xdr:row>
          <xdr:rowOff>76200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A43D5FB-F605-5C2E-0405-BE3EC9E80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12</xdr:row>
          <xdr:rowOff>160020</xdr:rowOff>
        </xdr:from>
        <xdr:to>
          <xdr:col>3</xdr:col>
          <xdr:colOff>1257300</xdr:colOff>
          <xdr:row>14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47A7FC5-46DE-C670-3668-0CE2D42B0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617220</xdr:colOff>
          <xdr:row>20</xdr:row>
          <xdr:rowOff>45720</xdr:rowOff>
        </xdr:from>
        <xdr:to>
          <xdr:col>0</xdr:col>
          <xdr:colOff>1181100</xdr:colOff>
          <xdr:row>21</xdr:row>
          <xdr:rowOff>60960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F2C725C-4AF6-692B-57BB-383289580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7</xdr:row>
          <xdr:rowOff>22860</xdr:rowOff>
        </xdr:from>
        <xdr:to>
          <xdr:col>2</xdr:col>
          <xdr:colOff>594360</xdr:colOff>
          <xdr:row>8</xdr:row>
          <xdr:rowOff>30480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971EFE0-F2A2-5481-079B-C817E80FF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6</xdr:row>
      <xdr:rowOff>68580</xdr:rowOff>
    </xdr:from>
    <xdr:to>
      <xdr:col>4</xdr:col>
      <xdr:colOff>83820</xdr:colOff>
      <xdr:row>24</xdr:row>
      <xdr:rowOff>160020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E034242-AB2A-B409-9F22-6909CA991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1074420"/>
          <a:ext cx="3947160" cy="31089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198120</xdr:colOff>
          <xdr:row>17</xdr:row>
          <xdr:rowOff>137160</xdr:rowOff>
        </xdr:from>
        <xdr:to>
          <xdr:col>0</xdr:col>
          <xdr:colOff>1043940</xdr:colOff>
          <xdr:row>18</xdr:row>
          <xdr:rowOff>144780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538C95FE-16BF-06BC-531E-B4ABBF78D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449580</xdr:colOff>
          <xdr:row>11</xdr:row>
          <xdr:rowOff>38100</xdr:rowOff>
        </xdr:from>
        <xdr:to>
          <xdr:col>2</xdr:col>
          <xdr:colOff>350520</xdr:colOff>
          <xdr:row>12</xdr:row>
          <xdr:rowOff>45720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931AFC6F-F1FC-A8AD-3C5D-4D2CA3E95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822960</xdr:colOff>
          <xdr:row>23</xdr:row>
          <xdr:rowOff>91440</xdr:rowOff>
        </xdr:from>
        <xdr:to>
          <xdr:col>0</xdr:col>
          <xdr:colOff>1348740</xdr:colOff>
          <xdr:row>24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F5045E6-A7E6-6426-5270-8DF162909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929640</xdr:colOff>
          <xdr:row>15</xdr:row>
          <xdr:rowOff>22860</xdr:rowOff>
        </xdr:from>
        <xdr:to>
          <xdr:col>3</xdr:col>
          <xdr:colOff>1463040</xdr:colOff>
          <xdr:row>16</xdr:row>
          <xdr:rowOff>30480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408DDB4-AB96-8690-8254-2024F54DB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617220</xdr:colOff>
          <xdr:row>6</xdr:row>
          <xdr:rowOff>76200</xdr:rowOff>
        </xdr:from>
        <xdr:to>
          <xdr:col>3</xdr:col>
          <xdr:colOff>1143000</xdr:colOff>
          <xdr:row>7</xdr:row>
          <xdr:rowOff>91440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62DFE3B5-A29A-50C6-7B64-5348C456C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487680</xdr:colOff>
          <xdr:row>8</xdr:row>
          <xdr:rowOff>68580</xdr:rowOff>
        </xdr:from>
        <xdr:to>
          <xdr:col>3</xdr:col>
          <xdr:colOff>403860</xdr:colOff>
          <xdr:row>9</xdr:row>
          <xdr:rowOff>76200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76BB889E-4D91-DA09-8D1D-0125E9B65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1104900</xdr:colOff>
          <xdr:row>13</xdr:row>
          <xdr:rowOff>144780</xdr:rowOff>
        </xdr:from>
        <xdr:to>
          <xdr:col>1</xdr:col>
          <xdr:colOff>327660</xdr:colOff>
          <xdr:row>14</xdr:row>
          <xdr:rowOff>160020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204B368-6ADF-8B29-BBBB-1B87F72C5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579120</xdr:colOff>
          <xdr:row>28</xdr:row>
          <xdr:rowOff>160020</xdr:rowOff>
        </xdr:from>
        <xdr:to>
          <xdr:col>0</xdr:col>
          <xdr:colOff>982980</xdr:colOff>
          <xdr:row>28</xdr:row>
          <xdr:rowOff>160020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F665B39-C8A9-0969-2E34-BC31D366D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137160</xdr:colOff>
          <xdr:row>23</xdr:row>
          <xdr:rowOff>129540</xdr:rowOff>
        </xdr:from>
        <xdr:to>
          <xdr:col>3</xdr:col>
          <xdr:colOff>38100</xdr:colOff>
          <xdr:row>24</xdr:row>
          <xdr:rowOff>137160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66754100-9ECB-2607-3CB6-716AF63B1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175260</xdr:colOff>
          <xdr:row>23</xdr:row>
          <xdr:rowOff>121920</xdr:rowOff>
        </xdr:from>
        <xdr:to>
          <xdr:col>3</xdr:col>
          <xdr:colOff>708660</xdr:colOff>
          <xdr:row>24</xdr:row>
          <xdr:rowOff>129540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724BFBA-C58C-236D-828C-F067AE3AA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23</xdr:row>
          <xdr:rowOff>121920</xdr:rowOff>
        </xdr:from>
        <xdr:to>
          <xdr:col>1</xdr:col>
          <xdr:colOff>579120</xdr:colOff>
          <xdr:row>24</xdr:row>
          <xdr:rowOff>129540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503D87E-C16A-9D18-0242-C192AF2AF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.doc"/><Relationship Id="rId13" Type="http://schemas.openxmlformats.org/officeDocument/2006/relationships/image" Target="../media/image6.emf"/><Relationship Id="rId18" Type="http://schemas.openxmlformats.org/officeDocument/2006/relationships/oleObject" Target="../embeddings/Microsoft_Word_97_-_2003_Document7.doc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Microsoft_Word_97_-_2003_Document9.doc"/><Relationship Id="rId7" Type="http://schemas.openxmlformats.org/officeDocument/2006/relationships/image" Target="../media/image3.emf"/><Relationship Id="rId12" Type="http://schemas.openxmlformats.org/officeDocument/2006/relationships/oleObject" Target="../embeddings/Microsoft_Word_97_-_2003_Document4.doc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Microsoft_Word_97_-_2003_Document6.doc"/><Relationship Id="rId20" Type="http://schemas.openxmlformats.org/officeDocument/2006/relationships/oleObject" Target="../embeddings/Microsoft_Word_97_-_2003_Document8.doc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1.doc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oleObject" Target="../embeddings/Microsoft_Word_97_-_2003_Document3.doc"/><Relationship Id="rId19" Type="http://schemas.openxmlformats.org/officeDocument/2006/relationships/image" Target="../media/image9.emf"/><Relationship Id="rId4" Type="http://schemas.openxmlformats.org/officeDocument/2006/relationships/oleObject" Target="../embeddings/Microsoft_Word_97_-_2003_Document.doc"/><Relationship Id="rId9" Type="http://schemas.openxmlformats.org/officeDocument/2006/relationships/image" Target="../media/image4.emf"/><Relationship Id="rId14" Type="http://schemas.openxmlformats.org/officeDocument/2006/relationships/oleObject" Target="../embeddings/Microsoft_Word_97_-_2003_Document5.doc"/><Relationship Id="rId22" Type="http://schemas.openxmlformats.org/officeDocument/2006/relationships/image" Target="../media/image10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2.doc"/><Relationship Id="rId13" Type="http://schemas.openxmlformats.org/officeDocument/2006/relationships/image" Target="../media/image16.emf"/><Relationship Id="rId18" Type="http://schemas.openxmlformats.org/officeDocument/2006/relationships/image" Target="../media/image18.emf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Microsoft_Word_97_-_2003_Document20.doc"/><Relationship Id="rId7" Type="http://schemas.openxmlformats.org/officeDocument/2006/relationships/image" Target="../media/image13.emf"/><Relationship Id="rId12" Type="http://schemas.openxmlformats.org/officeDocument/2006/relationships/oleObject" Target="../embeddings/Microsoft_Word_97_-_2003_Document14.doc"/><Relationship Id="rId17" Type="http://schemas.openxmlformats.org/officeDocument/2006/relationships/oleObject" Target="../embeddings/Microsoft_Word_97_-_2003_Document17.doc"/><Relationship Id="rId2" Type="http://schemas.openxmlformats.org/officeDocument/2006/relationships/drawing" Target="../drawings/drawing3.xml"/><Relationship Id="rId16" Type="http://schemas.openxmlformats.org/officeDocument/2006/relationships/image" Target="../media/image17.emf"/><Relationship Id="rId20" Type="http://schemas.openxmlformats.org/officeDocument/2006/relationships/oleObject" Target="../embeddings/Microsoft_Word_97_-_2003_Document19.doc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11.doc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5" Type="http://schemas.openxmlformats.org/officeDocument/2006/relationships/oleObject" Target="../embeddings/Microsoft_Word_97_-_2003_Document16.doc"/><Relationship Id="rId10" Type="http://schemas.openxmlformats.org/officeDocument/2006/relationships/oleObject" Target="../embeddings/Microsoft_Word_97_-_2003_Document13.doc"/><Relationship Id="rId19" Type="http://schemas.openxmlformats.org/officeDocument/2006/relationships/oleObject" Target="../embeddings/Microsoft_Word_97_-_2003_Document18.doc"/><Relationship Id="rId4" Type="http://schemas.openxmlformats.org/officeDocument/2006/relationships/oleObject" Target="../embeddings/Microsoft_Word_97_-_2003_Document10.doc"/><Relationship Id="rId9" Type="http://schemas.openxmlformats.org/officeDocument/2006/relationships/image" Target="../media/image14.emf"/><Relationship Id="rId14" Type="http://schemas.openxmlformats.org/officeDocument/2006/relationships/oleObject" Target="../embeddings/Microsoft_Word_97_-_2003_Document15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20" sqref="H20"/>
    </sheetView>
  </sheetViews>
  <sheetFormatPr defaultRowHeight="13.2" x14ac:dyDescent="0.25"/>
  <cols>
    <col min="1" max="1" width="22.5546875" bestFit="1" customWidth="1"/>
    <col min="4" max="4" width="21.44140625" customWidth="1"/>
    <col min="6" max="6" width="15" bestFit="1" customWidth="1"/>
    <col min="8" max="8" width="10.109375" bestFit="1" customWidth="1"/>
  </cols>
  <sheetData>
    <row r="1" spans="1:1" x14ac:dyDescent="0.25">
      <c r="A1" s="1"/>
    </row>
    <row r="2" spans="1:1" x14ac:dyDescent="0.25">
      <c r="A2" s="1" t="s">
        <v>51</v>
      </c>
    </row>
    <row r="3" spans="1:1" x14ac:dyDescent="0.25">
      <c r="A3" s="1"/>
    </row>
    <row r="4" spans="1:1" x14ac:dyDescent="0.25">
      <c r="A4" s="8"/>
    </row>
    <row r="27" spans="1:5" x14ac:dyDescent="0.25">
      <c r="A27" s="2" t="s">
        <v>40</v>
      </c>
      <c r="B27" s="3" t="s">
        <v>38</v>
      </c>
    </row>
    <row r="28" spans="1:5" x14ac:dyDescent="0.25">
      <c r="A28" s="2" t="s">
        <v>0</v>
      </c>
      <c r="B28" s="4">
        <v>200</v>
      </c>
    </row>
    <row r="29" spans="1:5" x14ac:dyDescent="0.25">
      <c r="A29" s="2" t="s">
        <v>2</v>
      </c>
      <c r="B29" s="4">
        <v>400</v>
      </c>
      <c r="D29" s="2" t="s">
        <v>43</v>
      </c>
      <c r="E29" s="3" t="s">
        <v>48</v>
      </c>
    </row>
    <row r="30" spans="1:5" x14ac:dyDescent="0.25">
      <c r="A30" s="2" t="s">
        <v>3</v>
      </c>
      <c r="B30" s="4">
        <v>400</v>
      </c>
      <c r="D30" s="2" t="s">
        <v>21</v>
      </c>
      <c r="E30" s="6">
        <f>+((B29*B35)+(B30*B37)+(B31*(B37+B38))+(B32*(B37+B38+B39)))/(B37+B38+B39)</f>
        <v>800</v>
      </c>
    </row>
    <row r="31" spans="1:5" x14ac:dyDescent="0.25">
      <c r="A31" s="2" t="s">
        <v>4</v>
      </c>
      <c r="B31" s="4">
        <v>400</v>
      </c>
      <c r="D31" s="2" t="s">
        <v>22</v>
      </c>
      <c r="E31" s="6">
        <v>0</v>
      </c>
    </row>
    <row r="32" spans="1:5" x14ac:dyDescent="0.25">
      <c r="A32" s="2" t="s">
        <v>1</v>
      </c>
      <c r="B32" s="4">
        <v>200</v>
      </c>
      <c r="D32" s="2" t="s">
        <v>23</v>
      </c>
      <c r="E32" s="6">
        <f>((B28*(B35+B36+B38+B39))+(B29*(B36+B38+B39))+(B30*(B39+B38))+(B31*(B39)))/(B39+B38+B37)</f>
        <v>800</v>
      </c>
    </row>
    <row r="34" spans="1:6" x14ac:dyDescent="0.25">
      <c r="A34" s="2" t="s">
        <v>41</v>
      </c>
      <c r="B34" s="3" t="s">
        <v>39</v>
      </c>
      <c r="D34" s="2" t="s">
        <v>44</v>
      </c>
      <c r="E34" s="3" t="s">
        <v>48</v>
      </c>
      <c r="F34" s="3" t="s">
        <v>50</v>
      </c>
    </row>
    <row r="35" spans="1:6" x14ac:dyDescent="0.25">
      <c r="A35" s="2" t="s">
        <v>18</v>
      </c>
      <c r="B35" s="4">
        <v>2.25</v>
      </c>
      <c r="D35" s="2" t="s">
        <v>24</v>
      </c>
      <c r="E35" s="7">
        <f>(E30-B28)*(-B47/B53)</f>
        <v>-1081.6653826391969</v>
      </c>
      <c r="F35" s="3" t="str">
        <f>IF(E35&gt;0,"TENSION","COMPRESSION")</f>
        <v>COMPRESSION</v>
      </c>
    </row>
    <row r="36" spans="1:6" x14ac:dyDescent="0.25">
      <c r="A36" s="2" t="s">
        <v>19</v>
      </c>
      <c r="B36" s="4">
        <v>2.25</v>
      </c>
      <c r="D36" s="2" t="s">
        <v>26</v>
      </c>
      <c r="E36" s="7">
        <f>(-E35*B35/B47)</f>
        <v>900.00000000000011</v>
      </c>
      <c r="F36" s="3" t="str">
        <f t="shared" ref="F36:F47" si="0">IF(E36&gt;0,"TENSION","COMPRESSION")</f>
        <v>TENSION</v>
      </c>
    </row>
    <row r="37" spans="1:6" x14ac:dyDescent="0.25">
      <c r="A37" s="2" t="s">
        <v>5</v>
      </c>
      <c r="B37" s="4">
        <f>B35+B36</f>
        <v>4.5</v>
      </c>
      <c r="D37" s="2" t="s">
        <v>29</v>
      </c>
      <c r="E37" s="7">
        <f>(E32-B32)/(-B51/B52)</f>
        <v>-670.82039324993696</v>
      </c>
      <c r="F37" s="3" t="str">
        <f t="shared" si="0"/>
        <v>COMPRESSION</v>
      </c>
    </row>
    <row r="38" spans="1:6" x14ac:dyDescent="0.25">
      <c r="A38" s="2" t="s">
        <v>6</v>
      </c>
      <c r="B38" s="4">
        <v>2.25</v>
      </c>
      <c r="D38" s="2" t="s">
        <v>30</v>
      </c>
      <c r="E38" s="7">
        <f>(E37*(-B39/B52))</f>
        <v>300</v>
      </c>
      <c r="F38" s="3" t="str">
        <f t="shared" si="0"/>
        <v>TENSION</v>
      </c>
    </row>
    <row r="39" spans="1:6" x14ac:dyDescent="0.25">
      <c r="A39" s="2" t="s">
        <v>7</v>
      </c>
      <c r="B39" s="4">
        <v>2.25</v>
      </c>
      <c r="D39" s="2" t="s">
        <v>31</v>
      </c>
      <c r="E39" s="7">
        <f>(-B29*B35)/(B53*B37/B48)</f>
        <v>-360.55512754639898</v>
      </c>
      <c r="F39" s="3" t="str">
        <f t="shared" si="0"/>
        <v>COMPRESSION</v>
      </c>
    </row>
    <row r="40" spans="1:6" x14ac:dyDescent="0.25">
      <c r="A40" s="2" t="s">
        <v>8</v>
      </c>
      <c r="B40" s="4">
        <v>6</v>
      </c>
      <c r="D40" s="2" t="s">
        <v>32</v>
      </c>
      <c r="E40" s="7">
        <f>(-E39*(B53/B48))</f>
        <v>200</v>
      </c>
      <c r="F40" s="3" t="str">
        <f t="shared" si="0"/>
        <v>TENSION</v>
      </c>
    </row>
    <row r="41" spans="1:6" x14ac:dyDescent="0.25">
      <c r="D41" s="2" t="s">
        <v>33</v>
      </c>
      <c r="E41" s="7">
        <f>(E39*(B36/B48))+E36</f>
        <v>600.00000000000011</v>
      </c>
      <c r="F41" s="3" t="str">
        <f t="shared" si="0"/>
        <v>TENSION</v>
      </c>
    </row>
    <row r="42" spans="1:6" x14ac:dyDescent="0.25">
      <c r="D42" s="2" t="s">
        <v>34</v>
      </c>
      <c r="E42" s="7">
        <f>(E38-E41)/(B38/B50)</f>
        <v>-500.00000000000023</v>
      </c>
      <c r="F42" s="3" t="str">
        <f t="shared" si="0"/>
        <v>COMPRESSION</v>
      </c>
    </row>
    <row r="43" spans="1:6" x14ac:dyDescent="0.25">
      <c r="A43" s="2" t="s">
        <v>42</v>
      </c>
      <c r="B43" s="3" t="s">
        <v>39</v>
      </c>
      <c r="D43" s="2" t="s">
        <v>35</v>
      </c>
      <c r="E43" s="7">
        <f>(-E42*(B49/B50))</f>
        <v>400.00000000000023</v>
      </c>
      <c r="F43" s="3" t="str">
        <f t="shared" si="0"/>
        <v>TENSION</v>
      </c>
    </row>
    <row r="44" spans="1:6" x14ac:dyDescent="0.25">
      <c r="A44" s="2" t="s">
        <v>9</v>
      </c>
      <c r="B44" s="5">
        <f>((B39)^2+((B39/(B39+B38+B37)*B40)^2))^0.5</f>
        <v>2.7041634565979922</v>
      </c>
      <c r="D44" s="2" t="s">
        <v>36</v>
      </c>
      <c r="E44" s="7">
        <f>(E37*B39/B52)/(B38/B45)</f>
        <v>-360.55512754639898</v>
      </c>
      <c r="F44" s="3" t="str">
        <f t="shared" si="0"/>
        <v>COMPRESSION</v>
      </c>
    </row>
    <row r="45" spans="1:6" x14ac:dyDescent="0.25">
      <c r="A45" s="2" t="s">
        <v>10</v>
      </c>
      <c r="B45" s="5">
        <f>((B38)^2+((B38/(B37+B39+B38)*B40)^2))^0.5</f>
        <v>2.7041634565979922</v>
      </c>
      <c r="D45" s="2" t="s">
        <v>37</v>
      </c>
      <c r="E45" s="7">
        <f>(E42*(B38/B50)+(E44*B38/B45))/(B36/B46)</f>
        <v>-721.11025509279807</v>
      </c>
      <c r="F45" s="3" t="str">
        <f t="shared" si="0"/>
        <v>COMPRESSION</v>
      </c>
    </row>
    <row r="46" spans="1:6" x14ac:dyDescent="0.25">
      <c r="A46" s="2" t="s">
        <v>11</v>
      </c>
      <c r="B46" s="5">
        <f>((B36)^2+((B36/(B37+B38+B39)*B40)^2))^0.5</f>
        <v>2.7041634565979922</v>
      </c>
      <c r="D46" s="2" t="s">
        <v>27</v>
      </c>
      <c r="E46" s="7">
        <f>-B32</f>
        <v>-200</v>
      </c>
      <c r="F46" s="3" t="str">
        <f t="shared" si="0"/>
        <v>COMPRESSION</v>
      </c>
    </row>
    <row r="47" spans="1:6" x14ac:dyDescent="0.25">
      <c r="A47" s="2" t="s">
        <v>12</v>
      </c>
      <c r="B47" s="5">
        <f>((B35)^2+((B35/(B37+B39+B38)*B40)^2))^0.5</f>
        <v>2.7041634565979922</v>
      </c>
      <c r="D47" s="2" t="s">
        <v>28</v>
      </c>
      <c r="E47" s="7">
        <f>0</f>
        <v>0</v>
      </c>
      <c r="F47" s="3" t="str">
        <f t="shared" si="0"/>
        <v>COMPRESSION</v>
      </c>
    </row>
    <row r="48" spans="1:6" x14ac:dyDescent="0.25">
      <c r="A48" s="2" t="s">
        <v>17</v>
      </c>
      <c r="B48" s="5">
        <f>((B36)^2+((B36/(B37+B38+B39)*B40)^2))^0.5</f>
        <v>2.7041634565979922</v>
      </c>
    </row>
    <row r="49" spans="1:2" x14ac:dyDescent="0.25">
      <c r="A49" s="2" t="s">
        <v>13</v>
      </c>
      <c r="B49" s="5">
        <f>((B37/(B37+B39+B38)*B40))</f>
        <v>3</v>
      </c>
    </row>
    <row r="50" spans="1:2" x14ac:dyDescent="0.25">
      <c r="A50" s="2" t="s">
        <v>14</v>
      </c>
      <c r="B50" s="5">
        <f>((B38)^2+((B37/(B37+B38+B39)*B40)^2))^0.5</f>
        <v>3.75</v>
      </c>
    </row>
    <row r="51" spans="1:2" x14ac:dyDescent="0.25">
      <c r="A51" s="2" t="s">
        <v>15</v>
      </c>
      <c r="B51" s="5">
        <f>((B37+B38)/(B37+B38+B39)*B40)</f>
        <v>4.5</v>
      </c>
    </row>
    <row r="52" spans="1:2" x14ac:dyDescent="0.25">
      <c r="A52" s="2" t="s">
        <v>16</v>
      </c>
      <c r="B52" s="5">
        <f>((B39)^2+((B37+B38)/(B37+B38+B39)*B40)^2)^0.5</f>
        <v>5.0311529493745271</v>
      </c>
    </row>
    <row r="53" spans="1:2" x14ac:dyDescent="0.25">
      <c r="A53" s="2" t="s">
        <v>25</v>
      </c>
      <c r="B53" s="5">
        <f>(B35/(B37+B38+B39))*B40</f>
        <v>1.5</v>
      </c>
    </row>
  </sheetData>
  <phoneticPr fontId="0" type="noConversion"/>
  <pageMargins left="0.75" right="0.75" top="0.5" bottom="0.25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1" sqref="E1"/>
    </sheetView>
  </sheetViews>
  <sheetFormatPr defaultRowHeight="13.2" x14ac:dyDescent="0.25"/>
  <cols>
    <col min="1" max="1" width="22.5546875" bestFit="1" customWidth="1"/>
    <col min="4" max="4" width="22" bestFit="1" customWidth="1"/>
    <col min="6" max="6" width="15" bestFit="1" customWidth="1"/>
  </cols>
  <sheetData>
    <row r="1" spans="1:1" x14ac:dyDescent="0.25">
      <c r="A1" s="1"/>
    </row>
    <row r="2" spans="1:1" x14ac:dyDescent="0.25">
      <c r="A2" s="1" t="s">
        <v>53</v>
      </c>
    </row>
    <row r="3" spans="1:1" x14ac:dyDescent="0.25">
      <c r="A3" s="1"/>
    </row>
    <row r="4" spans="1:1" x14ac:dyDescent="0.25">
      <c r="A4" s="8"/>
    </row>
    <row r="25" spans="1:6" x14ac:dyDescent="0.25">
      <c r="A25" s="2" t="s">
        <v>40</v>
      </c>
      <c r="B25" s="3" t="s">
        <v>46</v>
      </c>
    </row>
    <row r="26" spans="1:6" x14ac:dyDescent="0.25">
      <c r="A26" s="2" t="s">
        <v>0</v>
      </c>
      <c r="B26" s="4">
        <v>300</v>
      </c>
    </row>
    <row r="27" spans="1:6" x14ac:dyDescent="0.25">
      <c r="A27" s="2" t="s">
        <v>2</v>
      </c>
      <c r="B27" s="4">
        <v>500</v>
      </c>
      <c r="D27" s="2" t="s">
        <v>20</v>
      </c>
      <c r="E27" s="3" t="s">
        <v>48</v>
      </c>
    </row>
    <row r="28" spans="1:6" x14ac:dyDescent="0.25">
      <c r="A28" s="2" t="s">
        <v>3</v>
      </c>
      <c r="B28" s="4">
        <v>800</v>
      </c>
      <c r="D28" s="2" t="s">
        <v>21</v>
      </c>
      <c r="E28" s="6">
        <f>(($B$26*($B$33+$B$34+$B$36+$B$37))+($B$27*($B$34+$B$36+$B$37))+($B$28*($B$37+$B$36))+($B$29*($B$37)))/($B$37+$B$36+$B$35)</f>
        <v>1225</v>
      </c>
    </row>
    <row r="29" spans="1:6" x14ac:dyDescent="0.25">
      <c r="A29" s="2" t="s">
        <v>4</v>
      </c>
      <c r="B29" s="4">
        <v>600</v>
      </c>
      <c r="D29" s="2" t="s">
        <v>22</v>
      </c>
      <c r="E29" s="6">
        <v>0</v>
      </c>
    </row>
    <row r="30" spans="1:6" x14ac:dyDescent="0.25">
      <c r="A30" s="2" t="s">
        <v>1</v>
      </c>
      <c r="B30" s="4">
        <v>-300</v>
      </c>
      <c r="D30" s="2" t="s">
        <v>23</v>
      </c>
      <c r="E30" s="6">
        <f>+(($B$27*$B$33)+($B$28*$B$35)+($B$29*($B$35+$B$36))+($B$30*($B$35+$B$36+$B$37)))/($B$35+$B$36+$B$37)</f>
        <v>675</v>
      </c>
    </row>
    <row r="32" spans="1:6" x14ac:dyDescent="0.25">
      <c r="A32" s="2" t="s">
        <v>45</v>
      </c>
      <c r="B32" s="3" t="s">
        <v>47</v>
      </c>
      <c r="D32" s="2" t="s">
        <v>44</v>
      </c>
      <c r="E32" s="3" t="s">
        <v>48</v>
      </c>
      <c r="F32" s="9" t="s">
        <v>50</v>
      </c>
    </row>
    <row r="33" spans="1:6" x14ac:dyDescent="0.25">
      <c r="A33" s="2" t="s">
        <v>18</v>
      </c>
      <c r="B33" s="4">
        <v>4.5</v>
      </c>
      <c r="D33" s="2" t="s">
        <v>24</v>
      </c>
      <c r="E33" s="7">
        <f>(E28-B26)*(-B45/B51)</f>
        <v>-2068.3628791873057</v>
      </c>
      <c r="F33" s="3" t="str">
        <f>IF(E33&gt;0,"TENSION","COMPRESSION")</f>
        <v>COMPRESSION</v>
      </c>
    </row>
    <row r="34" spans="1:6" x14ac:dyDescent="0.25">
      <c r="A34" s="2" t="s">
        <v>19</v>
      </c>
      <c r="B34" s="4">
        <v>4.5</v>
      </c>
      <c r="D34" s="2" t="s">
        <v>26</v>
      </c>
      <c r="E34" s="7">
        <f>(-E33*B33/B45)</f>
        <v>1850</v>
      </c>
      <c r="F34" s="3" t="str">
        <f t="shared" ref="F34:F45" si="0">IF(E34&gt;0,"TENSION","COMPRESSION")</f>
        <v>TENSION</v>
      </c>
    </row>
    <row r="35" spans="1:6" x14ac:dyDescent="0.25">
      <c r="A35" s="2" t="s">
        <v>5</v>
      </c>
      <c r="B35" s="4">
        <f>B33+B34</f>
        <v>9</v>
      </c>
      <c r="D35" s="2" t="s">
        <v>29</v>
      </c>
      <c r="E35" s="7">
        <f>(E30-B30)/(-B49/B50)</f>
        <v>-1171.8041645257965</v>
      </c>
      <c r="F35" s="3" t="str">
        <f t="shared" si="0"/>
        <v>COMPRESSION</v>
      </c>
    </row>
    <row r="36" spans="1:6" x14ac:dyDescent="0.25">
      <c r="A36" s="2" t="s">
        <v>6</v>
      </c>
      <c r="B36" s="4">
        <v>4.5</v>
      </c>
      <c r="D36" s="2" t="s">
        <v>30</v>
      </c>
      <c r="E36" s="7">
        <f>(E35*(-B37/B50))</f>
        <v>650</v>
      </c>
      <c r="F36" s="3" t="str">
        <f t="shared" si="0"/>
        <v>TENSION</v>
      </c>
    </row>
    <row r="37" spans="1:6" x14ac:dyDescent="0.25">
      <c r="A37" s="2" t="s">
        <v>7</v>
      </c>
      <c r="B37" s="4">
        <v>4.5</v>
      </c>
      <c r="D37" s="2" t="s">
        <v>31</v>
      </c>
      <c r="E37" s="7">
        <f>(-B27*B33)/(B51*B35/B46)</f>
        <v>-559.01699437494744</v>
      </c>
      <c r="F37" s="3" t="str">
        <f t="shared" si="0"/>
        <v>COMPRESSION</v>
      </c>
    </row>
    <row r="38" spans="1:6" x14ac:dyDescent="0.25">
      <c r="A38" s="2" t="s">
        <v>8</v>
      </c>
      <c r="B38" s="4">
        <v>9</v>
      </c>
      <c r="D38" s="2" t="s">
        <v>32</v>
      </c>
      <c r="E38" s="7">
        <f>(-E37*(B51/B46))</f>
        <v>250</v>
      </c>
      <c r="F38" s="3" t="str">
        <f t="shared" si="0"/>
        <v>TENSION</v>
      </c>
    </row>
    <row r="39" spans="1:6" x14ac:dyDescent="0.25">
      <c r="D39" s="2" t="s">
        <v>33</v>
      </c>
      <c r="E39" s="7">
        <f>(E37*(B34/B46))+E34</f>
        <v>1350</v>
      </c>
      <c r="F39" s="3" t="str">
        <f t="shared" si="0"/>
        <v>TENSION</v>
      </c>
    </row>
    <row r="40" spans="1:6" x14ac:dyDescent="0.25">
      <c r="D40" s="2" t="s">
        <v>34</v>
      </c>
      <c r="E40" s="7">
        <f>(E36-E39)/(B36/B48)</f>
        <v>-989.94949366116646</v>
      </c>
      <c r="F40" s="3" t="str">
        <f t="shared" si="0"/>
        <v>COMPRESSION</v>
      </c>
    </row>
    <row r="41" spans="1:6" x14ac:dyDescent="0.25">
      <c r="A41" s="2" t="s">
        <v>42</v>
      </c>
      <c r="B41" s="3" t="s">
        <v>39</v>
      </c>
      <c r="D41" s="2" t="s">
        <v>35</v>
      </c>
      <c r="E41" s="7">
        <f>(-E40*(B47/B48))</f>
        <v>700</v>
      </c>
      <c r="F41" s="3" t="str">
        <f t="shared" si="0"/>
        <v>TENSION</v>
      </c>
    </row>
    <row r="42" spans="1:6" x14ac:dyDescent="0.25">
      <c r="A42" s="2" t="s">
        <v>9</v>
      </c>
      <c r="B42" s="5">
        <f>((B37)^2+((B37/(B37+B36+B35)*B38)^2))^0.5</f>
        <v>5.0311529493745271</v>
      </c>
      <c r="D42" s="2" t="s">
        <v>36</v>
      </c>
      <c r="E42" s="7">
        <f>(E35*B37/B50)/(B36/B43)</f>
        <v>-726.72209268743165</v>
      </c>
      <c r="F42" s="3" t="str">
        <f t="shared" si="0"/>
        <v>COMPRESSION</v>
      </c>
    </row>
    <row r="43" spans="1:6" x14ac:dyDescent="0.25">
      <c r="A43" s="2" t="s">
        <v>10</v>
      </c>
      <c r="B43" s="5">
        <f>((B36)^2+((B36/(B35+B37+B36)*B38)^2))^0.5</f>
        <v>5.0311529493745271</v>
      </c>
      <c r="D43" s="2" t="s">
        <v>37</v>
      </c>
      <c r="E43" s="7">
        <f>(E40*(B36/B48)+(E42*B36/B43))/(B34/B44)</f>
        <v>-1509.345884812358</v>
      </c>
      <c r="F43" s="3" t="str">
        <f t="shared" si="0"/>
        <v>COMPRESSION</v>
      </c>
    </row>
    <row r="44" spans="1:6" x14ac:dyDescent="0.25">
      <c r="A44" s="2" t="s">
        <v>11</v>
      </c>
      <c r="B44" s="5">
        <f>((B34)^2+((B34/(B35+B36+B37)*B38)^2))^0.5</f>
        <v>5.0311529493745271</v>
      </c>
      <c r="D44" s="2" t="s">
        <v>27</v>
      </c>
      <c r="E44" s="7">
        <f>-B30</f>
        <v>300</v>
      </c>
      <c r="F44" s="3" t="str">
        <f t="shared" si="0"/>
        <v>TENSION</v>
      </c>
    </row>
    <row r="45" spans="1:6" x14ac:dyDescent="0.25">
      <c r="A45" s="2" t="s">
        <v>12</v>
      </c>
      <c r="B45" s="5">
        <f>((B33)^2+((B33/(B35+B37+B36)*B38)^2))^0.5</f>
        <v>5.0311529493745271</v>
      </c>
      <c r="D45" s="2" t="s">
        <v>28</v>
      </c>
      <c r="E45" s="7">
        <f>0</f>
        <v>0</v>
      </c>
      <c r="F45" s="3" t="str">
        <f t="shared" si="0"/>
        <v>COMPRESSION</v>
      </c>
    </row>
    <row r="46" spans="1:6" x14ac:dyDescent="0.25">
      <c r="A46" s="2" t="s">
        <v>17</v>
      </c>
      <c r="B46" s="5">
        <f>((B34)^2+((B34/(B35+B36+B37)*B38)^2))^0.5</f>
        <v>5.0311529493745271</v>
      </c>
    </row>
    <row r="47" spans="1:6" x14ac:dyDescent="0.25">
      <c r="A47" s="2" t="s">
        <v>13</v>
      </c>
      <c r="B47" s="5">
        <f>((B35/(B35+B37+B36)*B38))</f>
        <v>4.5</v>
      </c>
    </row>
    <row r="48" spans="1:6" x14ac:dyDescent="0.25">
      <c r="A48" s="2" t="s">
        <v>14</v>
      </c>
      <c r="B48" s="5">
        <f>((B36)^2+((B35/(B35+B36+B37)*B38)^2))^0.5</f>
        <v>6.3639610306789276</v>
      </c>
    </row>
    <row r="49" spans="1:2" x14ac:dyDescent="0.25">
      <c r="A49" s="2" t="s">
        <v>15</v>
      </c>
      <c r="B49" s="5">
        <f>((B35+B36)/(B35+B36+B37)*B38)</f>
        <v>6.75</v>
      </c>
    </row>
    <row r="50" spans="1:2" x14ac:dyDescent="0.25">
      <c r="A50" s="2" t="s">
        <v>16</v>
      </c>
      <c r="B50" s="5">
        <f>((B37)^2+((B35+B36)/(B35+B36+B37)*B38)^2)^0.5</f>
        <v>8.1124903697939761</v>
      </c>
    </row>
    <row r="51" spans="1:2" x14ac:dyDescent="0.25">
      <c r="A51" s="2" t="s">
        <v>25</v>
      </c>
      <c r="B51" s="5">
        <f>(B33/(B35+B36+B37))*B38</f>
        <v>2.25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r:id="rId5">
            <anchor moveWithCells="1">
              <from>
                <xdr:col>2</xdr:col>
                <xdr:colOff>464820</xdr:colOff>
                <xdr:row>5</xdr:row>
                <xdr:rowOff>76200</xdr:rowOff>
              </from>
              <to>
                <xdr:col>3</xdr:col>
                <xdr:colOff>746760</xdr:colOff>
                <xdr:row>6</xdr:row>
                <xdr:rowOff>91440</xdr:rowOff>
              </to>
            </anchor>
          </objectPr>
        </oleObject>
      </mc:Choice>
      <mc:Fallback>
        <oleObject progId="Word.Document.8" shapeId="1027" r:id="rId4"/>
      </mc:Fallback>
    </mc:AlternateContent>
    <mc:AlternateContent xmlns:mc="http://schemas.openxmlformats.org/markup-compatibility/2006">
      <mc:Choice Requires="x14">
        <oleObject progId="Word.Document.8" shapeId="1028" r:id="rId6">
          <objectPr defaultSize="0" r:id="rId7">
            <anchor moveWithCells="1">
              <from>
                <xdr:col>0</xdr:col>
                <xdr:colOff>1379220</xdr:colOff>
                <xdr:row>9</xdr:row>
                <xdr:rowOff>91440</xdr:rowOff>
              </from>
              <to>
                <xdr:col>2</xdr:col>
                <xdr:colOff>99060</xdr:colOff>
                <xdr:row>10</xdr:row>
                <xdr:rowOff>99060</xdr:rowOff>
              </to>
            </anchor>
          </objectPr>
        </oleObject>
      </mc:Choice>
      <mc:Fallback>
        <oleObject progId="Word.Document.8" shapeId="1028" r:id="rId6"/>
      </mc:Fallback>
    </mc:AlternateContent>
    <mc:AlternateContent xmlns:mc="http://schemas.openxmlformats.org/markup-compatibility/2006">
      <mc:Choice Requires="x14">
        <oleObject progId="Word.Document.8" shapeId="1029" r:id="rId8">
          <objectPr defaultSize="0" r:id="rId9">
            <anchor moveWithCells="1">
              <from>
                <xdr:col>0</xdr:col>
                <xdr:colOff>815340</xdr:colOff>
                <xdr:row>11</xdr:row>
                <xdr:rowOff>129540</xdr:rowOff>
              </from>
              <to>
                <xdr:col>1</xdr:col>
                <xdr:colOff>152400</xdr:colOff>
                <xdr:row>12</xdr:row>
                <xdr:rowOff>137160</xdr:rowOff>
              </to>
            </anchor>
          </objectPr>
        </oleObject>
      </mc:Choice>
      <mc:Fallback>
        <oleObject progId="Word.Document.8" shapeId="1029" r:id="rId8"/>
      </mc:Fallback>
    </mc:AlternateContent>
    <mc:AlternateContent xmlns:mc="http://schemas.openxmlformats.org/markup-compatibility/2006">
      <mc:Choice Requires="x14">
        <oleObject progId="Word.Document.8" shapeId="1030" r:id="rId10">
          <objectPr defaultSize="0" r:id="rId11">
            <anchor moveWithCells="1">
              <from>
                <xdr:col>0</xdr:col>
                <xdr:colOff>114300</xdr:colOff>
                <xdr:row>15</xdr:row>
                <xdr:rowOff>7620</xdr:rowOff>
              </from>
              <to>
                <xdr:col>0</xdr:col>
                <xdr:colOff>1005840</xdr:colOff>
                <xdr:row>16</xdr:row>
                <xdr:rowOff>22860</xdr:rowOff>
              </to>
            </anchor>
          </objectPr>
        </oleObject>
      </mc:Choice>
      <mc:Fallback>
        <oleObject progId="Word.Document.8" shapeId="1030" r:id="rId10"/>
      </mc:Fallback>
    </mc:AlternateContent>
    <mc:AlternateContent xmlns:mc="http://schemas.openxmlformats.org/markup-compatibility/2006">
      <mc:Choice Requires="x14">
        <oleObject progId="Word.Document.8" shapeId="1031" r:id="rId12">
          <objectPr defaultSize="0" r:id="rId13">
            <anchor moveWithCells="1">
              <from>
                <xdr:col>0</xdr:col>
                <xdr:colOff>1226820</xdr:colOff>
                <xdr:row>20</xdr:row>
                <xdr:rowOff>68580</xdr:rowOff>
              </from>
              <to>
                <xdr:col>1</xdr:col>
                <xdr:colOff>236220</xdr:colOff>
                <xdr:row>21</xdr:row>
                <xdr:rowOff>76200</xdr:rowOff>
              </to>
            </anchor>
          </objectPr>
        </oleObject>
      </mc:Choice>
      <mc:Fallback>
        <oleObject progId="Word.Document.8" shapeId="1031" r:id="rId12"/>
      </mc:Fallback>
    </mc:AlternateContent>
    <mc:AlternateContent xmlns:mc="http://schemas.openxmlformats.org/markup-compatibility/2006">
      <mc:Choice Requires="x14">
        <oleObject progId="Word.Document.8" shapeId="1032" r:id="rId14">
          <objectPr defaultSize="0" r:id="rId15">
            <anchor moveWithCells="1">
              <from>
                <xdr:col>2</xdr:col>
                <xdr:colOff>342900</xdr:colOff>
                <xdr:row>20</xdr:row>
                <xdr:rowOff>76200</xdr:rowOff>
              </from>
              <to>
                <xdr:col>3</xdr:col>
                <xdr:colOff>213360</xdr:colOff>
                <xdr:row>21</xdr:row>
                <xdr:rowOff>91440</xdr:rowOff>
              </to>
            </anchor>
          </objectPr>
        </oleObject>
      </mc:Choice>
      <mc:Fallback>
        <oleObject progId="Word.Document.8" shapeId="1032" r:id="rId14"/>
      </mc:Fallback>
    </mc:AlternateContent>
    <mc:AlternateContent xmlns:mc="http://schemas.openxmlformats.org/markup-compatibility/2006">
      <mc:Choice Requires="x14">
        <oleObject progId="Word.Document.8" shapeId="1033" r:id="rId16">
          <objectPr defaultSize="0" r:id="rId17">
            <anchor moveWithCells="1">
              <from>
                <xdr:col>1</xdr:col>
                <xdr:colOff>335280</xdr:colOff>
                <xdr:row>20</xdr:row>
                <xdr:rowOff>68580</xdr:rowOff>
              </from>
              <to>
                <xdr:col>2</xdr:col>
                <xdr:colOff>236220</xdr:colOff>
                <xdr:row>21</xdr:row>
                <xdr:rowOff>76200</xdr:rowOff>
              </to>
            </anchor>
          </objectPr>
        </oleObject>
      </mc:Choice>
      <mc:Fallback>
        <oleObject progId="Word.Document.8" shapeId="1033" r:id="rId16"/>
      </mc:Fallback>
    </mc:AlternateContent>
    <mc:AlternateContent xmlns:mc="http://schemas.openxmlformats.org/markup-compatibility/2006">
      <mc:Choice Requires="x14">
        <oleObject progId="Word.Document.8" shapeId="1034" r:id="rId18">
          <objectPr defaultSize="0" r:id="rId19">
            <anchor moveWithCells="1">
              <from>
                <xdr:col>3</xdr:col>
                <xdr:colOff>365760</xdr:colOff>
                <xdr:row>12</xdr:row>
                <xdr:rowOff>160020</xdr:rowOff>
              </from>
              <to>
                <xdr:col>3</xdr:col>
                <xdr:colOff>1257300</xdr:colOff>
                <xdr:row>14</xdr:row>
                <xdr:rowOff>0</xdr:rowOff>
              </to>
            </anchor>
          </objectPr>
        </oleObject>
      </mc:Choice>
      <mc:Fallback>
        <oleObject progId="Word.Document.8" shapeId="1034" r:id="rId18"/>
      </mc:Fallback>
    </mc:AlternateContent>
    <mc:AlternateContent xmlns:mc="http://schemas.openxmlformats.org/markup-compatibility/2006">
      <mc:Choice Requires="x14">
        <oleObject progId="Word.Document.8" shapeId="1035" r:id="rId20">
          <objectPr defaultSize="0" r:id="rId13">
            <anchor moveWithCells="1">
              <from>
                <xdr:col>0</xdr:col>
                <xdr:colOff>617220</xdr:colOff>
                <xdr:row>20</xdr:row>
                <xdr:rowOff>45720</xdr:rowOff>
              </from>
              <to>
                <xdr:col>0</xdr:col>
                <xdr:colOff>1181100</xdr:colOff>
                <xdr:row>21</xdr:row>
                <xdr:rowOff>60960</xdr:rowOff>
              </to>
            </anchor>
          </objectPr>
        </oleObject>
      </mc:Choice>
      <mc:Fallback>
        <oleObject progId="Word.Document.8" shapeId="1035" r:id="rId20"/>
      </mc:Fallback>
    </mc:AlternateContent>
    <mc:AlternateContent xmlns:mc="http://schemas.openxmlformats.org/markup-compatibility/2006">
      <mc:Choice Requires="x14">
        <oleObject progId="Word.Document.8" shapeId="1036" r:id="rId21">
          <objectPr defaultSize="0" r:id="rId22">
            <anchor moveWithCells="1">
              <from>
                <xdr:col>1</xdr:col>
                <xdr:colOff>335280</xdr:colOff>
                <xdr:row>7</xdr:row>
                <xdr:rowOff>22860</xdr:rowOff>
              </from>
              <to>
                <xdr:col>2</xdr:col>
                <xdr:colOff>594360</xdr:colOff>
                <xdr:row>8</xdr:row>
                <xdr:rowOff>30480</xdr:rowOff>
              </to>
            </anchor>
          </objectPr>
        </oleObject>
      </mc:Choice>
      <mc:Fallback>
        <oleObject progId="Word.Document.8" shapeId="1036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57"/>
  <sheetViews>
    <sheetView workbookViewId="0">
      <selection activeCell="C29" sqref="C29"/>
    </sheetView>
  </sheetViews>
  <sheetFormatPr defaultRowHeight="13.2" x14ac:dyDescent="0.25"/>
  <cols>
    <col min="1" max="1" width="21.109375" bestFit="1" customWidth="1"/>
    <col min="4" max="4" width="22" bestFit="1" customWidth="1"/>
    <col min="6" max="6" width="15.109375" customWidth="1"/>
  </cols>
  <sheetData>
    <row r="3" spans="1:1" x14ac:dyDescent="0.25">
      <c r="A3" t="s">
        <v>52</v>
      </c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8"/>
    </row>
    <row r="31" spans="1:2" x14ac:dyDescent="0.25">
      <c r="A31" s="2" t="s">
        <v>40</v>
      </c>
      <c r="B31" s="3" t="s">
        <v>46</v>
      </c>
    </row>
    <row r="32" spans="1:2" x14ac:dyDescent="0.25">
      <c r="A32" s="2" t="s">
        <v>0</v>
      </c>
      <c r="B32" s="4">
        <v>300</v>
      </c>
    </row>
    <row r="33" spans="1:6" x14ac:dyDescent="0.25">
      <c r="A33" s="2" t="s">
        <v>2</v>
      </c>
      <c r="B33" s="4">
        <v>600</v>
      </c>
      <c r="D33" s="2" t="s">
        <v>20</v>
      </c>
      <c r="E33" s="3" t="s">
        <v>48</v>
      </c>
    </row>
    <row r="34" spans="1:6" x14ac:dyDescent="0.25">
      <c r="A34" s="2" t="s">
        <v>3</v>
      </c>
      <c r="B34" s="4">
        <v>600</v>
      </c>
      <c r="D34" s="2" t="s">
        <v>21</v>
      </c>
      <c r="E34" s="6">
        <f>+((B33*B39)+(B34*B41)+(B35*(B41+B42))+(B36*(B41+B42+B43)))/(B41+B42+B43)</f>
        <v>1200</v>
      </c>
    </row>
    <row r="35" spans="1:6" x14ac:dyDescent="0.25">
      <c r="A35" s="2" t="s">
        <v>4</v>
      </c>
      <c r="B35" s="4">
        <v>600</v>
      </c>
      <c r="D35" s="2" t="s">
        <v>22</v>
      </c>
      <c r="E35" s="6">
        <v>0</v>
      </c>
    </row>
    <row r="36" spans="1:6" x14ac:dyDescent="0.25">
      <c r="A36" s="2" t="s">
        <v>1</v>
      </c>
      <c r="B36" s="4">
        <v>300</v>
      </c>
      <c r="D36" s="2" t="s">
        <v>23</v>
      </c>
      <c r="E36" s="6">
        <f>((B32*(B39+B40+B42+B43))+(B33*(B40+B42+B43))+(B34*(B43+B42))+(B35*(B43)))/(B43+B42+B41)</f>
        <v>1200</v>
      </c>
    </row>
    <row r="38" spans="1:6" x14ac:dyDescent="0.25">
      <c r="A38" s="2" t="s">
        <v>45</v>
      </c>
      <c r="B38" s="3" t="s">
        <v>47</v>
      </c>
      <c r="D38" s="2" t="s">
        <v>44</v>
      </c>
      <c r="E38" s="3" t="s">
        <v>48</v>
      </c>
      <c r="F38" s="2"/>
    </row>
    <row r="39" spans="1:6" x14ac:dyDescent="0.25">
      <c r="A39" s="2" t="s">
        <v>18</v>
      </c>
      <c r="B39" s="4">
        <v>4.5</v>
      </c>
      <c r="D39" s="2" t="s">
        <v>24</v>
      </c>
      <c r="E39" s="7">
        <f>(E34-B32)*(-B51/B57)</f>
        <v>-1622.4980739587952</v>
      </c>
      <c r="F39" s="10" t="str">
        <f>IF(E39&gt;0,"TENSION","COMPRESSION")</f>
        <v>COMPRESSION</v>
      </c>
    </row>
    <row r="40" spans="1:6" x14ac:dyDescent="0.25">
      <c r="A40" s="2" t="s">
        <v>19</v>
      </c>
      <c r="B40" s="4">
        <v>4.5</v>
      </c>
      <c r="D40" s="2" t="s">
        <v>26</v>
      </c>
      <c r="E40" s="7">
        <f>(-E39*B39/B51)</f>
        <v>1350</v>
      </c>
      <c r="F40" s="10" t="str">
        <f t="shared" ref="F40:F51" si="0">IF(E40&gt;0,"TENSION","COMPRESSION")</f>
        <v>TENSION</v>
      </c>
    </row>
    <row r="41" spans="1:6" x14ac:dyDescent="0.25">
      <c r="A41" s="2" t="s">
        <v>5</v>
      </c>
      <c r="B41" s="4">
        <f>B39+B40</f>
        <v>9</v>
      </c>
      <c r="D41" s="2" t="s">
        <v>29</v>
      </c>
      <c r="E41" s="7">
        <f>(E36-B36)/(-B55/B56)</f>
        <v>-1006.2305898749054</v>
      </c>
      <c r="F41" s="10" t="str">
        <f t="shared" si="0"/>
        <v>COMPRESSION</v>
      </c>
    </row>
    <row r="42" spans="1:6" x14ac:dyDescent="0.25">
      <c r="A42" s="2" t="s">
        <v>6</v>
      </c>
      <c r="B42" s="4">
        <v>4.5</v>
      </c>
      <c r="D42" s="2" t="s">
        <v>30</v>
      </c>
      <c r="E42" s="7">
        <f>(E41*(-B43/B56))</f>
        <v>450</v>
      </c>
      <c r="F42" s="10" t="str">
        <f t="shared" si="0"/>
        <v>TENSION</v>
      </c>
    </row>
    <row r="43" spans="1:6" x14ac:dyDescent="0.25">
      <c r="A43" s="2" t="s">
        <v>7</v>
      </c>
      <c r="B43" s="4">
        <v>4.5</v>
      </c>
      <c r="D43" s="2" t="s">
        <v>31</v>
      </c>
      <c r="E43" s="7">
        <f>(-B33*B39)/(B57*B41/B52)</f>
        <v>-540.83269131959844</v>
      </c>
      <c r="F43" s="10" t="str">
        <f t="shared" si="0"/>
        <v>COMPRESSION</v>
      </c>
    </row>
    <row r="44" spans="1:6" x14ac:dyDescent="0.25">
      <c r="A44" s="2" t="s">
        <v>8</v>
      </c>
      <c r="B44" s="4">
        <v>12</v>
      </c>
      <c r="D44" s="2" t="s">
        <v>32</v>
      </c>
      <c r="E44" s="7">
        <f>(-E43*(B57/B52))</f>
        <v>300</v>
      </c>
      <c r="F44" s="10" t="str">
        <f t="shared" si="0"/>
        <v>TENSION</v>
      </c>
    </row>
    <row r="45" spans="1:6" x14ac:dyDescent="0.25">
      <c r="D45" s="2" t="s">
        <v>33</v>
      </c>
      <c r="E45" s="7">
        <f>(E43*(B40/B52))+E40</f>
        <v>900</v>
      </c>
      <c r="F45" s="10" t="str">
        <f t="shared" si="0"/>
        <v>TENSION</v>
      </c>
    </row>
    <row r="46" spans="1:6" x14ac:dyDescent="0.25">
      <c r="D46" s="2" t="s">
        <v>34</v>
      </c>
      <c r="E46" s="7">
        <f>(E42-E45)/(B42/B54)</f>
        <v>-750</v>
      </c>
      <c r="F46" s="10" t="str">
        <f t="shared" si="0"/>
        <v>COMPRESSION</v>
      </c>
    </row>
    <row r="47" spans="1:6" x14ac:dyDescent="0.25">
      <c r="A47" s="2" t="s">
        <v>49</v>
      </c>
      <c r="B47" s="3" t="s">
        <v>47</v>
      </c>
      <c r="D47" s="2" t="s">
        <v>35</v>
      </c>
      <c r="E47" s="7">
        <f>(-E46*(B53/B54))</f>
        <v>600</v>
      </c>
      <c r="F47" s="10" t="str">
        <f t="shared" si="0"/>
        <v>TENSION</v>
      </c>
    </row>
    <row r="48" spans="1:6" x14ac:dyDescent="0.25">
      <c r="A48" s="2" t="s">
        <v>9</v>
      </c>
      <c r="B48" s="6">
        <f>((B43)^2+((B43/(B43+B42+B41)*B44)^2))^0.5</f>
        <v>5.4083269131959844</v>
      </c>
      <c r="D48" s="2" t="s">
        <v>36</v>
      </c>
      <c r="E48" s="7">
        <f>(E41*B43/B56)/(B42/B49)</f>
        <v>-540.83269131959833</v>
      </c>
      <c r="F48" s="10" t="str">
        <f t="shared" si="0"/>
        <v>COMPRESSION</v>
      </c>
    </row>
    <row r="49" spans="1:6" x14ac:dyDescent="0.25">
      <c r="A49" s="2" t="s">
        <v>10</v>
      </c>
      <c r="B49" s="6">
        <f>((B42)^2+((B42/(B41+B43+B42)*B44)^2))^0.5</f>
        <v>5.4083269131959844</v>
      </c>
      <c r="D49" s="2" t="s">
        <v>37</v>
      </c>
      <c r="E49" s="7">
        <f>(E46*(B42/B54)+(E48*B42/B49))/(B40/B50)</f>
        <v>-1081.6653826391967</v>
      </c>
      <c r="F49" s="10" t="str">
        <f t="shared" si="0"/>
        <v>COMPRESSION</v>
      </c>
    </row>
    <row r="50" spans="1:6" x14ac:dyDescent="0.25">
      <c r="A50" s="2" t="s">
        <v>11</v>
      </c>
      <c r="B50" s="6">
        <f>((B40)^2+((B40/(B41+B42+B43)*B44)^2))^0.5</f>
        <v>5.4083269131959844</v>
      </c>
      <c r="D50" s="2" t="s">
        <v>27</v>
      </c>
      <c r="E50" s="7">
        <f>-B36</f>
        <v>-300</v>
      </c>
      <c r="F50" s="10" t="str">
        <f t="shared" si="0"/>
        <v>COMPRESSION</v>
      </c>
    </row>
    <row r="51" spans="1:6" x14ac:dyDescent="0.25">
      <c r="A51" s="2" t="s">
        <v>12</v>
      </c>
      <c r="B51" s="6">
        <f>((B39)^2+((B39/(B41+B43+B42)*B44)^2))^0.5</f>
        <v>5.4083269131959844</v>
      </c>
      <c r="D51" s="2" t="s">
        <v>28</v>
      </c>
      <c r="E51" s="7">
        <f>0</f>
        <v>0</v>
      </c>
      <c r="F51" s="10" t="str">
        <f t="shared" si="0"/>
        <v>COMPRESSION</v>
      </c>
    </row>
    <row r="52" spans="1:6" x14ac:dyDescent="0.25">
      <c r="A52" s="2" t="s">
        <v>17</v>
      </c>
      <c r="B52" s="6">
        <f>((B40)^2+((B40/(B41+B42+B43)*B44)^2))^0.5</f>
        <v>5.4083269131959844</v>
      </c>
    </row>
    <row r="53" spans="1:6" x14ac:dyDescent="0.25">
      <c r="A53" s="2" t="s">
        <v>13</v>
      </c>
      <c r="B53" s="6">
        <f>((B41/(B41+B43+B42)*B44))</f>
        <v>6</v>
      </c>
    </row>
    <row r="54" spans="1:6" x14ac:dyDescent="0.25">
      <c r="A54" s="2" t="s">
        <v>14</v>
      </c>
      <c r="B54" s="6">
        <f>((B42)^2+((B41/(B41+B42+B43)*B44)^2))^0.5</f>
        <v>7.5</v>
      </c>
    </row>
    <row r="55" spans="1:6" x14ac:dyDescent="0.25">
      <c r="A55" s="2" t="s">
        <v>15</v>
      </c>
      <c r="B55" s="6">
        <f>((B41+B42)/(B41+B42+B43)*B44)</f>
        <v>9</v>
      </c>
    </row>
    <row r="56" spans="1:6" x14ac:dyDescent="0.25">
      <c r="A56" s="2" t="s">
        <v>16</v>
      </c>
      <c r="B56" s="6">
        <f>((B43)^2+((B41+B42)/(B41+B42+B43)*B44)^2)^0.5</f>
        <v>10.062305898749054</v>
      </c>
    </row>
    <row r="57" spans="1:6" x14ac:dyDescent="0.25">
      <c r="A57" s="2" t="s">
        <v>25</v>
      </c>
      <c r="B57" s="6">
        <f>(B39/(B41+B42+B43))*B44</f>
        <v>3</v>
      </c>
    </row>
  </sheetData>
  <phoneticPr fontId="0" type="noConversion"/>
  <pageMargins left="0.75" right="0.75" top="0.5" bottom="0.2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6" r:id="rId4">
          <objectPr defaultSize="0" r:id="rId5">
            <anchor moveWithCells="1" sizeWithCells="1">
              <from>
                <xdr:col>0</xdr:col>
                <xdr:colOff>198120</xdr:colOff>
                <xdr:row>17</xdr:row>
                <xdr:rowOff>137160</xdr:rowOff>
              </from>
              <to>
                <xdr:col>0</xdr:col>
                <xdr:colOff>1043940</xdr:colOff>
                <xdr:row>18</xdr:row>
                <xdr:rowOff>144780</xdr:rowOff>
              </to>
            </anchor>
          </objectPr>
        </oleObject>
      </mc:Choice>
      <mc:Fallback>
        <oleObject progId="Word.Document.8" shapeId="2056" r:id="rId4"/>
      </mc:Fallback>
    </mc:AlternateContent>
    <mc:AlternateContent xmlns:mc="http://schemas.openxmlformats.org/markup-compatibility/2006">
      <mc:Choice Requires="x14">
        <oleObject progId="Word.Document.8" shapeId="2057" r:id="rId6">
          <objectPr defaultSize="0" r:id="rId7">
            <anchor moveWithCells="1" sizeWithCells="1">
              <from>
                <xdr:col>1</xdr:col>
                <xdr:colOff>449580</xdr:colOff>
                <xdr:row>11</xdr:row>
                <xdr:rowOff>38100</xdr:rowOff>
              </from>
              <to>
                <xdr:col>2</xdr:col>
                <xdr:colOff>350520</xdr:colOff>
                <xdr:row>12</xdr:row>
                <xdr:rowOff>45720</xdr:rowOff>
              </to>
            </anchor>
          </objectPr>
        </oleObject>
      </mc:Choice>
      <mc:Fallback>
        <oleObject progId="Word.Document.8" shapeId="2057" r:id="rId6"/>
      </mc:Fallback>
    </mc:AlternateContent>
    <mc:AlternateContent xmlns:mc="http://schemas.openxmlformats.org/markup-compatibility/2006">
      <mc:Choice Requires="x14">
        <oleObject progId="Word.Document.8" shapeId="2058" r:id="rId8">
          <objectPr defaultSize="0" r:id="rId9">
            <anchor moveWithCells="1" sizeWithCells="1">
              <from>
                <xdr:col>0</xdr:col>
                <xdr:colOff>822960</xdr:colOff>
                <xdr:row>23</xdr:row>
                <xdr:rowOff>91440</xdr:rowOff>
              </from>
              <to>
                <xdr:col>0</xdr:col>
                <xdr:colOff>1348740</xdr:colOff>
                <xdr:row>24</xdr:row>
                <xdr:rowOff>99060</xdr:rowOff>
              </to>
            </anchor>
          </objectPr>
        </oleObject>
      </mc:Choice>
      <mc:Fallback>
        <oleObject progId="Word.Document.8" shapeId="2058" r:id="rId8"/>
      </mc:Fallback>
    </mc:AlternateContent>
    <mc:AlternateContent xmlns:mc="http://schemas.openxmlformats.org/markup-compatibility/2006">
      <mc:Choice Requires="x14">
        <oleObject progId="Word.Document.8" shapeId="2059" r:id="rId10">
          <objectPr defaultSize="0" r:id="rId11">
            <anchor moveWithCells="1" sizeWithCells="1">
              <from>
                <xdr:col>3</xdr:col>
                <xdr:colOff>929640</xdr:colOff>
                <xdr:row>15</xdr:row>
                <xdr:rowOff>22860</xdr:rowOff>
              </from>
              <to>
                <xdr:col>3</xdr:col>
                <xdr:colOff>1463040</xdr:colOff>
                <xdr:row>16</xdr:row>
                <xdr:rowOff>30480</xdr:rowOff>
              </to>
            </anchor>
          </objectPr>
        </oleObject>
      </mc:Choice>
      <mc:Fallback>
        <oleObject progId="Word.Document.8" shapeId="2059" r:id="rId10"/>
      </mc:Fallback>
    </mc:AlternateContent>
    <mc:AlternateContent xmlns:mc="http://schemas.openxmlformats.org/markup-compatibility/2006">
      <mc:Choice Requires="x14">
        <oleObject progId="Word.Document.8" shapeId="2062" r:id="rId12">
          <objectPr defaultSize="0" r:id="rId13">
            <anchor moveWithCells="1" sizeWithCells="1">
              <from>
                <xdr:col>3</xdr:col>
                <xdr:colOff>617220</xdr:colOff>
                <xdr:row>6</xdr:row>
                <xdr:rowOff>76200</xdr:rowOff>
              </from>
              <to>
                <xdr:col>3</xdr:col>
                <xdr:colOff>1143000</xdr:colOff>
                <xdr:row>7</xdr:row>
                <xdr:rowOff>91440</xdr:rowOff>
              </to>
            </anchor>
          </objectPr>
        </oleObject>
      </mc:Choice>
      <mc:Fallback>
        <oleObject progId="Word.Document.8" shapeId="2062" r:id="rId12"/>
      </mc:Fallback>
    </mc:AlternateContent>
    <mc:AlternateContent xmlns:mc="http://schemas.openxmlformats.org/markup-compatibility/2006">
      <mc:Choice Requires="x14">
        <oleObject progId="Word.Document.8" shapeId="2063" r:id="rId14">
          <objectPr defaultSize="0" r:id="rId7">
            <anchor moveWithCells="1" sizeWithCells="1">
              <from>
                <xdr:col>2</xdr:col>
                <xdr:colOff>487680</xdr:colOff>
                <xdr:row>8</xdr:row>
                <xdr:rowOff>68580</xdr:rowOff>
              </from>
              <to>
                <xdr:col>3</xdr:col>
                <xdr:colOff>403860</xdr:colOff>
                <xdr:row>9</xdr:row>
                <xdr:rowOff>76200</xdr:rowOff>
              </to>
            </anchor>
          </objectPr>
        </oleObject>
      </mc:Choice>
      <mc:Fallback>
        <oleObject progId="Word.Document.8" shapeId="2063" r:id="rId14"/>
      </mc:Fallback>
    </mc:AlternateContent>
    <mc:AlternateContent xmlns:mc="http://schemas.openxmlformats.org/markup-compatibility/2006">
      <mc:Choice Requires="x14">
        <oleObject progId="Word.Document.8" shapeId="2064" r:id="rId15">
          <objectPr defaultSize="0" r:id="rId16">
            <anchor moveWithCells="1" sizeWithCells="1">
              <from>
                <xdr:col>0</xdr:col>
                <xdr:colOff>1104900</xdr:colOff>
                <xdr:row>13</xdr:row>
                <xdr:rowOff>144780</xdr:rowOff>
              </from>
              <to>
                <xdr:col>1</xdr:col>
                <xdr:colOff>327660</xdr:colOff>
                <xdr:row>14</xdr:row>
                <xdr:rowOff>160020</xdr:rowOff>
              </to>
            </anchor>
          </objectPr>
        </oleObject>
      </mc:Choice>
      <mc:Fallback>
        <oleObject progId="Word.Document.8" shapeId="2064" r:id="rId15"/>
      </mc:Fallback>
    </mc:AlternateContent>
    <mc:AlternateContent xmlns:mc="http://schemas.openxmlformats.org/markup-compatibility/2006">
      <mc:Choice Requires="x14">
        <oleObject progId="Word.Document.8" shapeId="2065" r:id="rId17">
          <objectPr defaultSize="0" autoPict="0" r:id="rId18">
            <anchor moveWithCells="1" sizeWithCells="1">
              <from>
                <xdr:col>0</xdr:col>
                <xdr:colOff>579120</xdr:colOff>
                <xdr:row>28</xdr:row>
                <xdr:rowOff>160020</xdr:rowOff>
              </from>
              <to>
                <xdr:col>0</xdr:col>
                <xdr:colOff>982980</xdr:colOff>
                <xdr:row>28</xdr:row>
                <xdr:rowOff>160020</xdr:rowOff>
              </to>
            </anchor>
          </objectPr>
        </oleObject>
      </mc:Choice>
      <mc:Fallback>
        <oleObject progId="Word.Document.8" shapeId="2065" r:id="rId17"/>
      </mc:Fallback>
    </mc:AlternateContent>
    <mc:AlternateContent xmlns:mc="http://schemas.openxmlformats.org/markup-compatibility/2006">
      <mc:Choice Requires="x14">
        <oleObject progId="Word.Document.8" shapeId="2066" r:id="rId19">
          <objectPr defaultSize="0" r:id="rId9">
            <anchor moveWithCells="1" sizeWithCells="1">
              <from>
                <xdr:col>2</xdr:col>
                <xdr:colOff>137160</xdr:colOff>
                <xdr:row>23</xdr:row>
                <xdr:rowOff>129540</xdr:rowOff>
              </from>
              <to>
                <xdr:col>3</xdr:col>
                <xdr:colOff>38100</xdr:colOff>
                <xdr:row>24</xdr:row>
                <xdr:rowOff>137160</xdr:rowOff>
              </to>
            </anchor>
          </objectPr>
        </oleObject>
      </mc:Choice>
      <mc:Fallback>
        <oleObject progId="Word.Document.8" shapeId="2066" r:id="rId19"/>
      </mc:Fallback>
    </mc:AlternateContent>
    <mc:AlternateContent xmlns:mc="http://schemas.openxmlformats.org/markup-compatibility/2006">
      <mc:Choice Requires="x14">
        <oleObject progId="Word.Document.8" shapeId="2067" r:id="rId20">
          <objectPr defaultSize="0" r:id="rId9">
            <anchor moveWithCells="1" sizeWithCells="1">
              <from>
                <xdr:col>3</xdr:col>
                <xdr:colOff>175260</xdr:colOff>
                <xdr:row>23</xdr:row>
                <xdr:rowOff>121920</xdr:rowOff>
              </from>
              <to>
                <xdr:col>3</xdr:col>
                <xdr:colOff>708660</xdr:colOff>
                <xdr:row>24</xdr:row>
                <xdr:rowOff>129540</xdr:rowOff>
              </to>
            </anchor>
          </objectPr>
        </oleObject>
      </mc:Choice>
      <mc:Fallback>
        <oleObject progId="Word.Document.8" shapeId="2067" r:id="rId20"/>
      </mc:Fallback>
    </mc:AlternateContent>
    <mc:AlternateContent xmlns:mc="http://schemas.openxmlformats.org/markup-compatibility/2006">
      <mc:Choice Requires="x14">
        <oleObject progId="Word.Document.8" shapeId="2068" r:id="rId21">
          <objectPr defaultSize="0" r:id="rId9">
            <anchor moveWithCells="1" sizeWithCells="1">
              <from>
                <xdr:col>1</xdr:col>
                <xdr:colOff>68580</xdr:colOff>
                <xdr:row>23</xdr:row>
                <xdr:rowOff>121920</xdr:rowOff>
              </from>
              <to>
                <xdr:col>1</xdr:col>
                <xdr:colOff>579120</xdr:colOff>
                <xdr:row>24</xdr:row>
                <xdr:rowOff>129540</xdr:rowOff>
              </to>
            </anchor>
          </objectPr>
        </oleObject>
      </mc:Choice>
      <mc:Fallback>
        <oleObject progId="Word.Document.8" shapeId="2068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N. Weber</dc:creator>
  <cp:lastModifiedBy>Aniket Gupta</cp:lastModifiedBy>
  <cp:lastPrinted>2003-10-29T22:08:42Z</cp:lastPrinted>
  <dcterms:created xsi:type="dcterms:W3CDTF">2003-10-27T22:51:03Z</dcterms:created>
  <dcterms:modified xsi:type="dcterms:W3CDTF">2024-02-03T22:22:53Z</dcterms:modified>
</cp:coreProperties>
</file>