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9B678C5C-E4B1-4DE7-9AE4-886C042A857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B10" i="1" s="1"/>
  <c r="F9" i="1"/>
  <c r="F20" i="1" s="1"/>
  <c r="D27" i="1"/>
  <c r="E27" i="1"/>
  <c r="F27" i="1"/>
  <c r="G27" i="1"/>
  <c r="B28" i="1"/>
  <c r="D28" i="1" s="1"/>
  <c r="G28" i="1" s="1"/>
  <c r="F28" i="1"/>
  <c r="F29" i="1"/>
  <c r="F38" i="1" s="1"/>
  <c r="F30" i="1"/>
  <c r="F31" i="1"/>
  <c r="F32" i="1"/>
  <c r="F33" i="1"/>
  <c r="F34" i="1"/>
  <c r="F35" i="1"/>
  <c r="F36" i="1"/>
  <c r="D10" i="1" l="1"/>
  <c r="G10" i="1" s="1"/>
  <c r="E10" i="1"/>
  <c r="B11" i="1" s="1"/>
  <c r="G9" i="1"/>
  <c r="E28" i="1"/>
  <c r="B29" i="1" s="1"/>
  <c r="D29" i="1" l="1"/>
  <c r="G29" i="1" s="1"/>
  <c r="E29" i="1"/>
  <c r="B30" i="1" s="1"/>
  <c r="D11" i="1"/>
  <c r="G11" i="1" s="1"/>
  <c r="E11" i="1"/>
  <c r="B12" i="1" s="1"/>
  <c r="D12" i="1" l="1"/>
  <c r="G12" i="1" s="1"/>
  <c r="E12" i="1"/>
  <c r="B13" i="1" s="1"/>
  <c r="D30" i="1"/>
  <c r="G30" i="1" s="1"/>
  <c r="E30" i="1"/>
  <c r="B31" i="1" s="1"/>
  <c r="D31" i="1" l="1"/>
  <c r="G31" i="1" s="1"/>
  <c r="D13" i="1"/>
  <c r="G13" i="1" s="1"/>
  <c r="E13" i="1" l="1"/>
  <c r="B14" i="1" s="1"/>
  <c r="E31" i="1"/>
  <c r="B32" i="1" s="1"/>
  <c r="D32" i="1" l="1"/>
  <c r="G32" i="1" s="1"/>
  <c r="E32" i="1"/>
  <c r="B33" i="1" s="1"/>
  <c r="D14" i="1"/>
  <c r="G14" i="1" s="1"/>
  <c r="E14" i="1"/>
  <c r="B15" i="1" s="1"/>
  <c r="D33" i="1" l="1"/>
  <c r="G33" i="1" s="1"/>
  <c r="E33" i="1"/>
  <c r="B34" i="1" s="1"/>
  <c r="D15" i="1"/>
  <c r="G15" i="1" s="1"/>
  <c r="E15" i="1"/>
  <c r="B16" i="1" s="1"/>
  <c r="D16" i="1" l="1"/>
  <c r="G16" i="1" s="1"/>
  <c r="E16" i="1"/>
  <c r="B17" i="1" s="1"/>
  <c r="D34" i="1"/>
  <c r="G34" i="1" s="1"/>
  <c r="E34" i="1" l="1"/>
  <c r="B35" i="1" s="1"/>
  <c r="D17" i="1"/>
  <c r="G17" i="1" s="1"/>
  <c r="E17" i="1"/>
  <c r="B18" i="1" s="1"/>
  <c r="D18" i="1" l="1"/>
  <c r="G18" i="1" s="1"/>
  <c r="G20" i="1" s="1"/>
  <c r="H21" i="1" s="1"/>
  <c r="E18" i="1"/>
  <c r="B19" i="1" s="1"/>
  <c r="D35" i="1"/>
  <c r="G35" i="1" s="1"/>
  <c r="E35" i="1"/>
  <c r="B36" i="1" s="1"/>
  <c r="D36" i="1" l="1"/>
  <c r="G36" i="1" s="1"/>
  <c r="G38" i="1" s="1"/>
  <c r="H39" i="1" s="1"/>
  <c r="E36" i="1"/>
  <c r="B37" i="1" s="1"/>
</calcChain>
</file>

<file path=xl/sharedStrings.xml><?xml version="1.0" encoding="utf-8"?>
<sst xmlns="http://schemas.openxmlformats.org/spreadsheetml/2006/main" count="38" uniqueCount="35">
  <si>
    <t>Time</t>
  </si>
  <si>
    <t>Beginning</t>
  </si>
  <si>
    <t>House</t>
  </si>
  <si>
    <t xml:space="preserve">Interest </t>
  </si>
  <si>
    <t>Columns</t>
  </si>
  <si>
    <t>PV of</t>
  </si>
  <si>
    <t xml:space="preserve">PV of </t>
  </si>
  <si>
    <t>Overall</t>
  </si>
  <si>
    <t xml:space="preserve">balance on </t>
  </si>
  <si>
    <t>Payment</t>
  </si>
  <si>
    <t>inflow</t>
  </si>
  <si>
    <t>B plus D</t>
  </si>
  <si>
    <t xml:space="preserve"> House</t>
  </si>
  <si>
    <t>NPV of</t>
  </si>
  <si>
    <t>this date</t>
  </si>
  <si>
    <t xml:space="preserve">on this </t>
  </si>
  <si>
    <t>minus</t>
  </si>
  <si>
    <t xml:space="preserve"> Payment</t>
  </si>
  <si>
    <t xml:space="preserve">All Cash </t>
  </si>
  <si>
    <t>date</t>
  </si>
  <si>
    <t>year</t>
  </si>
  <si>
    <t>Column C</t>
  </si>
  <si>
    <t>Flows</t>
  </si>
  <si>
    <t>.10(B-C)</t>
  </si>
  <si>
    <t>B+D-C</t>
  </si>
  <si>
    <t>Northgate Condominium Analysis</t>
  </si>
  <si>
    <t>Sum</t>
  </si>
  <si>
    <t>NPV at 10%</t>
  </si>
  <si>
    <t>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&amp;</t>
  </si>
  <si>
    <t>Fremont Condominium Analysis</t>
  </si>
  <si>
    <t>Inflow</t>
  </si>
  <si>
    <t xml:space="preserve">[E of row </t>
  </si>
  <si>
    <t>prior]</t>
  </si>
  <si>
    <t>over NEXT</t>
  </si>
  <si>
    <t>F+G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</si>
</sst>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172" fontId="2" fillId="0" borderId="0" xfId="1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1" fontId="4" fillId="0" borderId="1" xfId="0" applyNumberFormat="1" applyFont="1" applyBorder="1" applyAlignment="1">
      <alignment horizontal="right" vertical="top" wrapText="1"/>
    </xf>
    <xf numFmtId="2" fontId="4" fillId="0" borderId="3" xfId="0" applyNumberFormat="1" applyFont="1" applyBorder="1" applyAlignment="1">
      <alignment horizontal="right" vertical="top" wrapText="1"/>
    </xf>
    <xf numFmtId="2" fontId="4" fillId="0" borderId="2" xfId="0" applyNumberFormat="1" applyFont="1" applyBorder="1" applyAlignment="1">
      <alignment horizontal="right" vertical="top" wrapText="1"/>
    </xf>
    <xf numFmtId="2" fontId="4" fillId="0" borderId="6" xfId="0" applyNumberFormat="1" applyFont="1" applyBorder="1" applyAlignment="1"/>
    <xf numFmtId="2" fontId="4" fillId="0" borderId="3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 wrapText="1"/>
    </xf>
    <xf numFmtId="2" fontId="4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right" vertical="top" wrapText="1"/>
    </xf>
    <xf numFmtId="2" fontId="4" fillId="0" borderId="2" xfId="0" applyNumberFormat="1" applyFont="1" applyBorder="1" applyAlignment="1"/>
    <xf numFmtId="2" fontId="4" fillId="0" borderId="2" xfId="1" applyNumberFormat="1" applyFont="1" applyBorder="1" applyAlignment="1">
      <alignment vertical="top" wrapText="1"/>
    </xf>
    <xf numFmtId="2" fontId="4" fillId="0" borderId="3" xfId="1" applyNumberFormat="1" applyFont="1" applyBorder="1" applyAlignment="1">
      <alignment vertical="top"/>
    </xf>
    <xf numFmtId="2" fontId="4" fillId="0" borderId="2" xfId="1" applyNumberFormat="1" applyFont="1" applyBorder="1" applyAlignment="1">
      <alignment horizontal="right"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2" fontId="4" fillId="0" borderId="4" xfId="0" applyNumberFormat="1" applyFont="1" applyBorder="1" applyAlignment="1">
      <alignment vertical="top" wrapText="1"/>
    </xf>
    <xf numFmtId="2" fontId="4" fillId="0" borderId="6" xfId="0" applyNumberFormat="1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C7" sqref="C7:E7"/>
    </sheetView>
  </sheetViews>
  <sheetFormatPr defaultRowHeight="13.2" x14ac:dyDescent="0.25"/>
  <cols>
    <col min="1" max="1" width="6" bestFit="1" customWidth="1"/>
    <col min="2" max="2" width="10.88671875" bestFit="1" customWidth="1"/>
    <col min="3" max="3" width="9.88671875" bestFit="1" customWidth="1"/>
    <col min="4" max="4" width="11.6640625" customWidth="1"/>
    <col min="5" max="6" width="10.5546875" bestFit="1" customWidth="1"/>
    <col min="7" max="7" width="9.88671875" bestFit="1" customWidth="1"/>
    <col min="8" max="8" width="9.44140625" bestFit="1" customWidth="1"/>
  </cols>
  <sheetData>
    <row r="1" spans="1:8" s="1" customFormat="1" ht="13.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1" customFormat="1" ht="13.5" customHeight="1" x14ac:dyDescent="0.25">
      <c r="A2" s="5"/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3</v>
      </c>
      <c r="H2" s="6" t="s">
        <v>13</v>
      </c>
    </row>
    <row r="3" spans="1:8" s="1" customFormat="1" ht="13.5" customHeight="1" x14ac:dyDescent="0.25">
      <c r="A3" s="5"/>
      <c r="B3" s="6" t="s">
        <v>14</v>
      </c>
      <c r="C3" s="6" t="s">
        <v>15</v>
      </c>
      <c r="D3" s="6" t="s">
        <v>33</v>
      </c>
      <c r="E3" s="6" t="s">
        <v>16</v>
      </c>
      <c r="F3" s="6" t="s">
        <v>17</v>
      </c>
      <c r="G3" s="6" t="s">
        <v>30</v>
      </c>
      <c r="H3" s="6" t="s">
        <v>18</v>
      </c>
    </row>
    <row r="4" spans="1:8" s="1" customFormat="1" ht="15.6" x14ac:dyDescent="0.25">
      <c r="A4" s="5"/>
      <c r="B4" s="6" t="s">
        <v>31</v>
      </c>
      <c r="C4" s="6" t="s">
        <v>19</v>
      </c>
      <c r="D4" s="6" t="s">
        <v>20</v>
      </c>
      <c r="E4" s="6" t="s">
        <v>21</v>
      </c>
      <c r="F4" s="6"/>
      <c r="G4" s="6"/>
      <c r="H4" s="6" t="s">
        <v>22</v>
      </c>
    </row>
    <row r="5" spans="1:8" s="1" customFormat="1" ht="15.6" x14ac:dyDescent="0.25">
      <c r="A5" s="5"/>
      <c r="B5" s="6" t="s">
        <v>32</v>
      </c>
      <c r="C5" s="6"/>
      <c r="D5" s="6" t="s">
        <v>23</v>
      </c>
      <c r="E5" s="6" t="s">
        <v>24</v>
      </c>
      <c r="F5" s="6"/>
      <c r="G5" s="6"/>
      <c r="H5" s="6" t="s">
        <v>34</v>
      </c>
    </row>
    <row r="6" spans="1:8" s="1" customFormat="1" ht="15.6" x14ac:dyDescent="0.25">
      <c r="A6" s="5"/>
      <c r="B6" s="6"/>
      <c r="C6" s="6"/>
      <c r="D6" s="6"/>
      <c r="E6" s="6"/>
      <c r="F6" s="6"/>
      <c r="G6" s="6"/>
      <c r="H6" s="6"/>
    </row>
    <row r="7" spans="1:8" s="1" customFormat="1" ht="15.6" x14ac:dyDescent="0.25">
      <c r="A7" s="5"/>
      <c r="B7" s="6"/>
      <c r="C7" s="20" t="s">
        <v>25</v>
      </c>
      <c r="D7" s="21"/>
      <c r="E7" s="22"/>
      <c r="F7" s="6"/>
      <c r="G7" s="6"/>
      <c r="H7" s="6"/>
    </row>
    <row r="8" spans="1:8" s="1" customFormat="1" ht="15.6" x14ac:dyDescent="0.25">
      <c r="A8" s="5"/>
      <c r="B8" s="6"/>
      <c r="C8" s="6"/>
      <c r="D8" s="6"/>
      <c r="E8" s="6"/>
      <c r="F8" s="6"/>
      <c r="G8" s="6"/>
      <c r="H8" s="7"/>
    </row>
    <row r="9" spans="1:8" s="1" customFormat="1" ht="15.6" x14ac:dyDescent="0.3">
      <c r="A9" s="8">
        <v>0</v>
      </c>
      <c r="B9" s="9">
        <v>75000</v>
      </c>
      <c r="C9" s="10">
        <v>40000</v>
      </c>
      <c r="D9" s="10">
        <f t="shared" ref="D9:D18" si="0">0.1*(B9-C9)</f>
        <v>3500</v>
      </c>
      <c r="E9" s="10">
        <f>B9+D9-C9</f>
        <v>38500</v>
      </c>
      <c r="F9" s="10">
        <f>-C9</f>
        <v>-40000</v>
      </c>
      <c r="G9" s="11">
        <f>D9/(1.1)^(A9+1)</f>
        <v>3181.8181818181815</v>
      </c>
      <c r="H9" s="12"/>
    </row>
    <row r="10" spans="1:8" s="1" customFormat="1" ht="15.6" x14ac:dyDescent="0.3">
      <c r="A10" s="8">
        <v>1</v>
      </c>
      <c r="B10" s="10">
        <f t="shared" ref="B10:B19" si="1">E9</f>
        <v>38500</v>
      </c>
      <c r="C10" s="10">
        <v>0</v>
      </c>
      <c r="D10" s="10">
        <f t="shared" si="0"/>
        <v>3850</v>
      </c>
      <c r="E10" s="10">
        <f>B10+D10-C10</f>
        <v>42350</v>
      </c>
      <c r="F10" s="10">
        <v>0</v>
      </c>
      <c r="G10" s="11">
        <f t="shared" ref="G10:G18" si="2">D10/(1.1)^(A10+1)</f>
        <v>3181.8181818181815</v>
      </c>
      <c r="H10" s="12"/>
    </row>
    <row r="11" spans="1:8" s="1" customFormat="1" ht="15.6" x14ac:dyDescent="0.3">
      <c r="A11" s="8">
        <v>2</v>
      </c>
      <c r="B11" s="10">
        <f t="shared" si="1"/>
        <v>42350</v>
      </c>
      <c r="C11" s="10">
        <v>0</v>
      </c>
      <c r="D11" s="10">
        <f t="shared" si="0"/>
        <v>4235</v>
      </c>
      <c r="E11" s="10">
        <f t="shared" ref="E11:E18" si="3">B11+D11-C11</f>
        <v>46585</v>
      </c>
      <c r="F11" s="10">
        <v>0</v>
      </c>
      <c r="G11" s="11">
        <f t="shared" si="2"/>
        <v>3181.8181818181811</v>
      </c>
      <c r="H11" s="12"/>
    </row>
    <row r="12" spans="1:8" s="1" customFormat="1" ht="15.6" x14ac:dyDescent="0.3">
      <c r="A12" s="8">
        <v>3</v>
      </c>
      <c r="B12" s="10">
        <f t="shared" si="1"/>
        <v>46585</v>
      </c>
      <c r="C12" s="10">
        <v>0</v>
      </c>
      <c r="D12" s="10">
        <f t="shared" si="0"/>
        <v>4658.5</v>
      </c>
      <c r="E12" s="10">
        <f t="shared" si="3"/>
        <v>51243.5</v>
      </c>
      <c r="F12" s="10">
        <v>0</v>
      </c>
      <c r="G12" s="11">
        <f t="shared" si="2"/>
        <v>3181.8181818181811</v>
      </c>
      <c r="H12" s="12"/>
    </row>
    <row r="13" spans="1:8" s="1" customFormat="1" ht="15.6" x14ac:dyDescent="0.3">
      <c r="A13" s="8">
        <v>4</v>
      </c>
      <c r="B13" s="10">
        <f t="shared" si="1"/>
        <v>51243.5</v>
      </c>
      <c r="C13" s="10">
        <v>0</v>
      </c>
      <c r="D13" s="10">
        <f t="shared" si="0"/>
        <v>5124.3500000000004</v>
      </c>
      <c r="E13" s="10">
        <f t="shared" si="3"/>
        <v>56367.85</v>
      </c>
      <c r="F13" s="10">
        <v>0</v>
      </c>
      <c r="G13" s="11">
        <f t="shared" si="2"/>
        <v>3181.8181818181811</v>
      </c>
      <c r="H13" s="12"/>
    </row>
    <row r="14" spans="1:8" s="1" customFormat="1" ht="15.6" x14ac:dyDescent="0.3">
      <c r="A14" s="8">
        <v>5</v>
      </c>
      <c r="B14" s="10">
        <f t="shared" si="1"/>
        <v>56367.85</v>
      </c>
      <c r="C14" s="10">
        <v>0</v>
      </c>
      <c r="D14" s="10">
        <f t="shared" si="0"/>
        <v>5636.7849999999999</v>
      </c>
      <c r="E14" s="10">
        <f t="shared" si="3"/>
        <v>62004.634999999995</v>
      </c>
      <c r="F14" s="10">
        <v>0</v>
      </c>
      <c r="G14" s="11">
        <f t="shared" si="2"/>
        <v>3181.8181818181802</v>
      </c>
      <c r="H14" s="12"/>
    </row>
    <row r="15" spans="1:8" s="1" customFormat="1" ht="15.6" x14ac:dyDescent="0.3">
      <c r="A15" s="8">
        <v>6</v>
      </c>
      <c r="B15" s="10">
        <f t="shared" si="1"/>
        <v>62004.634999999995</v>
      </c>
      <c r="C15" s="10">
        <v>0</v>
      </c>
      <c r="D15" s="10">
        <f t="shared" si="0"/>
        <v>6200.4634999999998</v>
      </c>
      <c r="E15" s="10">
        <f t="shared" si="3"/>
        <v>68205.098499999993</v>
      </c>
      <c r="F15" s="10">
        <v>0</v>
      </c>
      <c r="G15" s="11">
        <f t="shared" si="2"/>
        <v>3181.8181818181797</v>
      </c>
      <c r="H15" s="12"/>
    </row>
    <row r="16" spans="1:8" s="1" customFormat="1" ht="15.6" x14ac:dyDescent="0.3">
      <c r="A16" s="8">
        <v>7</v>
      </c>
      <c r="B16" s="10">
        <f t="shared" si="1"/>
        <v>68205.098499999993</v>
      </c>
      <c r="C16" s="10">
        <v>0</v>
      </c>
      <c r="D16" s="10">
        <f t="shared" si="0"/>
        <v>6820.5098499999995</v>
      </c>
      <c r="E16" s="10">
        <f t="shared" si="3"/>
        <v>75025.608349999995</v>
      </c>
      <c r="F16" s="10">
        <v>0</v>
      </c>
      <c r="G16" s="11">
        <f t="shared" si="2"/>
        <v>3181.8181818181797</v>
      </c>
      <c r="H16" s="12"/>
    </row>
    <row r="17" spans="1:8" s="1" customFormat="1" ht="15.6" x14ac:dyDescent="0.3">
      <c r="A17" s="8">
        <v>8</v>
      </c>
      <c r="B17" s="10">
        <f t="shared" si="1"/>
        <v>75025.608349999995</v>
      </c>
      <c r="C17" s="10">
        <v>0</v>
      </c>
      <c r="D17" s="10">
        <f t="shared" si="0"/>
        <v>7502.5608350000002</v>
      </c>
      <c r="E17" s="10">
        <f t="shared" si="3"/>
        <v>82528.169184999992</v>
      </c>
      <c r="F17" s="10">
        <v>0</v>
      </c>
      <c r="G17" s="11">
        <f t="shared" si="2"/>
        <v>3181.8181818181802</v>
      </c>
      <c r="H17" s="12"/>
    </row>
    <row r="18" spans="1:8" s="1" customFormat="1" ht="12.75" customHeight="1" x14ac:dyDescent="0.3">
      <c r="A18" s="8">
        <v>9</v>
      </c>
      <c r="B18" s="10">
        <f t="shared" si="1"/>
        <v>82528.169184999992</v>
      </c>
      <c r="C18" s="10">
        <v>0</v>
      </c>
      <c r="D18" s="10">
        <f t="shared" si="0"/>
        <v>8252.8169184999988</v>
      </c>
      <c r="E18" s="10">
        <f t="shared" si="3"/>
        <v>90780.986103499992</v>
      </c>
      <c r="F18" s="10">
        <v>0</v>
      </c>
      <c r="G18" s="11">
        <f t="shared" si="2"/>
        <v>3181.8181818181793</v>
      </c>
      <c r="H18" s="12"/>
    </row>
    <row r="19" spans="1:8" s="1" customFormat="1" ht="15.6" x14ac:dyDescent="0.3">
      <c r="A19" s="8">
        <v>10</v>
      </c>
      <c r="B19" s="10">
        <f t="shared" si="1"/>
        <v>90780.986103499992</v>
      </c>
      <c r="C19" s="10"/>
      <c r="D19" s="10"/>
      <c r="E19" s="10"/>
      <c r="F19" s="10"/>
      <c r="G19" s="11"/>
      <c r="H19" s="12"/>
    </row>
    <row r="20" spans="1:8" s="1" customFormat="1" ht="15.6" x14ac:dyDescent="0.25">
      <c r="A20" s="13" t="s">
        <v>26</v>
      </c>
      <c r="B20" s="14"/>
      <c r="C20" s="14"/>
      <c r="D20" s="14"/>
      <c r="E20" s="14"/>
      <c r="F20" s="17">
        <f>SUM(F9:F19)</f>
        <v>-40000</v>
      </c>
      <c r="G20" s="17">
        <f>SUM(G9:G19)</f>
        <v>31818.181818181805</v>
      </c>
      <c r="H20" s="12"/>
    </row>
    <row r="21" spans="1:8" s="1" customFormat="1" ht="15.6" x14ac:dyDescent="0.25">
      <c r="A21" s="23" t="s">
        <v>27</v>
      </c>
      <c r="B21" s="24"/>
      <c r="C21" s="14"/>
      <c r="D21" s="14"/>
      <c r="E21" s="14"/>
      <c r="F21" s="14"/>
      <c r="G21" s="10"/>
      <c r="H21" s="18">
        <f>F20+G20</f>
        <v>-8181.8181818181947</v>
      </c>
    </row>
    <row r="22" spans="1:8" s="1" customFormat="1" ht="15.6" x14ac:dyDescent="0.25">
      <c r="A22" s="5"/>
      <c r="B22" s="6"/>
      <c r="C22" s="6"/>
      <c r="D22" s="6"/>
      <c r="E22" s="6"/>
      <c r="F22" s="6"/>
      <c r="G22" s="6"/>
      <c r="H22" s="7"/>
    </row>
    <row r="23" spans="1:8" s="1" customFormat="1" ht="15.6" x14ac:dyDescent="0.25">
      <c r="A23" s="20" t="s">
        <v>28</v>
      </c>
      <c r="B23" s="21"/>
      <c r="C23" s="21"/>
      <c r="D23" s="21"/>
      <c r="E23" s="21"/>
      <c r="F23" s="21"/>
      <c r="G23" s="22"/>
      <c r="H23" s="7"/>
    </row>
    <row r="24" spans="1:8" s="1" customFormat="1" ht="15.6" x14ac:dyDescent="0.25">
      <c r="A24" s="5"/>
      <c r="B24" s="6"/>
      <c r="C24" s="6"/>
      <c r="D24" s="6"/>
      <c r="E24" s="6"/>
      <c r="F24" s="6"/>
      <c r="G24" s="6"/>
      <c r="H24" s="7"/>
    </row>
    <row r="25" spans="1:8" s="1" customFormat="1" ht="15.6" x14ac:dyDescent="0.25">
      <c r="A25" s="5"/>
      <c r="B25" s="6"/>
      <c r="C25" s="20" t="s">
        <v>29</v>
      </c>
      <c r="D25" s="21"/>
      <c r="E25" s="22"/>
      <c r="F25" s="6"/>
      <c r="G25" s="6"/>
      <c r="H25" s="7"/>
    </row>
    <row r="26" spans="1:8" s="1" customFormat="1" ht="15.6" x14ac:dyDescent="0.25">
      <c r="A26" s="5"/>
      <c r="B26" s="6"/>
      <c r="C26" s="6"/>
      <c r="D26" s="6"/>
      <c r="E26" s="6"/>
      <c r="F26" s="6"/>
      <c r="G26" s="6"/>
      <c r="H26" s="7"/>
    </row>
    <row r="27" spans="1:8" s="1" customFormat="1" ht="15.6" x14ac:dyDescent="0.3">
      <c r="A27" s="15">
        <v>0</v>
      </c>
      <c r="B27" s="10">
        <v>75000</v>
      </c>
      <c r="C27" s="10">
        <v>10000</v>
      </c>
      <c r="D27" s="10">
        <f t="shared" ref="D27:D36" si="4">0.1*(B27-C27)</f>
        <v>6500</v>
      </c>
      <c r="E27" s="10">
        <f>B27+D27-C27</f>
        <v>71500</v>
      </c>
      <c r="F27" s="10">
        <f>-C27</f>
        <v>-10000</v>
      </c>
      <c r="G27" s="11">
        <f>D27/(1.1)^(A27+1)</f>
        <v>5909.090909090909</v>
      </c>
      <c r="H27" s="12"/>
    </row>
    <row r="28" spans="1:8" s="1" customFormat="1" ht="15.6" x14ac:dyDescent="0.3">
      <c r="A28" s="15">
        <v>1</v>
      </c>
      <c r="B28" s="10">
        <f>E27</f>
        <v>71500</v>
      </c>
      <c r="C28" s="10">
        <v>6000</v>
      </c>
      <c r="D28" s="10">
        <f t="shared" si="4"/>
        <v>6550</v>
      </c>
      <c r="E28" s="10">
        <f>B28+D28-C28</f>
        <v>72050</v>
      </c>
      <c r="F28" s="11">
        <f>-C28/(1.1)^1</f>
        <v>-5454.545454545454</v>
      </c>
      <c r="G28" s="11">
        <f t="shared" ref="G28:G36" si="5">D28/(1.1)^(A28+1)</f>
        <v>5413.2231404958666</v>
      </c>
      <c r="H28" s="12"/>
    </row>
    <row r="29" spans="1:8" s="1" customFormat="1" ht="15.6" x14ac:dyDescent="0.3">
      <c r="A29" s="15">
        <v>2</v>
      </c>
      <c r="B29" s="10">
        <f t="shared" ref="B29:B37" si="6">E28</f>
        <v>72050</v>
      </c>
      <c r="C29" s="10">
        <v>6000</v>
      </c>
      <c r="D29" s="10">
        <f t="shared" si="4"/>
        <v>6605</v>
      </c>
      <c r="E29" s="10">
        <f t="shared" ref="E29:E36" si="7">B29+D29-C29</f>
        <v>72655</v>
      </c>
      <c r="F29" s="11">
        <f>-C29/(1.1)^2</f>
        <v>-4958.6776859504125</v>
      </c>
      <c r="G29" s="11">
        <f t="shared" si="5"/>
        <v>4962.43425995492</v>
      </c>
      <c r="H29" s="12"/>
    </row>
    <row r="30" spans="1:8" s="1" customFormat="1" ht="15.6" x14ac:dyDescent="0.3">
      <c r="A30" s="15">
        <v>3</v>
      </c>
      <c r="B30" s="10">
        <f t="shared" si="6"/>
        <v>72655</v>
      </c>
      <c r="C30" s="10">
        <v>6000</v>
      </c>
      <c r="D30" s="10">
        <f t="shared" si="4"/>
        <v>6665.5</v>
      </c>
      <c r="E30" s="10">
        <f t="shared" si="7"/>
        <v>73320.5</v>
      </c>
      <c r="F30" s="11">
        <f>-C30/(1.1)^3</f>
        <v>-4507.888805409465</v>
      </c>
      <c r="G30" s="11">
        <f t="shared" si="5"/>
        <v>4552.6261867358771</v>
      </c>
      <c r="H30" s="12"/>
    </row>
    <row r="31" spans="1:8" s="1" customFormat="1" ht="15.6" x14ac:dyDescent="0.3">
      <c r="A31" s="15">
        <v>4</v>
      </c>
      <c r="B31" s="10">
        <f t="shared" si="6"/>
        <v>73320.5</v>
      </c>
      <c r="C31" s="10">
        <v>6000</v>
      </c>
      <c r="D31" s="10">
        <f t="shared" si="4"/>
        <v>6732.05</v>
      </c>
      <c r="E31" s="10">
        <f t="shared" si="7"/>
        <v>74052.55</v>
      </c>
      <c r="F31" s="11">
        <f>-C31/(1.1)^4</f>
        <v>-4098.0807321904231</v>
      </c>
      <c r="G31" s="11">
        <f t="shared" si="5"/>
        <v>4180.0733929003845</v>
      </c>
      <c r="H31" s="12"/>
    </row>
    <row r="32" spans="1:8" s="1" customFormat="1" ht="15.6" x14ac:dyDescent="0.3">
      <c r="A32" s="15">
        <v>5</v>
      </c>
      <c r="B32" s="10">
        <f t="shared" si="6"/>
        <v>74052.55</v>
      </c>
      <c r="C32" s="10">
        <v>6000</v>
      </c>
      <c r="D32" s="10">
        <f t="shared" si="4"/>
        <v>6805.255000000001</v>
      </c>
      <c r="E32" s="10">
        <f t="shared" si="7"/>
        <v>74857.805000000008</v>
      </c>
      <c r="F32" s="11">
        <f>-C32/(1.1)^5</f>
        <v>-3725.5279383549296</v>
      </c>
      <c r="G32" s="11">
        <f t="shared" si="5"/>
        <v>3841.389034868118</v>
      </c>
      <c r="H32" s="12"/>
    </row>
    <row r="33" spans="1:8" s="1" customFormat="1" ht="15.6" x14ac:dyDescent="0.3">
      <c r="A33" s="15">
        <v>6</v>
      </c>
      <c r="B33" s="10">
        <f t="shared" si="6"/>
        <v>74857.805000000008</v>
      </c>
      <c r="C33" s="10">
        <v>6000</v>
      </c>
      <c r="D33" s="10">
        <f t="shared" si="4"/>
        <v>6885.7805000000008</v>
      </c>
      <c r="E33" s="10">
        <f t="shared" si="7"/>
        <v>75743.585500000016</v>
      </c>
      <c r="F33" s="11">
        <f>-C33/(1.1)^6</f>
        <v>-3386.843580322663</v>
      </c>
      <c r="G33" s="11">
        <f t="shared" si="5"/>
        <v>3533.4941639296935</v>
      </c>
      <c r="H33" s="12"/>
    </row>
    <row r="34" spans="1:8" s="1" customFormat="1" ht="15.6" x14ac:dyDescent="0.3">
      <c r="A34" s="15">
        <v>7</v>
      </c>
      <c r="B34" s="10">
        <f t="shared" si="6"/>
        <v>75743.585500000016</v>
      </c>
      <c r="C34" s="10">
        <v>6000</v>
      </c>
      <c r="D34" s="10">
        <f t="shared" si="4"/>
        <v>6974.3585500000017</v>
      </c>
      <c r="E34" s="10">
        <f t="shared" si="7"/>
        <v>76717.94405000002</v>
      </c>
      <c r="F34" s="11">
        <f>-C34/(1.1)^7</f>
        <v>-3078.9487093842386</v>
      </c>
      <c r="G34" s="11">
        <f t="shared" si="5"/>
        <v>3253.5897358038542</v>
      </c>
      <c r="H34" s="12"/>
    </row>
    <row r="35" spans="1:8" s="1" customFormat="1" ht="15.6" x14ac:dyDescent="0.3">
      <c r="A35" s="15">
        <v>8</v>
      </c>
      <c r="B35" s="10">
        <f t="shared" si="6"/>
        <v>76717.94405000002</v>
      </c>
      <c r="C35" s="10">
        <v>6000</v>
      </c>
      <c r="D35" s="10">
        <f t="shared" si="4"/>
        <v>7071.7944050000024</v>
      </c>
      <c r="E35" s="10">
        <f t="shared" si="7"/>
        <v>77789.738455000028</v>
      </c>
      <c r="F35" s="11">
        <f>-C35/(1.1)^8</f>
        <v>-2799.0442812583992</v>
      </c>
      <c r="G35" s="11">
        <f t="shared" si="5"/>
        <v>2999.1311647803632</v>
      </c>
      <c r="H35" s="12"/>
    </row>
    <row r="36" spans="1:8" s="1" customFormat="1" ht="15.6" x14ac:dyDescent="0.3">
      <c r="A36" s="15">
        <v>9</v>
      </c>
      <c r="B36" s="10">
        <f t="shared" si="6"/>
        <v>77789.738455000028</v>
      </c>
      <c r="C36" s="10">
        <v>6000</v>
      </c>
      <c r="D36" s="10">
        <f t="shared" si="4"/>
        <v>7178.9738455000033</v>
      </c>
      <c r="E36" s="10">
        <f t="shared" si="7"/>
        <v>78968.712300500032</v>
      </c>
      <c r="F36" s="11">
        <f>-C36/(1.1)^9</f>
        <v>-2544.5857102349078</v>
      </c>
      <c r="G36" s="11">
        <f t="shared" si="5"/>
        <v>2767.8051911226444</v>
      </c>
      <c r="H36" s="12"/>
    </row>
    <row r="37" spans="1:8" s="1" customFormat="1" ht="15.6" x14ac:dyDescent="0.3">
      <c r="A37" s="15">
        <v>10</v>
      </c>
      <c r="B37" s="10">
        <f t="shared" si="6"/>
        <v>78968.712300500032</v>
      </c>
      <c r="C37" s="10"/>
      <c r="D37" s="10"/>
      <c r="E37" s="10"/>
      <c r="F37" s="16"/>
      <c r="G37" s="16"/>
      <c r="H37" s="12"/>
    </row>
    <row r="38" spans="1:8" s="1" customFormat="1" ht="15.6" x14ac:dyDescent="0.25">
      <c r="A38" s="5" t="s">
        <v>26</v>
      </c>
      <c r="B38" s="14"/>
      <c r="C38" s="14"/>
      <c r="D38" s="14"/>
      <c r="E38" s="14"/>
      <c r="F38" s="19">
        <f>SUM(F27:F36)</f>
        <v>-44554.142897650891</v>
      </c>
      <c r="G38" s="19">
        <f>SUM(G27:G36)</f>
        <v>41412.857179682622</v>
      </c>
      <c r="H38" s="12"/>
    </row>
    <row r="39" spans="1:8" s="1" customFormat="1" ht="15.6" x14ac:dyDescent="0.25">
      <c r="A39" s="20" t="s">
        <v>27</v>
      </c>
      <c r="B39" s="22"/>
      <c r="C39" s="14"/>
      <c r="D39" s="14"/>
      <c r="E39" s="14"/>
      <c r="F39" s="14"/>
      <c r="G39" s="10"/>
      <c r="H39" s="18">
        <f>F38+G38</f>
        <v>-3141.2857179682687</v>
      </c>
    </row>
    <row r="40" spans="1:8" s="1" customFormat="1" x14ac:dyDescent="0.25"/>
    <row r="48" spans="1:8" ht="13.5" customHeight="1" x14ac:dyDescent="0.25"/>
    <row r="51" ht="39.75" customHeight="1" x14ac:dyDescent="0.25"/>
    <row r="54" ht="27" customHeight="1" x14ac:dyDescent="0.25"/>
    <row r="69" ht="12.75" customHeight="1" x14ac:dyDescent="0.25"/>
    <row r="70" ht="25.5" customHeight="1" x14ac:dyDescent="0.25"/>
    <row r="89" spans="1:8" x14ac:dyDescent="0.25">
      <c r="A89" s="2"/>
      <c r="B89" s="2"/>
      <c r="C89" s="2"/>
      <c r="D89" s="2"/>
      <c r="E89" s="2"/>
      <c r="F89" s="2"/>
      <c r="G89" s="3"/>
      <c r="H89" s="4"/>
    </row>
    <row r="90" spans="1:8" x14ac:dyDescent="0.25">
      <c r="B90" s="2"/>
      <c r="C90" s="2"/>
      <c r="D90" s="2"/>
      <c r="E90" s="2"/>
      <c r="F90" s="2"/>
      <c r="G90" s="3"/>
      <c r="H90" s="4"/>
    </row>
  </sheetData>
  <mergeCells count="5">
    <mergeCell ref="C7:E7"/>
    <mergeCell ref="A21:B21"/>
    <mergeCell ref="A23:G23"/>
    <mergeCell ref="C25:E25"/>
    <mergeCell ref="A39:B39"/>
  </mergeCells>
  <phoneticPr fontId="0" type="noConversion"/>
  <pageMargins left="0.25" right="0.25" top="1" bottom="1" header="0.5" footer="0.5"/>
  <pageSetup scale="65" orientation="portrait" r:id="rId1"/>
  <headerFooter alignWithMargins="0">
    <oddHeader>&amp;R&amp;P  of 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Aniket Gupta</cp:lastModifiedBy>
  <cp:lastPrinted>2002-10-29T06:29:09Z</cp:lastPrinted>
  <dcterms:created xsi:type="dcterms:W3CDTF">2002-10-28T03:01:46Z</dcterms:created>
  <dcterms:modified xsi:type="dcterms:W3CDTF">2024-02-03T22:22:50Z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-987942516</vt:i4>
  </property>
  <property fmtid="{D5CDD505-2E9C-101B-9397-08002B2CF9AE}" pid="3" name="_EmailSubject">
    <vt:lpwstr>finance hwII</vt:lpwstr>
  </property>
  <property fmtid="{D5CDD505-2E9C-101B-9397-08002B2CF9AE}" pid="4" name="_AuthorEmail">
    <vt:lpwstr>ww.rockwell@verizon.net</vt:lpwstr>
  </property>
  <property fmtid="{D5CDD505-2E9C-101B-9397-08002B2CF9AE}" pid="5" name="_AuthorEmailDisplayName">
    <vt:lpwstr>Bill</vt:lpwstr>
  </property>
  <property fmtid="{D5CDD505-2E9C-101B-9397-08002B2CF9AE}" pid="6" name="_ReviewingToolsShownOnce">
    <vt:lpwstr/>
  </property>
</Properties>
</file>