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56711639-4BCF-4541-B3F5-3DB121FEFBD3}" xr6:coauthVersionLast="47" xr6:coauthVersionMax="47" xr10:uidLastSave="{00000000-0000-0000-0000-000000000000}"/>
  <bookViews>
    <workbookView xWindow="3348" yWindow="3348" windowWidth="17280" windowHeight="8880" activeTab="1"/>
  </bookViews>
  <sheets>
    <sheet name="HW#7 Problem #1" sheetId="4" r:id="rId1"/>
    <sheet name="HW#7 Problem #1 Solutio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F4" i="3" s="1"/>
  <c r="G4" i="3" s="1"/>
  <c r="L4" i="3"/>
  <c r="M4" i="3"/>
  <c r="M17" i="3" s="1"/>
  <c r="M19" i="3" s="1"/>
  <c r="N4" i="3"/>
  <c r="O4" i="3"/>
  <c r="E5" i="3"/>
  <c r="F5" i="3" s="1"/>
  <c r="G5" i="3" s="1"/>
  <c r="L5" i="3"/>
  <c r="M5" i="3"/>
  <c r="N5" i="3"/>
  <c r="O5" i="3"/>
  <c r="E6" i="3"/>
  <c r="F6" i="3" s="1"/>
  <c r="G6" i="3" s="1"/>
  <c r="P6" i="3" s="1"/>
  <c r="L6" i="3"/>
  <c r="M6" i="3"/>
  <c r="N6" i="3"/>
  <c r="O6" i="3"/>
  <c r="E7" i="3"/>
  <c r="F7" i="3" s="1"/>
  <c r="G7" i="3" s="1"/>
  <c r="L7" i="3"/>
  <c r="M7" i="3"/>
  <c r="N7" i="3"/>
  <c r="O7" i="3"/>
  <c r="E8" i="3"/>
  <c r="F8" i="3" s="1"/>
  <c r="G8" i="3" s="1"/>
  <c r="L8" i="3"/>
  <c r="M8" i="3"/>
  <c r="N8" i="3"/>
  <c r="O8" i="3"/>
  <c r="E9" i="3"/>
  <c r="F9" i="3" s="1"/>
  <c r="G9" i="3" s="1"/>
  <c r="L9" i="3"/>
  <c r="M9" i="3"/>
  <c r="N9" i="3"/>
  <c r="O9" i="3"/>
  <c r="E10" i="3"/>
  <c r="F10" i="3" s="1"/>
  <c r="G10" i="3" s="1"/>
  <c r="L10" i="3"/>
  <c r="M10" i="3"/>
  <c r="N10" i="3"/>
  <c r="O10" i="3"/>
  <c r="E11" i="3"/>
  <c r="F11" i="3" s="1"/>
  <c r="G11" i="3" s="1"/>
  <c r="L11" i="3"/>
  <c r="M11" i="3"/>
  <c r="N11" i="3"/>
  <c r="O11" i="3"/>
  <c r="E12" i="3"/>
  <c r="F12" i="3" s="1"/>
  <c r="G12" i="3" s="1"/>
  <c r="L12" i="3"/>
  <c r="M12" i="3"/>
  <c r="N12" i="3"/>
  <c r="O12" i="3"/>
  <c r="E13" i="3"/>
  <c r="F13" i="3" s="1"/>
  <c r="G13" i="3" s="1"/>
  <c r="L13" i="3"/>
  <c r="M13" i="3"/>
  <c r="N13" i="3"/>
  <c r="O13" i="3"/>
  <c r="E14" i="3"/>
  <c r="F14" i="3" s="1"/>
  <c r="G14" i="3" s="1"/>
  <c r="P14" i="3" s="1"/>
  <c r="L14" i="3"/>
  <c r="M14" i="3"/>
  <c r="N14" i="3"/>
  <c r="O14" i="3"/>
  <c r="E15" i="3"/>
  <c r="F15" i="3" s="1"/>
  <c r="G15" i="3" s="1"/>
  <c r="L15" i="3"/>
  <c r="M15" i="3"/>
  <c r="N15" i="3"/>
  <c r="O15" i="3"/>
  <c r="E16" i="3"/>
  <c r="F16" i="3" s="1"/>
  <c r="G16" i="3" s="1"/>
  <c r="L16" i="3"/>
  <c r="M16" i="3"/>
  <c r="N16" i="3"/>
  <c r="O16" i="3"/>
  <c r="L17" i="3"/>
  <c r="L19" i="3" s="1"/>
  <c r="N17" i="3"/>
  <c r="O17" i="3"/>
  <c r="N19" i="3"/>
  <c r="O19" i="3"/>
  <c r="E34" i="3"/>
  <c r="F34" i="3"/>
  <c r="G34" i="3" s="1"/>
  <c r="L34" i="3"/>
  <c r="L42" i="3" s="1"/>
  <c r="L44" i="3" s="1"/>
  <c r="M34" i="3"/>
  <c r="N34" i="3"/>
  <c r="O34" i="3"/>
  <c r="E35" i="3"/>
  <c r="F35" i="3"/>
  <c r="G35" i="3" s="1"/>
  <c r="L35" i="3"/>
  <c r="M35" i="3"/>
  <c r="N35" i="3"/>
  <c r="O35" i="3"/>
  <c r="E36" i="3"/>
  <c r="F36" i="3"/>
  <c r="G36" i="3" s="1"/>
  <c r="L36" i="3"/>
  <c r="M36" i="3"/>
  <c r="N36" i="3"/>
  <c r="O36" i="3"/>
  <c r="E37" i="3"/>
  <c r="F37" i="3"/>
  <c r="G37" i="3" s="1"/>
  <c r="L37" i="3"/>
  <c r="M37" i="3"/>
  <c r="N37" i="3"/>
  <c r="O37" i="3"/>
  <c r="E38" i="3"/>
  <c r="F38" i="3"/>
  <c r="G38" i="3" s="1"/>
  <c r="L38" i="3"/>
  <c r="M38" i="3"/>
  <c r="N38" i="3"/>
  <c r="O38" i="3"/>
  <c r="E39" i="3"/>
  <c r="F39" i="3"/>
  <c r="G39" i="3" s="1"/>
  <c r="L39" i="3"/>
  <c r="M39" i="3"/>
  <c r="N39" i="3"/>
  <c r="O39" i="3"/>
  <c r="E40" i="3"/>
  <c r="F40" i="3"/>
  <c r="G40" i="3" s="1"/>
  <c r="L40" i="3"/>
  <c r="M40" i="3"/>
  <c r="N40" i="3"/>
  <c r="O40" i="3"/>
  <c r="E41" i="3"/>
  <c r="F41" i="3"/>
  <c r="G41" i="3" s="1"/>
  <c r="P41" i="3" s="1"/>
  <c r="L41" i="3"/>
  <c r="M41" i="3"/>
  <c r="N41" i="3"/>
  <c r="O41" i="3"/>
  <c r="M42" i="3"/>
  <c r="N42" i="3"/>
  <c r="O42" i="3"/>
  <c r="O44" i="3" s="1"/>
  <c r="M44" i="3"/>
  <c r="N44" i="3"/>
  <c r="E52" i="3"/>
  <c r="F52" i="3" s="1"/>
  <c r="G52" i="3" s="1"/>
  <c r="L52" i="3"/>
  <c r="L59" i="3" s="1"/>
  <c r="L61" i="3" s="1"/>
  <c r="M52" i="3"/>
  <c r="N52" i="3"/>
  <c r="O52" i="3"/>
  <c r="E53" i="3"/>
  <c r="F53" i="3" s="1"/>
  <c r="G53" i="3" s="1"/>
  <c r="L53" i="3"/>
  <c r="M53" i="3"/>
  <c r="N53" i="3"/>
  <c r="O53" i="3"/>
  <c r="E54" i="3"/>
  <c r="F54" i="3" s="1"/>
  <c r="G54" i="3" s="1"/>
  <c r="L54" i="3"/>
  <c r="M54" i="3"/>
  <c r="N54" i="3"/>
  <c r="O54" i="3"/>
  <c r="E55" i="3"/>
  <c r="F55" i="3" s="1"/>
  <c r="G55" i="3" s="1"/>
  <c r="L55" i="3"/>
  <c r="M55" i="3"/>
  <c r="N55" i="3"/>
  <c r="O55" i="3"/>
  <c r="E56" i="3"/>
  <c r="F56" i="3" s="1"/>
  <c r="G56" i="3" s="1"/>
  <c r="L56" i="3"/>
  <c r="M56" i="3"/>
  <c r="N56" i="3"/>
  <c r="N59" i="3" s="1"/>
  <c r="N61" i="3" s="1"/>
  <c r="O56" i="3"/>
  <c r="E57" i="3"/>
  <c r="F57" i="3" s="1"/>
  <c r="G57" i="3" s="1"/>
  <c r="L57" i="3"/>
  <c r="M57" i="3"/>
  <c r="N57" i="3"/>
  <c r="O57" i="3"/>
  <c r="E58" i="3"/>
  <c r="F58" i="3" s="1"/>
  <c r="G58" i="3" s="1"/>
  <c r="L58" i="3"/>
  <c r="M58" i="3"/>
  <c r="N58" i="3"/>
  <c r="O58" i="3"/>
  <c r="M59" i="3"/>
  <c r="O59" i="3"/>
  <c r="O61" i="3" s="1"/>
  <c r="M61" i="3"/>
  <c r="E68" i="3"/>
  <c r="F68" i="3"/>
  <c r="G68" i="3"/>
  <c r="L68" i="3"/>
  <c r="M68" i="3"/>
  <c r="N68" i="3"/>
  <c r="O68" i="3"/>
  <c r="E69" i="3"/>
  <c r="F69" i="3"/>
  <c r="G69" i="3"/>
  <c r="L69" i="3"/>
  <c r="M69" i="3"/>
  <c r="N69" i="3"/>
  <c r="O69" i="3"/>
  <c r="E70" i="3"/>
  <c r="F70" i="3"/>
  <c r="G70" i="3"/>
  <c r="L70" i="3"/>
  <c r="M70" i="3"/>
  <c r="N70" i="3"/>
  <c r="O70" i="3"/>
  <c r="E71" i="3"/>
  <c r="F71" i="3"/>
  <c r="G71" i="3"/>
  <c r="L71" i="3"/>
  <c r="M71" i="3"/>
  <c r="M74" i="3" s="1"/>
  <c r="M76" i="3" s="1"/>
  <c r="N71" i="3"/>
  <c r="O71" i="3"/>
  <c r="E72" i="3"/>
  <c r="F72" i="3"/>
  <c r="G72" i="3"/>
  <c r="L72" i="3"/>
  <c r="M72" i="3"/>
  <c r="N72" i="3"/>
  <c r="O72" i="3"/>
  <c r="E73" i="3"/>
  <c r="F73" i="3"/>
  <c r="G73" i="3"/>
  <c r="L73" i="3"/>
  <c r="M73" i="3"/>
  <c r="N73" i="3"/>
  <c r="O73" i="3"/>
  <c r="L74" i="3"/>
  <c r="N74" i="3"/>
  <c r="N76" i="3" s="1"/>
  <c r="O74" i="3"/>
  <c r="L76" i="3"/>
  <c r="O76" i="3"/>
  <c r="E83" i="3"/>
  <c r="F83" i="3"/>
  <c r="G83" i="3" s="1"/>
  <c r="L83" i="3"/>
  <c r="M83" i="3"/>
  <c r="N83" i="3"/>
  <c r="O83" i="3"/>
  <c r="E84" i="3"/>
  <c r="F84" i="3"/>
  <c r="G84" i="3" s="1"/>
  <c r="L84" i="3"/>
  <c r="M84" i="3"/>
  <c r="N84" i="3"/>
  <c r="O84" i="3"/>
  <c r="E85" i="3"/>
  <c r="F85" i="3"/>
  <c r="G85" i="3" s="1"/>
  <c r="L85" i="3"/>
  <c r="M85" i="3"/>
  <c r="N85" i="3"/>
  <c r="O85" i="3"/>
  <c r="E86" i="3"/>
  <c r="F86" i="3"/>
  <c r="G86" i="3" s="1"/>
  <c r="L86" i="3"/>
  <c r="M86" i="3"/>
  <c r="N86" i="3"/>
  <c r="O86" i="3"/>
  <c r="E87" i="3"/>
  <c r="F87" i="3"/>
  <c r="G87" i="3" s="1"/>
  <c r="L87" i="3"/>
  <c r="M87" i="3"/>
  <c r="N87" i="3"/>
  <c r="O87" i="3"/>
  <c r="L88" i="3"/>
  <c r="L90" i="3" s="1"/>
  <c r="M88" i="3"/>
  <c r="M90" i="3" s="1"/>
  <c r="N88" i="3"/>
  <c r="O88" i="3"/>
  <c r="O90" i="3" s="1"/>
  <c r="N90" i="3"/>
  <c r="E97" i="3"/>
  <c r="F97" i="3" s="1"/>
  <c r="G97" i="3" s="1"/>
  <c r="L97" i="3"/>
  <c r="M97" i="3"/>
  <c r="N97" i="3"/>
  <c r="O97" i="3"/>
  <c r="E98" i="3"/>
  <c r="F98" i="3" s="1"/>
  <c r="G98" i="3" s="1"/>
  <c r="L98" i="3"/>
  <c r="M98" i="3"/>
  <c r="N98" i="3"/>
  <c r="O98" i="3"/>
  <c r="E99" i="3"/>
  <c r="F99" i="3" s="1"/>
  <c r="G99" i="3" s="1"/>
  <c r="L99" i="3"/>
  <c r="M99" i="3"/>
  <c r="N99" i="3"/>
  <c r="O99" i="3"/>
  <c r="E100" i="3"/>
  <c r="F100" i="3" s="1"/>
  <c r="G100" i="3" s="1"/>
  <c r="P100" i="3" s="1"/>
  <c r="L100" i="3"/>
  <c r="M100" i="3"/>
  <c r="N100" i="3"/>
  <c r="O100" i="3"/>
  <c r="L101" i="3"/>
  <c r="L103" i="3" s="1"/>
  <c r="M101" i="3"/>
  <c r="N101" i="3"/>
  <c r="N103" i="3" s="1"/>
  <c r="O101" i="3"/>
  <c r="M103" i="3"/>
  <c r="O103" i="3"/>
  <c r="E111" i="3"/>
  <c r="F111" i="3"/>
  <c r="G111" i="3" s="1"/>
  <c r="L111" i="3"/>
  <c r="M111" i="3"/>
  <c r="N111" i="3"/>
  <c r="O111" i="3"/>
  <c r="O114" i="3" s="1"/>
  <c r="O116" i="3" s="1"/>
  <c r="E112" i="3"/>
  <c r="F112" i="3"/>
  <c r="G112" i="3" s="1"/>
  <c r="L112" i="3"/>
  <c r="M112" i="3"/>
  <c r="N112" i="3"/>
  <c r="O112" i="3"/>
  <c r="E113" i="3"/>
  <c r="F113" i="3"/>
  <c r="G113" i="3" s="1"/>
  <c r="P113" i="3" s="1"/>
  <c r="L113" i="3"/>
  <c r="M113" i="3"/>
  <c r="N113" i="3"/>
  <c r="O113" i="3"/>
  <c r="L114" i="3"/>
  <c r="M114" i="3"/>
  <c r="M116" i="3" s="1"/>
  <c r="N114" i="3"/>
  <c r="L116" i="3"/>
  <c r="N116" i="3"/>
  <c r="E129" i="3"/>
  <c r="F129" i="3" s="1"/>
  <c r="G129" i="3" s="1"/>
  <c r="L129" i="3"/>
  <c r="M129" i="3"/>
  <c r="N129" i="3"/>
  <c r="N133" i="3" s="1"/>
  <c r="N135" i="3" s="1"/>
  <c r="O129" i="3"/>
  <c r="O133" i="3" s="1"/>
  <c r="O135" i="3" s="1"/>
  <c r="E130" i="3"/>
  <c r="F130" i="3" s="1"/>
  <c r="G130" i="3" s="1"/>
  <c r="P130" i="3" s="1"/>
  <c r="L130" i="3"/>
  <c r="M130" i="3"/>
  <c r="N130" i="3"/>
  <c r="O130" i="3"/>
  <c r="E131" i="3"/>
  <c r="F131" i="3" s="1"/>
  <c r="G131" i="3" s="1"/>
  <c r="L131" i="3"/>
  <c r="M131" i="3"/>
  <c r="N131" i="3"/>
  <c r="O131" i="3"/>
  <c r="E132" i="3"/>
  <c r="F132" i="3" s="1"/>
  <c r="G132" i="3" s="1"/>
  <c r="L132" i="3"/>
  <c r="M132" i="3"/>
  <c r="N132" i="3"/>
  <c r="O132" i="3"/>
  <c r="L133" i="3"/>
  <c r="L135" i="3" s="1"/>
  <c r="M133" i="3"/>
  <c r="M135" i="3"/>
  <c r="E143" i="3"/>
  <c r="F143" i="3" s="1"/>
  <c r="G143" i="3" s="1"/>
  <c r="L143" i="3"/>
  <c r="M143" i="3"/>
  <c r="M146" i="3" s="1"/>
  <c r="M148" i="3" s="1"/>
  <c r="N143" i="3"/>
  <c r="N146" i="3" s="1"/>
  <c r="N148" i="3" s="1"/>
  <c r="O143" i="3"/>
  <c r="E144" i="3"/>
  <c r="F144" i="3" s="1"/>
  <c r="G144" i="3" s="1"/>
  <c r="P144" i="3" s="1"/>
  <c r="L144" i="3"/>
  <c r="M144" i="3"/>
  <c r="N144" i="3"/>
  <c r="O144" i="3"/>
  <c r="E145" i="3"/>
  <c r="F145" i="3" s="1"/>
  <c r="G145" i="3" s="1"/>
  <c r="L145" i="3"/>
  <c r="M145" i="3"/>
  <c r="N145" i="3"/>
  <c r="O145" i="3"/>
  <c r="L146" i="3"/>
  <c r="O146" i="3"/>
  <c r="L148" i="3"/>
  <c r="O148" i="3"/>
  <c r="E159" i="3"/>
  <c r="F159" i="3"/>
  <c r="G159" i="3" s="1"/>
  <c r="L159" i="3"/>
  <c r="L160" i="3" s="1"/>
  <c r="L162" i="3" s="1"/>
  <c r="M159" i="3"/>
  <c r="M160" i="3" s="1"/>
  <c r="M162" i="3" s="1"/>
  <c r="N159" i="3"/>
  <c r="O159" i="3"/>
  <c r="O160" i="3" s="1"/>
  <c r="O162" i="3" s="1"/>
  <c r="N160" i="3"/>
  <c r="N162" i="3"/>
  <c r="P58" i="3" l="1"/>
  <c r="P98" i="3"/>
  <c r="P4" i="3"/>
  <c r="P84" i="3"/>
  <c r="P56" i="3"/>
  <c r="P38" i="3"/>
  <c r="P34" i="3"/>
  <c r="P15" i="3"/>
  <c r="P7" i="3"/>
  <c r="P131" i="3"/>
  <c r="P111" i="3"/>
  <c r="P73" i="3"/>
  <c r="P10" i="3"/>
  <c r="P53" i="3"/>
  <c r="P99" i="3"/>
  <c r="P85" i="3"/>
  <c r="P54" i="3"/>
  <c r="P39" i="3"/>
  <c r="P35" i="3"/>
  <c r="P13" i="3"/>
  <c r="P5" i="3"/>
  <c r="P69" i="3"/>
  <c r="P87" i="3"/>
  <c r="P71" i="3"/>
  <c r="P159" i="3"/>
  <c r="P160" i="3" s="1"/>
  <c r="P145" i="3"/>
  <c r="P57" i="3"/>
  <c r="P16" i="3"/>
  <c r="P8" i="3"/>
  <c r="P55" i="3"/>
  <c r="P83" i="3"/>
  <c r="P70" i="3"/>
  <c r="P12" i="3"/>
  <c r="P72" i="3"/>
  <c r="P129" i="3"/>
  <c r="P112" i="3"/>
  <c r="P143" i="3"/>
  <c r="P132" i="3"/>
  <c r="P97" i="3"/>
  <c r="P101" i="3" s="1"/>
  <c r="P86" i="3"/>
  <c r="P68" i="3"/>
  <c r="P52" i="3"/>
  <c r="P59" i="3" s="1"/>
  <c r="P40" i="3"/>
  <c r="P36" i="3"/>
  <c r="P11" i="3"/>
  <c r="P37" i="3"/>
  <c r="P9" i="3"/>
  <c r="P42" i="3" l="1"/>
  <c r="P146" i="3"/>
  <c r="P88" i="3"/>
  <c r="P133" i="3"/>
  <c r="P114" i="3"/>
  <c r="P17" i="3"/>
  <c r="P74" i="3"/>
</calcChain>
</file>

<file path=xl/sharedStrings.xml><?xml version="1.0" encoding="utf-8"?>
<sst xmlns="http://schemas.openxmlformats.org/spreadsheetml/2006/main" count="381" uniqueCount="91">
  <si>
    <t>D={ }</t>
  </si>
  <si>
    <t>Activity</t>
  </si>
  <si>
    <t>Duration</t>
  </si>
  <si>
    <t>Due Time</t>
  </si>
  <si>
    <t>Weight</t>
  </si>
  <si>
    <t>Si(t)</t>
  </si>
  <si>
    <t>Vi(t)</t>
  </si>
  <si>
    <t>Pi</t>
  </si>
  <si>
    <t>ri1</t>
  </si>
  <si>
    <t>ri2</t>
  </si>
  <si>
    <t>ri3</t>
  </si>
  <si>
    <t>ai1</t>
  </si>
  <si>
    <t>ai2</t>
  </si>
  <si>
    <t>ai3</t>
  </si>
  <si>
    <t>di</t>
  </si>
  <si>
    <t>Level</t>
  </si>
  <si>
    <t>b1</t>
  </si>
  <si>
    <t>b2</t>
  </si>
  <si>
    <t>b3</t>
  </si>
  <si>
    <t>Sum</t>
  </si>
  <si>
    <t>Min</t>
  </si>
  <si>
    <t>ri4</t>
  </si>
  <si>
    <t>ai4</t>
  </si>
  <si>
    <t>b4</t>
  </si>
  <si>
    <t>Rank</t>
  </si>
  <si>
    <t>D={2 }</t>
  </si>
  <si>
    <t>min</t>
  </si>
  <si>
    <t>D={2, 4 }</t>
  </si>
  <si>
    <t>D={2, 4, 8 }</t>
  </si>
  <si>
    <t>D={2, 4, 8, 7 }</t>
  </si>
  <si>
    <t>D={2, 4, 8, 7, 1 }</t>
  </si>
  <si>
    <t>U={ 3, 9, 10}</t>
  </si>
  <si>
    <t>U={1, 3, 9, 10}</t>
  </si>
  <si>
    <t>U={1, 3,  7, 9, 10}</t>
  </si>
  <si>
    <t>U={1, 3, 7, 8, 9, 10}</t>
  </si>
  <si>
    <t>U={1, 3, 4, 7, 8, 9, 10}</t>
  </si>
  <si>
    <t>U={1, 2, 3, 4, 7, 8, 9, 10}</t>
  </si>
  <si>
    <t>U={ 5, 6, 11, 13}</t>
  </si>
  <si>
    <t>U={ 5, 11, 13}</t>
  </si>
  <si>
    <t>D={6 }</t>
  </si>
  <si>
    <t>aij = rij/Rj</t>
  </si>
  <si>
    <t>Resources</t>
  </si>
  <si>
    <t>di= pi/(SumABS(aij*bj))</t>
  </si>
  <si>
    <t>Current Resource Status (bj)</t>
  </si>
  <si>
    <t>Iteration 1</t>
  </si>
  <si>
    <t>Iteration 2</t>
  </si>
  <si>
    <t>Iteration 3</t>
  </si>
  <si>
    <t>Iteration 4</t>
  </si>
  <si>
    <t>Iteration 5</t>
  </si>
  <si>
    <t>Iteration 6</t>
  </si>
  <si>
    <t>For Window 2</t>
  </si>
  <si>
    <t>For Window 1</t>
  </si>
  <si>
    <t>Iteration 7</t>
  </si>
  <si>
    <t>U={12}</t>
  </si>
  <si>
    <t>Window 1</t>
  </si>
  <si>
    <t>Window 2</t>
  </si>
  <si>
    <t>Window 3</t>
  </si>
  <si>
    <t>3, 9, 10</t>
  </si>
  <si>
    <t>5, 11, 13</t>
  </si>
  <si>
    <t>2, 4, 8, 7, 1</t>
  </si>
  <si>
    <t>Lets form 3 Windows</t>
  </si>
  <si>
    <t>1, 2, 3, 4, 7, 8, 9, 10</t>
  </si>
  <si>
    <t>5, 6, 11, 13</t>
  </si>
  <si>
    <t>Remove activity with min di from U and place it in D</t>
  </si>
  <si>
    <t>ALL bj are positive therefore stop</t>
  </si>
  <si>
    <t xml:space="preserve">Preceding constrains </t>
  </si>
  <si>
    <t>Need to ensure that X1+X3=1</t>
  </si>
  <si>
    <t>Calculating Reward Index</t>
  </si>
  <si>
    <t>Schedule Activities</t>
  </si>
  <si>
    <t>Non Critical Activities</t>
  </si>
  <si>
    <t>Therefore whenever X1 or X3 will be chosen, add 1000 to the remaining X's (X1 or X3) di</t>
  </si>
  <si>
    <t>Homework 7-2003</t>
  </si>
  <si>
    <t>56:134 Process Engineering</t>
  </si>
  <si>
    <t>Posted:  Oct 31, 2003</t>
  </si>
  <si>
    <t xml:space="preserve">Due: </t>
  </si>
  <si>
    <t xml:space="preserve">  Oct 6, 2003</t>
  </si>
  <si>
    <r>
      <t xml:space="preserve">The problem presented in this homework is </t>
    </r>
    <r>
      <rPr>
        <i/>
        <sz val="12"/>
        <rFont val="Times New Roman"/>
        <family val="1"/>
      </rPr>
      <t>identical</t>
    </r>
    <r>
      <rPr>
        <sz val="12"/>
        <rFont val="Times New Roman"/>
        <family val="1"/>
      </rPr>
      <t xml:space="preserve"> to the one of Homework 6. </t>
    </r>
  </si>
  <si>
    <t xml:space="preserve">1. Schedule all activities of the processes in Figure 1 with the heuristic scheduling algorithm of Chapter 7. </t>
  </si>
  <si>
    <t>2. Implement the algorithm in Excel.</t>
  </si>
  <si>
    <t>3. Submit a hardcopy of the Excel computations and a disk with the Excel file.</t>
  </si>
  <si>
    <t>Consider the two sub-processes shown in Figure 1 representing project approval transactions.</t>
  </si>
  <si>
    <t>Figure 1. Two sub-processes representing project approval transactions.</t>
  </si>
  <si>
    <t>The following data is provided:</t>
  </si>
  <si>
    <r>
      <t>(a)</t>
    </r>
    <r>
      <rPr>
        <sz val="7"/>
        <rFont val="Times New Roman"/>
        <family val="1"/>
      </rPr>
      <t xml:space="preserve">    </t>
    </r>
    <r>
      <rPr>
        <sz val="12"/>
        <rFont val="Times New Roman"/>
        <family val="1"/>
      </rPr>
      <t>Duration of each activity is the same and equals t</t>
    </r>
    <r>
      <rPr>
        <vertAlign val="subscript"/>
        <sz val="12"/>
        <rFont val="Times New Roman"/>
        <family val="1"/>
      </rPr>
      <t xml:space="preserve">i </t>
    </r>
    <r>
      <rPr>
        <sz val="12"/>
        <rFont val="Times New Roman"/>
        <family val="1"/>
      </rPr>
      <t>= .5 hour, i = 1, …,13.</t>
    </r>
  </si>
  <si>
    <r>
      <t>(b)</t>
    </r>
    <r>
      <rPr>
        <sz val="7"/>
        <rFont val="Times New Roman"/>
        <family val="1"/>
      </rPr>
      <t xml:space="preserve">   </t>
    </r>
    <r>
      <rPr>
        <sz val="12"/>
        <rFont val="Times New Roman"/>
        <family val="1"/>
      </rPr>
      <t>The resource requirements are as follows r</t>
    </r>
    <r>
      <rPr>
        <vertAlign val="subscript"/>
        <sz val="12"/>
        <rFont val="Times New Roman"/>
        <family val="1"/>
      </rPr>
      <t>i1</t>
    </r>
    <r>
      <rPr>
        <sz val="12"/>
        <rFont val="Times New Roman"/>
        <family val="1"/>
      </rPr>
      <t xml:space="preserve">  = .4, r</t>
    </r>
    <r>
      <rPr>
        <vertAlign val="subscript"/>
        <sz val="12"/>
        <rFont val="Times New Roman"/>
        <family val="1"/>
      </rPr>
      <t>i2</t>
    </r>
    <r>
      <rPr>
        <sz val="12"/>
        <rFont val="Times New Roman"/>
        <family val="1"/>
      </rPr>
      <t xml:space="preserve">  = .6,  r</t>
    </r>
    <r>
      <rPr>
        <vertAlign val="subscript"/>
        <sz val="12"/>
        <rFont val="Times New Roman"/>
        <family val="1"/>
      </rPr>
      <t>i3</t>
    </r>
    <r>
      <rPr>
        <sz val="12"/>
        <rFont val="Times New Roman"/>
        <family val="1"/>
      </rPr>
      <t xml:space="preserve">  = .5, and r</t>
    </r>
    <r>
      <rPr>
        <vertAlign val="subscript"/>
        <sz val="12"/>
        <rFont val="Times New Roman"/>
        <family val="1"/>
      </rPr>
      <t>i4</t>
    </r>
    <r>
      <rPr>
        <sz val="12"/>
        <rFont val="Times New Roman"/>
        <family val="1"/>
      </rPr>
      <t xml:space="preserve">  = .3,    for all activities i = 1, ..., 13.</t>
    </r>
  </si>
  <si>
    <r>
      <t>(c)</t>
    </r>
    <r>
      <rPr>
        <sz val="7"/>
        <rFont val="Times New Roman"/>
        <family val="1"/>
      </rPr>
      <t xml:space="preserve">    </t>
    </r>
    <r>
      <rPr>
        <sz val="12"/>
        <rFont val="Times New Roman"/>
        <family val="1"/>
      </rPr>
      <t>Four types of resources are available in the quantity, R = [2, 2, 3, 3].</t>
    </r>
  </si>
  <si>
    <r>
      <t>(d)</t>
    </r>
    <r>
      <rPr>
        <sz val="7"/>
        <rFont val="Times New Roman"/>
        <family val="1"/>
      </rPr>
      <t xml:space="preserve">   </t>
    </r>
    <r>
      <rPr>
        <sz val="12"/>
        <rFont val="Times New Roman"/>
        <family val="1"/>
      </rPr>
      <t>The due dates for the activities (in minutes) are as follows: k</t>
    </r>
    <r>
      <rPr>
        <vertAlign val="subscript"/>
        <sz val="12"/>
        <rFont val="Times New Roman"/>
        <family val="1"/>
      </rPr>
      <t>i</t>
    </r>
    <r>
      <rPr>
        <sz val="12"/>
        <rFont val="Times New Roman"/>
        <family val="1"/>
      </rPr>
      <t xml:space="preserve"> = 35, 65, 35, 60, 85, 90, 35, 65, 35, 35, 40, 60, 70, for i = 1, ...,13.</t>
    </r>
  </si>
  <si>
    <r>
      <t>(e)</t>
    </r>
    <r>
      <rPr>
        <sz val="7"/>
        <rFont val="Times New Roman"/>
        <family val="1"/>
      </rPr>
      <t xml:space="preserve">    </t>
    </r>
    <r>
      <rPr>
        <sz val="12"/>
        <rFont val="Times New Roman"/>
        <family val="1"/>
      </rPr>
      <t>The constant K = L = 1.</t>
    </r>
  </si>
  <si>
    <r>
      <t>(f)</t>
    </r>
    <r>
      <rPr>
        <sz val="7"/>
        <rFont val="Times New Roman"/>
        <family val="1"/>
      </rPr>
      <t xml:space="preserve">     </t>
    </r>
    <r>
      <rPr>
        <sz val="12"/>
        <rFont val="Times New Roman"/>
        <family val="1"/>
      </rPr>
      <t>The weights w</t>
    </r>
    <r>
      <rPr>
        <vertAlign val="subscript"/>
        <sz val="12"/>
        <rFont val="Times New Roman"/>
        <family val="1"/>
      </rPr>
      <t>i</t>
    </r>
    <r>
      <rPr>
        <sz val="12"/>
        <rFont val="Times New Roman"/>
        <family val="1"/>
      </rPr>
      <t xml:space="preserve"> are 1, 1, 2, 3, 5, 1, 1, 6, 2, 3, 4, 7, 2, for i = 1, …, 13.</t>
    </r>
  </si>
  <si>
    <t xml:space="preserve">For sub-process 1 only one of the two activities 1 and 3 is performed.  </t>
  </si>
  <si>
    <t xml:space="preserve">           (g)   For sub-process 1 only one of the two activities 1 and 3 is performed.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</si>
</sst>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i/>
      <sz val="12"/>
      <name val="Times New Roman"/>
      <family val="1"/>
    </font>
    <font>
      <sz val="7"/>
      <name val="Times New Roman"/>
      <family val="1"/>
    </font>
    <font>
      <vertAlign val="subscript"/>
      <sz val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/>
    <xf numFmtId="2" fontId="1" fillId="0" borderId="3" xfId="0" applyNumberFormat="1" applyFont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1" fillId="0" borderId="2" xfId="0" applyNumberFormat="1" applyFont="1" applyFill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0" borderId="0" xfId="0" applyFont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2" borderId="1" xfId="0" applyFont="1" applyFill="1" applyBorder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0" fillId="7" borderId="7" xfId="0" applyFill="1" applyBorder="1"/>
    <xf numFmtId="0" fontId="0" fillId="7" borderId="8" xfId="0" applyFill="1" applyBorder="1"/>
    <xf numFmtId="0" fontId="3" fillId="8" borderId="8" xfId="0" applyFont="1" applyFill="1" applyBorder="1" applyAlignment="1">
      <alignment horizontal="center"/>
    </xf>
    <xf numFmtId="0" fontId="0" fillId="7" borderId="9" xfId="0" applyFill="1" applyBorder="1"/>
    <xf numFmtId="0" fontId="0" fillId="7" borderId="10" xfId="0" applyFill="1" applyBorder="1"/>
    <xf numFmtId="0" fontId="0" fillId="7" borderId="0" xfId="0" applyFill="1" applyBorder="1"/>
    <xf numFmtId="0" fontId="3" fillId="7" borderId="0" xfId="0" applyFont="1" applyFill="1" applyBorder="1" applyAlignment="1">
      <alignment horizontal="center"/>
    </xf>
    <xf numFmtId="0" fontId="0" fillId="7" borderId="11" xfId="0" applyFill="1" applyBorder="1"/>
    <xf numFmtId="0" fontId="1" fillId="7" borderId="0" xfId="0" applyFont="1" applyFill="1" applyBorder="1"/>
    <xf numFmtId="0" fontId="4" fillId="7" borderId="0" xfId="0" applyFont="1" applyFill="1" applyBorder="1" applyAlignment="1">
      <alignment horizontal="center"/>
    </xf>
    <xf numFmtId="0" fontId="4" fillId="7" borderId="0" xfId="0" applyFont="1" applyFill="1" applyBorder="1"/>
    <xf numFmtId="0" fontId="0" fillId="7" borderId="12" xfId="0" applyFill="1" applyBorder="1"/>
    <xf numFmtId="0" fontId="0" fillId="7" borderId="13" xfId="0" applyFill="1" applyBorder="1"/>
    <xf numFmtId="0" fontId="1" fillId="7" borderId="0" xfId="0" applyFont="1" applyFill="1" applyBorder="1" applyAlignment="1">
      <alignment horizontal="left" indent="1"/>
    </xf>
    <xf numFmtId="0" fontId="1" fillId="7" borderId="0" xfId="0" applyFont="1" applyFill="1" applyBorder="1" applyAlignment="1">
      <alignment horizontal="left" indent="4"/>
    </xf>
    <xf numFmtId="0" fontId="1" fillId="7" borderId="0" xfId="0" applyFont="1" applyFill="1" applyBorder="1" applyAlignment="1">
      <alignment horizontal="left"/>
    </xf>
    <xf numFmtId="0" fontId="0" fillId="7" borderId="14" xfId="0" applyFill="1" applyBorder="1"/>
    <xf numFmtId="2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</xdr:row>
          <xdr:rowOff>0</xdr:rowOff>
        </xdr:from>
        <xdr:to>
          <xdr:col>11</xdr:col>
          <xdr:colOff>83820</xdr:colOff>
          <xdr:row>31</xdr:row>
          <xdr:rowOff>121920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CE283251-F9AF-1AB6-BE00-CD9591CD07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22</xdr:row>
      <xdr:rowOff>45720</xdr:rowOff>
    </xdr:from>
    <xdr:to>
      <xdr:col>4</xdr:col>
      <xdr:colOff>525780</xdr:colOff>
      <xdr:row>23</xdr:row>
      <xdr:rowOff>121920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59928D2D-468C-AA8A-4512-8C62682008BB}"/>
            </a:ext>
          </a:extLst>
        </xdr:cNvPr>
        <xdr:cNvSpPr>
          <a:spLocks noChangeShapeType="1"/>
        </xdr:cNvSpPr>
      </xdr:nvSpPr>
      <xdr:spPr bwMode="auto">
        <a:xfrm flipH="1">
          <a:off x="3002280" y="4404360"/>
          <a:ext cx="449580" cy="274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7:Q49"/>
  <sheetViews>
    <sheetView workbookViewId="0">
      <selection activeCell="C41" sqref="C41"/>
    </sheetView>
  </sheetViews>
  <sheetFormatPr defaultRowHeight="13.2" x14ac:dyDescent="0.25"/>
  <sheetData>
    <row r="7" spans="3:17" ht="18" thickBot="1" x14ac:dyDescent="0.35">
      <c r="D7" s="35"/>
    </row>
    <row r="8" spans="3:17" ht="18" thickTop="1" x14ac:dyDescent="0.3">
      <c r="C8" s="36"/>
      <c r="D8" s="37"/>
      <c r="E8" s="37"/>
      <c r="F8" s="37"/>
      <c r="G8" s="37"/>
      <c r="H8" s="38" t="s">
        <v>71</v>
      </c>
      <c r="I8" s="37"/>
      <c r="J8" s="37"/>
      <c r="K8" s="37"/>
      <c r="L8" s="37"/>
      <c r="M8" s="37"/>
      <c r="N8" s="37"/>
      <c r="O8" s="37"/>
      <c r="P8" s="37"/>
      <c r="Q8" s="39"/>
    </row>
    <row r="9" spans="3:17" ht="17.399999999999999" x14ac:dyDescent="0.3">
      <c r="C9" s="40"/>
      <c r="D9" s="41"/>
      <c r="E9" s="41"/>
      <c r="F9" s="41"/>
      <c r="G9" s="41"/>
      <c r="H9" s="42"/>
      <c r="I9" s="41"/>
      <c r="J9" s="41"/>
      <c r="K9" s="41"/>
      <c r="L9" s="41"/>
      <c r="M9" s="41"/>
      <c r="N9" s="41"/>
      <c r="O9" s="41"/>
      <c r="P9" s="41"/>
      <c r="Q9" s="43"/>
    </row>
    <row r="10" spans="3:17" ht="17.399999999999999" x14ac:dyDescent="0.3">
      <c r="C10" s="40"/>
      <c r="D10" s="41"/>
      <c r="E10" s="41"/>
      <c r="F10" s="41"/>
      <c r="G10" s="41"/>
      <c r="H10" s="42" t="s">
        <v>72</v>
      </c>
      <c r="I10" s="41"/>
      <c r="J10" s="41"/>
      <c r="K10" s="41"/>
      <c r="L10" s="41"/>
      <c r="M10" s="41"/>
      <c r="N10" s="41"/>
      <c r="O10" s="41"/>
      <c r="P10" s="41"/>
      <c r="Q10" s="43"/>
    </row>
    <row r="11" spans="3:17" ht="15.6" x14ac:dyDescent="0.3">
      <c r="C11" s="40"/>
      <c r="D11" s="41"/>
      <c r="E11" s="41"/>
      <c r="F11" s="41"/>
      <c r="G11" s="41"/>
      <c r="H11" s="44" t="s">
        <v>73</v>
      </c>
      <c r="I11" s="41"/>
      <c r="J11" s="41"/>
      <c r="K11" s="41"/>
      <c r="L11" s="41"/>
      <c r="M11" s="41"/>
      <c r="N11" s="41"/>
      <c r="O11" s="41"/>
      <c r="P11" s="41"/>
      <c r="Q11" s="43"/>
    </row>
    <row r="12" spans="3:17" ht="15.6" x14ac:dyDescent="0.3">
      <c r="C12" s="40"/>
      <c r="D12" s="41"/>
      <c r="E12" s="41"/>
      <c r="F12" s="41"/>
      <c r="G12" s="41"/>
      <c r="H12" s="44" t="s">
        <v>74</v>
      </c>
      <c r="I12" s="44" t="s">
        <v>75</v>
      </c>
      <c r="J12" s="41"/>
      <c r="K12" s="41"/>
      <c r="L12" s="41"/>
      <c r="M12" s="41"/>
      <c r="N12" s="41"/>
      <c r="O12" s="41"/>
      <c r="P12" s="41"/>
      <c r="Q12" s="43"/>
    </row>
    <row r="13" spans="3:17" x14ac:dyDescent="0.25">
      <c r="C13" s="40"/>
      <c r="D13" s="46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3"/>
    </row>
    <row r="14" spans="3:17" ht="15.6" x14ac:dyDescent="0.3">
      <c r="C14" s="40"/>
      <c r="D14" s="44" t="s">
        <v>76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3"/>
    </row>
    <row r="15" spans="3:17" ht="15.6" x14ac:dyDescent="0.3">
      <c r="C15" s="40"/>
      <c r="D15" s="49" t="s">
        <v>77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3"/>
    </row>
    <row r="16" spans="3:17" ht="15.6" x14ac:dyDescent="0.3">
      <c r="C16" s="40"/>
      <c r="D16" s="49" t="s">
        <v>78</v>
      </c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3"/>
    </row>
    <row r="17" spans="3:17" ht="15.6" x14ac:dyDescent="0.3">
      <c r="C17" s="40"/>
      <c r="D17" s="49" t="s">
        <v>79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3"/>
    </row>
    <row r="18" spans="3:17" ht="15.6" x14ac:dyDescent="0.3">
      <c r="C18" s="40"/>
      <c r="D18" s="44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3"/>
    </row>
    <row r="19" spans="3:17" ht="15.6" x14ac:dyDescent="0.3">
      <c r="C19" s="40"/>
      <c r="D19" s="44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3"/>
    </row>
    <row r="20" spans="3:17" ht="15.6" x14ac:dyDescent="0.3">
      <c r="C20" s="40"/>
      <c r="D20" s="44" t="s">
        <v>80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3"/>
    </row>
    <row r="21" spans="3:17" x14ac:dyDescent="0.25">
      <c r="C21" s="40"/>
      <c r="D21" s="46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3"/>
    </row>
    <row r="22" spans="3:17" x14ac:dyDescent="0.25">
      <c r="C22" s="40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3"/>
    </row>
    <row r="23" spans="3:17" x14ac:dyDescent="0.25">
      <c r="C23" s="40"/>
      <c r="D23" s="45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3"/>
    </row>
    <row r="24" spans="3:17" x14ac:dyDescent="0.25">
      <c r="C24" s="40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3"/>
    </row>
    <row r="25" spans="3:17" x14ac:dyDescent="0.25">
      <c r="C25" s="40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3"/>
    </row>
    <row r="26" spans="3:17" x14ac:dyDescent="0.25">
      <c r="C26" s="40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3"/>
    </row>
    <row r="27" spans="3:17" x14ac:dyDescent="0.25">
      <c r="C27" s="40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3"/>
    </row>
    <row r="28" spans="3:17" x14ac:dyDescent="0.25">
      <c r="C28" s="40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3"/>
    </row>
    <row r="29" spans="3:17" x14ac:dyDescent="0.25">
      <c r="C29" s="40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3"/>
    </row>
    <row r="30" spans="3:17" x14ac:dyDescent="0.25">
      <c r="C30" s="40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3"/>
    </row>
    <row r="31" spans="3:17" x14ac:dyDescent="0.25">
      <c r="C31" s="40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3"/>
    </row>
    <row r="32" spans="3:17" x14ac:dyDescent="0.25">
      <c r="C32" s="40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3"/>
    </row>
    <row r="33" spans="3:17" x14ac:dyDescent="0.25">
      <c r="C33" s="40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3"/>
    </row>
    <row r="34" spans="3:17" x14ac:dyDescent="0.25">
      <c r="C34" s="40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3"/>
    </row>
    <row r="35" spans="3:17" x14ac:dyDescent="0.25">
      <c r="C35" s="40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3"/>
    </row>
    <row r="36" spans="3:17" x14ac:dyDescent="0.25">
      <c r="C36" s="40"/>
      <c r="D36" s="41"/>
      <c r="E36" s="41"/>
      <c r="F36" s="41"/>
      <c r="G36" s="45" t="s">
        <v>81</v>
      </c>
      <c r="H36" s="41"/>
      <c r="I36" s="41"/>
      <c r="J36" s="41"/>
      <c r="K36" s="41"/>
      <c r="L36" s="41"/>
      <c r="M36" s="41"/>
      <c r="N36" s="41"/>
      <c r="O36" s="41"/>
      <c r="P36" s="41"/>
      <c r="Q36" s="43"/>
    </row>
    <row r="37" spans="3:17" x14ac:dyDescent="0.25">
      <c r="C37" s="40"/>
      <c r="D37" s="41"/>
      <c r="E37" s="41"/>
      <c r="F37" s="41"/>
      <c r="G37" s="46"/>
      <c r="H37" s="41"/>
      <c r="I37" s="41"/>
      <c r="J37" s="41"/>
      <c r="K37" s="41"/>
      <c r="L37" s="41"/>
      <c r="M37" s="41"/>
      <c r="N37" s="41"/>
      <c r="O37" s="41"/>
      <c r="P37" s="41"/>
      <c r="Q37" s="43"/>
    </row>
    <row r="38" spans="3:17" x14ac:dyDescent="0.25">
      <c r="C38" s="40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3"/>
    </row>
    <row r="39" spans="3:17" ht="15.6" x14ac:dyDescent="0.3">
      <c r="C39" s="40"/>
      <c r="D39" s="44" t="s">
        <v>82</v>
      </c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3"/>
    </row>
    <row r="40" spans="3:17" ht="18" x14ac:dyDescent="0.4">
      <c r="C40" s="40"/>
      <c r="D40" s="50" t="s">
        <v>83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3"/>
    </row>
    <row r="41" spans="3:17" ht="18" x14ac:dyDescent="0.4">
      <c r="C41" s="40"/>
      <c r="D41" s="50" t="s">
        <v>84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3"/>
    </row>
    <row r="42" spans="3:17" ht="15.6" x14ac:dyDescent="0.3">
      <c r="C42" s="40"/>
      <c r="D42" s="50" t="s">
        <v>85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3"/>
    </row>
    <row r="43" spans="3:17" ht="18" x14ac:dyDescent="0.4">
      <c r="C43" s="40"/>
      <c r="D43" s="50" t="s">
        <v>86</v>
      </c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3"/>
    </row>
    <row r="44" spans="3:17" ht="15.6" x14ac:dyDescent="0.3">
      <c r="C44" s="40"/>
      <c r="D44" s="50" t="s">
        <v>87</v>
      </c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3"/>
    </row>
    <row r="45" spans="3:17" ht="18" x14ac:dyDescent="0.4">
      <c r="C45" s="40"/>
      <c r="D45" s="50" t="s">
        <v>88</v>
      </c>
      <c r="E45" s="41"/>
      <c r="F45" s="41"/>
      <c r="G45" s="44" t="s">
        <v>89</v>
      </c>
      <c r="H45" s="41"/>
      <c r="I45" s="41"/>
      <c r="J45" s="41"/>
      <c r="K45" s="41"/>
      <c r="L45" s="41"/>
      <c r="M45" s="41"/>
      <c r="N45" s="41"/>
      <c r="O45" s="41"/>
      <c r="P45" s="41"/>
      <c r="Q45" s="43"/>
    </row>
    <row r="46" spans="3:17" ht="15.6" x14ac:dyDescent="0.3">
      <c r="C46" s="40"/>
      <c r="D46" s="51" t="s">
        <v>90</v>
      </c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3"/>
    </row>
    <row r="47" spans="3:17" ht="15.6" x14ac:dyDescent="0.3">
      <c r="C47" s="40"/>
      <c r="D47" s="50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3"/>
    </row>
    <row r="48" spans="3:17" ht="13.8" thickBot="1" x14ac:dyDescent="0.3">
      <c r="C48" s="52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8"/>
    </row>
    <row r="49" ht="13.8" thickTop="1" x14ac:dyDescent="0.25"/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Visio.Drawing.6" shapeId="2049" r:id="rId3">
          <objectPr defaultSize="0" autoPict="0" r:id="rId4">
            <anchor moveWithCells="1" sizeWithCells="1">
              <from>
                <xdr:col>3</xdr:col>
                <xdr:colOff>0</xdr:colOff>
                <xdr:row>21</xdr:row>
                <xdr:rowOff>0</xdr:rowOff>
              </from>
              <to>
                <xdr:col>11</xdr:col>
                <xdr:colOff>83820</xdr:colOff>
                <xdr:row>31</xdr:row>
                <xdr:rowOff>121920</xdr:rowOff>
              </to>
            </anchor>
          </objectPr>
        </oleObject>
      </mc:Choice>
      <mc:Fallback>
        <oleObject progId="Visio.Drawing.6" shapeId="2049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73"/>
  <sheetViews>
    <sheetView tabSelected="1" zoomScale="85" workbookViewId="0">
      <selection activeCell="M177" sqref="M177"/>
    </sheetView>
  </sheetViews>
  <sheetFormatPr defaultColWidth="9.109375" defaultRowHeight="15.6" x14ac:dyDescent="0.3"/>
  <cols>
    <col min="1" max="1" width="9.109375" style="10"/>
    <col min="2" max="2" width="12.33203125" style="10" bestFit="1" customWidth="1"/>
    <col min="3" max="3" width="11.109375" style="10" customWidth="1"/>
    <col min="4" max="4" width="10.109375" style="10" customWidth="1"/>
    <col min="5" max="16384" width="9.109375" style="10"/>
  </cols>
  <sheetData>
    <row r="2" spans="1:18" x14ac:dyDescent="0.3">
      <c r="A2" s="3"/>
      <c r="B2" s="54" t="s">
        <v>67</v>
      </c>
      <c r="C2" s="54"/>
      <c r="D2" s="54"/>
      <c r="E2" s="54"/>
      <c r="F2" s="54"/>
      <c r="G2" s="54"/>
      <c r="H2" s="54" t="s">
        <v>41</v>
      </c>
      <c r="I2" s="54"/>
      <c r="J2" s="54"/>
      <c r="K2" s="54"/>
      <c r="L2" s="53" t="s">
        <v>40</v>
      </c>
      <c r="M2" s="54"/>
      <c r="N2" s="54"/>
      <c r="O2" s="54"/>
      <c r="P2" s="29" t="s">
        <v>42</v>
      </c>
      <c r="Q2" s="30"/>
      <c r="R2" s="30"/>
    </row>
    <row r="3" spans="1:18" x14ac:dyDescent="0.3">
      <c r="A3" s="4" t="s">
        <v>1</v>
      </c>
      <c r="B3" s="4" t="s">
        <v>2</v>
      </c>
      <c r="C3" s="15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21</v>
      </c>
      <c r="L3" s="4" t="s">
        <v>11</v>
      </c>
      <c r="M3" s="4" t="s">
        <v>12</v>
      </c>
      <c r="N3" s="4" t="s">
        <v>13</v>
      </c>
      <c r="O3" s="4" t="s">
        <v>22</v>
      </c>
      <c r="P3" s="4" t="s">
        <v>14</v>
      </c>
      <c r="Q3" s="4" t="s">
        <v>15</v>
      </c>
      <c r="R3" s="4" t="s">
        <v>24</v>
      </c>
    </row>
    <row r="4" spans="1:18" x14ac:dyDescent="0.3">
      <c r="A4" s="6">
        <v>1</v>
      </c>
      <c r="B4" s="12">
        <v>30</v>
      </c>
      <c r="C4" s="9">
        <v>35</v>
      </c>
      <c r="D4" s="13">
        <v>1</v>
      </c>
      <c r="E4" s="8">
        <f>C4-B4</f>
        <v>5</v>
      </c>
      <c r="F4" s="18">
        <f>1/E4</f>
        <v>0.2</v>
      </c>
      <c r="G4" s="18">
        <f>F4*D4</f>
        <v>0.2</v>
      </c>
      <c r="H4" s="8">
        <v>0.4</v>
      </c>
      <c r="I4" s="8">
        <v>0.6</v>
      </c>
      <c r="J4" s="8">
        <v>0.5</v>
      </c>
      <c r="K4" s="8">
        <v>0.3</v>
      </c>
      <c r="L4" s="9">
        <f>H4/2</f>
        <v>0.2</v>
      </c>
      <c r="M4" s="9">
        <f>I4/2</f>
        <v>0.3</v>
      </c>
      <c r="N4" s="9">
        <f>J4/3</f>
        <v>0.16666666666666666</v>
      </c>
      <c r="O4" s="9">
        <f>K4/3</f>
        <v>9.9999999999999992E-2</v>
      </c>
      <c r="P4" s="9">
        <f>G4/ABS(L4*$L$19+M4*$M$19+N4*$N$19+O4*$O$19)</f>
        <v>0.14139827179890027</v>
      </c>
      <c r="Q4" s="31">
        <v>1</v>
      </c>
      <c r="R4" s="9"/>
    </row>
    <row r="5" spans="1:18" x14ac:dyDescent="0.3">
      <c r="A5" s="6">
        <v>2</v>
      </c>
      <c r="B5" s="12">
        <v>30</v>
      </c>
      <c r="C5" s="9">
        <v>65</v>
      </c>
      <c r="D5" s="13">
        <v>1</v>
      </c>
      <c r="E5" s="8">
        <f t="shared" ref="E5:E13" si="0">C5-B5</f>
        <v>35</v>
      </c>
      <c r="F5" s="18">
        <f t="shared" ref="F5:F13" si="1">1/E5</f>
        <v>2.8571428571428571E-2</v>
      </c>
      <c r="G5" s="18">
        <f t="shared" ref="G5:G13" si="2">F5*D5</f>
        <v>2.8571428571428571E-2</v>
      </c>
      <c r="H5" s="8">
        <v>0.4</v>
      </c>
      <c r="I5" s="8">
        <v>0.6</v>
      </c>
      <c r="J5" s="8">
        <v>0.5</v>
      </c>
      <c r="K5" s="8">
        <v>0.3</v>
      </c>
      <c r="L5" s="9">
        <f t="shared" ref="L5:L13" si="3">H5/2</f>
        <v>0.2</v>
      </c>
      <c r="M5" s="9">
        <f t="shared" ref="M5:M13" si="4">I5/2</f>
        <v>0.3</v>
      </c>
      <c r="N5" s="9">
        <f t="shared" ref="N5:N13" si="5">J5/3</f>
        <v>0.16666666666666666</v>
      </c>
      <c r="O5" s="9">
        <f t="shared" ref="O5:O13" si="6">K5/3</f>
        <v>9.9999999999999992E-2</v>
      </c>
      <c r="P5" s="9">
        <f t="shared" ref="P5:P16" si="7">G5/ABS(L5*$L$19+M5*$M$19+N5*$N$19+O5*$O$19)</f>
        <v>2.0199753114128607E-2</v>
      </c>
      <c r="Q5" s="9">
        <v>1</v>
      </c>
      <c r="R5" s="9"/>
    </row>
    <row r="6" spans="1:18" x14ac:dyDescent="0.3">
      <c r="A6" s="6">
        <v>3</v>
      </c>
      <c r="B6" s="12">
        <v>30</v>
      </c>
      <c r="C6" s="9">
        <v>35</v>
      </c>
      <c r="D6" s="13">
        <v>2</v>
      </c>
      <c r="E6" s="8">
        <f t="shared" si="0"/>
        <v>5</v>
      </c>
      <c r="F6" s="18">
        <f t="shared" si="1"/>
        <v>0.2</v>
      </c>
      <c r="G6" s="18">
        <f t="shared" si="2"/>
        <v>0.4</v>
      </c>
      <c r="H6" s="8">
        <v>0.4</v>
      </c>
      <c r="I6" s="8">
        <v>0.6</v>
      </c>
      <c r="J6" s="8">
        <v>0.5</v>
      </c>
      <c r="K6" s="8">
        <v>0.3</v>
      </c>
      <c r="L6" s="9">
        <f t="shared" si="3"/>
        <v>0.2</v>
      </c>
      <c r="M6" s="9">
        <f t="shared" si="4"/>
        <v>0.3</v>
      </c>
      <c r="N6" s="9">
        <f t="shared" si="5"/>
        <v>0.16666666666666666</v>
      </c>
      <c r="O6" s="9">
        <f t="shared" si="6"/>
        <v>9.9999999999999992E-2</v>
      </c>
      <c r="P6" s="9">
        <f t="shared" si="7"/>
        <v>0.28279654359780054</v>
      </c>
      <c r="Q6" s="9">
        <v>1</v>
      </c>
      <c r="R6" s="9"/>
    </row>
    <row r="7" spans="1:18" x14ac:dyDescent="0.3">
      <c r="A7" s="6">
        <v>4</v>
      </c>
      <c r="B7" s="12">
        <v>30</v>
      </c>
      <c r="C7" s="9">
        <v>60</v>
      </c>
      <c r="D7" s="13">
        <v>3</v>
      </c>
      <c r="E7" s="8">
        <f t="shared" si="0"/>
        <v>30</v>
      </c>
      <c r="F7" s="18">
        <f t="shared" si="1"/>
        <v>3.3333333333333333E-2</v>
      </c>
      <c r="G7" s="18">
        <f t="shared" si="2"/>
        <v>0.1</v>
      </c>
      <c r="H7" s="8">
        <v>0.4</v>
      </c>
      <c r="I7" s="8">
        <v>0.6</v>
      </c>
      <c r="J7" s="8">
        <v>0.5</v>
      </c>
      <c r="K7" s="8">
        <v>0.3</v>
      </c>
      <c r="L7" s="9">
        <f t="shared" si="3"/>
        <v>0.2</v>
      </c>
      <c r="M7" s="9">
        <f t="shared" si="4"/>
        <v>0.3</v>
      </c>
      <c r="N7" s="9">
        <f t="shared" si="5"/>
        <v>0.16666666666666666</v>
      </c>
      <c r="O7" s="9">
        <f t="shared" si="6"/>
        <v>9.9999999999999992E-2</v>
      </c>
      <c r="P7" s="9">
        <f t="shared" si="7"/>
        <v>7.0699135899450136E-2</v>
      </c>
      <c r="Q7" s="9">
        <v>1</v>
      </c>
      <c r="R7" s="9"/>
    </row>
    <row r="8" spans="1:18" x14ac:dyDescent="0.3">
      <c r="A8" s="6">
        <v>5</v>
      </c>
      <c r="B8" s="12">
        <v>30</v>
      </c>
      <c r="C8" s="9">
        <v>85</v>
      </c>
      <c r="D8" s="13">
        <v>5</v>
      </c>
      <c r="E8" s="8">
        <f>C8-B8</f>
        <v>55</v>
      </c>
      <c r="F8" s="18">
        <f>1/E8</f>
        <v>1.8181818181818181E-2</v>
      </c>
      <c r="G8" s="18">
        <f>F8*D8</f>
        <v>9.0909090909090912E-2</v>
      </c>
      <c r="H8" s="8">
        <v>0.4</v>
      </c>
      <c r="I8" s="8">
        <v>0.6</v>
      </c>
      <c r="J8" s="8">
        <v>0.5</v>
      </c>
      <c r="K8" s="8">
        <v>0.3</v>
      </c>
      <c r="L8" s="9">
        <f>H8/2</f>
        <v>0.2</v>
      </c>
      <c r="M8" s="9">
        <f>I8/2</f>
        <v>0.3</v>
      </c>
      <c r="N8" s="9">
        <f>J8/3</f>
        <v>0.16666666666666666</v>
      </c>
      <c r="O8" s="9">
        <f>K8/3</f>
        <v>9.9999999999999992E-2</v>
      </c>
      <c r="P8" s="9">
        <f t="shared" si="7"/>
        <v>6.4271941726772849E-2</v>
      </c>
      <c r="Q8" s="9">
        <v>2</v>
      </c>
      <c r="R8" s="9"/>
    </row>
    <row r="9" spans="1:18" x14ac:dyDescent="0.3">
      <c r="A9" s="6">
        <v>6</v>
      </c>
      <c r="B9" s="12">
        <v>30</v>
      </c>
      <c r="C9" s="9">
        <v>90</v>
      </c>
      <c r="D9" s="13">
        <v>1</v>
      </c>
      <c r="E9" s="8">
        <f>C9-B9</f>
        <v>60</v>
      </c>
      <c r="F9" s="18">
        <f>1/E9</f>
        <v>1.6666666666666666E-2</v>
      </c>
      <c r="G9" s="18">
        <f>F9*D9</f>
        <v>1.6666666666666666E-2</v>
      </c>
      <c r="H9" s="8">
        <v>0.4</v>
      </c>
      <c r="I9" s="8">
        <v>0.6</v>
      </c>
      <c r="J9" s="8">
        <v>0.5</v>
      </c>
      <c r="K9" s="8">
        <v>0.3</v>
      </c>
      <c r="L9" s="9">
        <f>H9/2</f>
        <v>0.2</v>
      </c>
      <c r="M9" s="9">
        <f>I9/2</f>
        <v>0.3</v>
      </c>
      <c r="N9" s="9">
        <f>J9/3</f>
        <v>0.16666666666666666</v>
      </c>
      <c r="O9" s="9">
        <f>K9/3</f>
        <v>9.9999999999999992E-2</v>
      </c>
      <c r="P9" s="9">
        <f t="shared" si="7"/>
        <v>1.1783189316575023E-2</v>
      </c>
      <c r="Q9" s="9">
        <v>2</v>
      </c>
      <c r="R9" s="9"/>
    </row>
    <row r="10" spans="1:18" x14ac:dyDescent="0.3">
      <c r="A10" s="6">
        <v>7</v>
      </c>
      <c r="B10" s="12">
        <v>30</v>
      </c>
      <c r="C10" s="9">
        <v>35</v>
      </c>
      <c r="D10" s="13">
        <v>1</v>
      </c>
      <c r="E10" s="8">
        <f t="shared" si="0"/>
        <v>5</v>
      </c>
      <c r="F10" s="18">
        <f t="shared" si="1"/>
        <v>0.2</v>
      </c>
      <c r="G10" s="18">
        <f t="shared" si="2"/>
        <v>0.2</v>
      </c>
      <c r="H10" s="8">
        <v>0.4</v>
      </c>
      <c r="I10" s="8">
        <v>0.6</v>
      </c>
      <c r="J10" s="8">
        <v>0.5</v>
      </c>
      <c r="K10" s="8">
        <v>0.3</v>
      </c>
      <c r="L10" s="9">
        <f t="shared" si="3"/>
        <v>0.2</v>
      </c>
      <c r="M10" s="9">
        <f t="shared" si="4"/>
        <v>0.3</v>
      </c>
      <c r="N10" s="9">
        <f t="shared" si="5"/>
        <v>0.16666666666666666</v>
      </c>
      <c r="O10" s="9">
        <f t="shared" si="6"/>
        <v>9.9999999999999992E-2</v>
      </c>
      <c r="P10" s="9">
        <f t="shared" si="7"/>
        <v>0.14139827179890027</v>
      </c>
      <c r="Q10" s="9">
        <v>1</v>
      </c>
      <c r="R10" s="9"/>
    </row>
    <row r="11" spans="1:18" x14ac:dyDescent="0.3">
      <c r="A11" s="6">
        <v>8</v>
      </c>
      <c r="B11" s="12">
        <v>30</v>
      </c>
      <c r="C11" s="9">
        <v>65</v>
      </c>
      <c r="D11" s="13">
        <v>6</v>
      </c>
      <c r="E11" s="8">
        <f t="shared" si="0"/>
        <v>35</v>
      </c>
      <c r="F11" s="18">
        <f t="shared" si="1"/>
        <v>2.8571428571428571E-2</v>
      </c>
      <c r="G11" s="18">
        <f t="shared" si="2"/>
        <v>0.17142857142857143</v>
      </c>
      <c r="H11" s="8">
        <v>0.4</v>
      </c>
      <c r="I11" s="8">
        <v>0.6</v>
      </c>
      <c r="J11" s="8">
        <v>0.5</v>
      </c>
      <c r="K11" s="8">
        <v>0.3</v>
      </c>
      <c r="L11" s="9">
        <f t="shared" si="3"/>
        <v>0.2</v>
      </c>
      <c r="M11" s="9">
        <f t="shared" si="4"/>
        <v>0.3</v>
      </c>
      <c r="N11" s="9">
        <f t="shared" si="5"/>
        <v>0.16666666666666666</v>
      </c>
      <c r="O11" s="9">
        <f t="shared" si="6"/>
        <v>9.9999999999999992E-2</v>
      </c>
      <c r="P11" s="9">
        <f t="shared" si="7"/>
        <v>0.12119851868477166</v>
      </c>
      <c r="Q11" s="9">
        <v>1</v>
      </c>
      <c r="R11" s="9"/>
    </row>
    <row r="12" spans="1:18" x14ac:dyDescent="0.3">
      <c r="A12" s="6">
        <v>9</v>
      </c>
      <c r="B12" s="11">
        <v>30</v>
      </c>
      <c r="C12" s="5">
        <v>35</v>
      </c>
      <c r="D12" s="14">
        <v>2</v>
      </c>
      <c r="E12" s="7">
        <f t="shared" si="0"/>
        <v>5</v>
      </c>
      <c r="F12" s="17">
        <f t="shared" si="1"/>
        <v>0.2</v>
      </c>
      <c r="G12" s="17">
        <f t="shared" si="2"/>
        <v>0.4</v>
      </c>
      <c r="H12" s="7">
        <v>0.4</v>
      </c>
      <c r="I12" s="7">
        <v>0.6</v>
      </c>
      <c r="J12" s="7">
        <v>0.5</v>
      </c>
      <c r="K12" s="7">
        <v>0.3</v>
      </c>
      <c r="L12" s="5">
        <f t="shared" si="3"/>
        <v>0.2</v>
      </c>
      <c r="M12" s="5">
        <f t="shared" si="4"/>
        <v>0.3</v>
      </c>
      <c r="N12" s="5">
        <f t="shared" si="5"/>
        <v>0.16666666666666666</v>
      </c>
      <c r="O12" s="5">
        <f t="shared" si="6"/>
        <v>9.9999999999999992E-2</v>
      </c>
      <c r="P12" s="5">
        <f t="shared" si="7"/>
        <v>0.28279654359780054</v>
      </c>
      <c r="Q12" s="5">
        <v>1</v>
      </c>
      <c r="R12" s="5"/>
    </row>
    <row r="13" spans="1:18" x14ac:dyDescent="0.3">
      <c r="A13" s="6">
        <v>10</v>
      </c>
      <c r="B13" s="11">
        <v>30</v>
      </c>
      <c r="C13" s="5">
        <v>35</v>
      </c>
      <c r="D13" s="14">
        <v>3</v>
      </c>
      <c r="E13" s="7">
        <f t="shared" si="0"/>
        <v>5</v>
      </c>
      <c r="F13" s="17">
        <f t="shared" si="1"/>
        <v>0.2</v>
      </c>
      <c r="G13" s="17">
        <f t="shared" si="2"/>
        <v>0.60000000000000009</v>
      </c>
      <c r="H13" s="7">
        <v>0.4</v>
      </c>
      <c r="I13" s="7">
        <v>0.6</v>
      </c>
      <c r="J13" s="7">
        <v>0.5</v>
      </c>
      <c r="K13" s="7">
        <v>0.3</v>
      </c>
      <c r="L13" s="5">
        <f t="shared" si="3"/>
        <v>0.2</v>
      </c>
      <c r="M13" s="5">
        <f t="shared" si="4"/>
        <v>0.3</v>
      </c>
      <c r="N13" s="5">
        <f t="shared" si="5"/>
        <v>0.16666666666666666</v>
      </c>
      <c r="O13" s="5">
        <f t="shared" si="6"/>
        <v>9.9999999999999992E-2</v>
      </c>
      <c r="P13" s="5">
        <f t="shared" si="7"/>
        <v>0.42419481539670084</v>
      </c>
      <c r="Q13" s="5">
        <v>1</v>
      </c>
      <c r="R13" s="5"/>
    </row>
    <row r="14" spans="1:18" x14ac:dyDescent="0.3">
      <c r="A14" s="6">
        <v>11</v>
      </c>
      <c r="B14" s="11">
        <v>30</v>
      </c>
      <c r="C14" s="5">
        <v>40</v>
      </c>
      <c r="D14" s="14">
        <v>4</v>
      </c>
      <c r="E14" s="7">
        <f>C14-B14</f>
        <v>10</v>
      </c>
      <c r="F14" s="17">
        <f>1/E14</f>
        <v>0.1</v>
      </c>
      <c r="G14" s="17">
        <f>F14*D14</f>
        <v>0.4</v>
      </c>
      <c r="H14" s="7">
        <v>0.4</v>
      </c>
      <c r="I14" s="7">
        <v>0.6</v>
      </c>
      <c r="J14" s="7">
        <v>0.5</v>
      </c>
      <c r="K14" s="7">
        <v>0.3</v>
      </c>
      <c r="L14" s="5">
        <f t="shared" ref="L14:M16" si="8">H14/2</f>
        <v>0.2</v>
      </c>
      <c r="M14" s="5">
        <f t="shared" si="8"/>
        <v>0.3</v>
      </c>
      <c r="N14" s="5">
        <f t="shared" ref="N14:O16" si="9">J14/3</f>
        <v>0.16666666666666666</v>
      </c>
      <c r="O14" s="5">
        <f t="shared" si="9"/>
        <v>9.9999999999999992E-2</v>
      </c>
      <c r="P14" s="5">
        <f t="shared" si="7"/>
        <v>0.28279654359780054</v>
      </c>
      <c r="Q14" s="5">
        <v>2</v>
      </c>
      <c r="R14" s="5"/>
    </row>
    <row r="15" spans="1:18" x14ac:dyDescent="0.3">
      <c r="A15" s="6">
        <v>12</v>
      </c>
      <c r="B15" s="7">
        <v>30</v>
      </c>
      <c r="C15" s="5">
        <v>60</v>
      </c>
      <c r="D15" s="7">
        <v>7</v>
      </c>
      <c r="E15" s="7">
        <f>C15-B15</f>
        <v>30</v>
      </c>
      <c r="F15" s="5">
        <f>1/E15</f>
        <v>3.3333333333333333E-2</v>
      </c>
      <c r="G15" s="5">
        <f>F15*D15</f>
        <v>0.23333333333333334</v>
      </c>
      <c r="H15" s="7">
        <v>0.4</v>
      </c>
      <c r="I15" s="7">
        <v>0.6</v>
      </c>
      <c r="J15" s="7">
        <v>0.5</v>
      </c>
      <c r="K15" s="7">
        <v>0.3</v>
      </c>
      <c r="L15" s="5">
        <f t="shared" si="8"/>
        <v>0.2</v>
      </c>
      <c r="M15" s="5">
        <f t="shared" si="8"/>
        <v>0.3</v>
      </c>
      <c r="N15" s="5">
        <f t="shared" si="9"/>
        <v>0.16666666666666666</v>
      </c>
      <c r="O15" s="5">
        <f t="shared" si="9"/>
        <v>9.9999999999999992E-2</v>
      </c>
      <c r="P15" s="5">
        <f t="shared" si="7"/>
        <v>0.1649646504320503</v>
      </c>
      <c r="Q15" s="5">
        <v>3</v>
      </c>
      <c r="R15" s="5"/>
    </row>
    <row r="16" spans="1:18" x14ac:dyDescent="0.3">
      <c r="A16" s="6">
        <v>13</v>
      </c>
      <c r="B16" s="7">
        <v>30</v>
      </c>
      <c r="C16" s="5">
        <v>70</v>
      </c>
      <c r="D16" s="7">
        <v>2</v>
      </c>
      <c r="E16" s="7">
        <f>C16-B16</f>
        <v>40</v>
      </c>
      <c r="F16" s="5">
        <f>1/E16</f>
        <v>2.5000000000000001E-2</v>
      </c>
      <c r="G16" s="5">
        <f>F16*D16</f>
        <v>0.05</v>
      </c>
      <c r="H16" s="7">
        <v>0.4</v>
      </c>
      <c r="I16" s="7">
        <v>0.6</v>
      </c>
      <c r="J16" s="7">
        <v>0.5</v>
      </c>
      <c r="K16" s="7">
        <v>0.3</v>
      </c>
      <c r="L16" s="5">
        <f t="shared" si="8"/>
        <v>0.2</v>
      </c>
      <c r="M16" s="5">
        <f t="shared" si="8"/>
        <v>0.3</v>
      </c>
      <c r="N16" s="5">
        <f t="shared" si="9"/>
        <v>0.16666666666666666</v>
      </c>
      <c r="O16" s="5">
        <f t="shared" si="9"/>
        <v>9.9999999999999992E-2</v>
      </c>
      <c r="P16" s="5">
        <f t="shared" si="7"/>
        <v>3.5349567949725068E-2</v>
      </c>
      <c r="Q16" s="5">
        <v>2</v>
      </c>
      <c r="R16" s="5"/>
    </row>
    <row r="17" spans="1:19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 t="s">
        <v>19</v>
      </c>
      <c r="L17" s="19">
        <f>SUM(L4:L16)</f>
        <v>2.6</v>
      </c>
      <c r="M17" s="19">
        <f>SUM(M4:M16)</f>
        <v>3.899999999999999</v>
      </c>
      <c r="N17" s="19">
        <f>SUM(N4:N16)</f>
        <v>2.1666666666666665</v>
      </c>
      <c r="O17" s="19">
        <f>SUM(O4:O16)</f>
        <v>1.3</v>
      </c>
      <c r="P17" s="5">
        <f>MIN(P4:P16)</f>
        <v>1.1783189316575023E-2</v>
      </c>
      <c r="Q17" s="3"/>
      <c r="R17" s="3"/>
    </row>
    <row r="18" spans="1:19" x14ac:dyDescent="0.3">
      <c r="A18" s="3"/>
      <c r="B18" s="3"/>
      <c r="C18" s="3"/>
      <c r="D18" s="3"/>
      <c r="E18" s="3"/>
      <c r="F18" s="3"/>
      <c r="G18" s="3"/>
      <c r="H18" s="55" t="s">
        <v>43</v>
      </c>
      <c r="I18" s="55"/>
      <c r="J18" s="55"/>
      <c r="K18" s="56"/>
      <c r="L18" s="5" t="s">
        <v>16</v>
      </c>
      <c r="M18" s="20" t="s">
        <v>17</v>
      </c>
      <c r="N18" s="20" t="s">
        <v>18</v>
      </c>
      <c r="O18" s="20" t="s">
        <v>23</v>
      </c>
      <c r="P18" s="4" t="s">
        <v>20</v>
      </c>
      <c r="Q18" s="3"/>
      <c r="R18" s="3"/>
    </row>
    <row r="19" spans="1:19" x14ac:dyDescent="0.3">
      <c r="L19" s="5">
        <f>1-L17</f>
        <v>-1.6</v>
      </c>
      <c r="M19" s="5">
        <f>1-M17</f>
        <v>-2.899999999999999</v>
      </c>
      <c r="N19" s="5">
        <f>1-N17</f>
        <v>-1.1666666666666665</v>
      </c>
      <c r="O19" s="5">
        <f>1-O17</f>
        <v>-0.30000000000000004</v>
      </c>
    </row>
    <row r="20" spans="1:19" x14ac:dyDescent="0.3">
      <c r="L20" s="1"/>
      <c r="M20" s="1"/>
      <c r="N20" s="1"/>
      <c r="O20" s="1"/>
    </row>
    <row r="21" spans="1:19" x14ac:dyDescent="0.3">
      <c r="L21" s="1"/>
      <c r="M21" s="1"/>
      <c r="N21" s="1"/>
      <c r="O21" s="1"/>
    </row>
    <row r="22" spans="1:19" x14ac:dyDescent="0.3">
      <c r="B22" s="10" t="s">
        <v>60</v>
      </c>
      <c r="L22" s="1"/>
      <c r="M22" s="1"/>
      <c r="N22" s="1"/>
      <c r="O22" s="1"/>
    </row>
    <row r="23" spans="1:19" x14ac:dyDescent="0.3">
      <c r="B23" s="34" t="s">
        <v>54</v>
      </c>
      <c r="C23" s="60" t="s">
        <v>61</v>
      </c>
      <c r="D23" s="60"/>
      <c r="F23" s="28" t="s">
        <v>65</v>
      </c>
      <c r="L23" s="1"/>
      <c r="M23" s="1"/>
      <c r="N23" s="1"/>
      <c r="O23" s="1"/>
    </row>
    <row r="24" spans="1:19" x14ac:dyDescent="0.3">
      <c r="B24" s="34" t="s">
        <v>55</v>
      </c>
      <c r="C24" s="60" t="s">
        <v>62</v>
      </c>
      <c r="D24" s="60"/>
      <c r="F24" s="10" t="s">
        <v>66</v>
      </c>
      <c r="L24" s="1"/>
      <c r="M24" s="1"/>
      <c r="N24" s="1"/>
      <c r="O24" s="1"/>
    </row>
    <row r="25" spans="1:19" x14ac:dyDescent="0.3">
      <c r="B25" s="34" t="s">
        <v>56</v>
      </c>
      <c r="C25" s="60">
        <v>13</v>
      </c>
      <c r="D25" s="60"/>
      <c r="F25" s="10" t="s">
        <v>70</v>
      </c>
      <c r="L25" s="1"/>
      <c r="M25" s="1"/>
      <c r="N25" s="1"/>
      <c r="O25" s="1"/>
    </row>
    <row r="28" spans="1:19" x14ac:dyDescent="0.3">
      <c r="C28" s="28" t="s">
        <v>51</v>
      </c>
    </row>
    <row r="29" spans="1:19" x14ac:dyDescent="0.3">
      <c r="B29" s="28" t="s">
        <v>44</v>
      </c>
    </row>
    <row r="30" spans="1:19" x14ac:dyDescent="0.3">
      <c r="A30" s="1"/>
      <c r="C30" s="2" t="s">
        <v>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3">
      <c r="A31" s="1"/>
      <c r="B31" s="1"/>
      <c r="C31" s="2" t="s">
        <v>36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3">
      <c r="A32" s="3"/>
      <c r="B32" s="54" t="s">
        <v>67</v>
      </c>
      <c r="C32" s="54"/>
      <c r="D32" s="54"/>
      <c r="E32" s="54"/>
      <c r="F32" s="54"/>
      <c r="G32" s="54"/>
      <c r="H32" s="54" t="s">
        <v>41</v>
      </c>
      <c r="I32" s="54"/>
      <c r="J32" s="54"/>
      <c r="K32" s="54"/>
      <c r="L32" s="53" t="s">
        <v>40</v>
      </c>
      <c r="M32" s="54"/>
      <c r="N32" s="54"/>
      <c r="O32" s="54"/>
      <c r="P32" s="29" t="s">
        <v>42</v>
      </c>
      <c r="Q32" s="30"/>
      <c r="R32" s="30"/>
      <c r="S32" s="3"/>
    </row>
    <row r="33" spans="1:19" x14ac:dyDescent="0.3">
      <c r="A33" s="4" t="s">
        <v>1</v>
      </c>
      <c r="B33" s="4" t="s">
        <v>2</v>
      </c>
      <c r="C33" s="15" t="s">
        <v>3</v>
      </c>
      <c r="D33" s="4" t="s">
        <v>4</v>
      </c>
      <c r="E33" s="4" t="s">
        <v>5</v>
      </c>
      <c r="F33" s="4" t="s">
        <v>6</v>
      </c>
      <c r="G33" s="4" t="s">
        <v>7</v>
      </c>
      <c r="H33" s="4" t="s">
        <v>8</v>
      </c>
      <c r="I33" s="4" t="s">
        <v>9</v>
      </c>
      <c r="J33" s="4" t="s">
        <v>10</v>
      </c>
      <c r="K33" s="4" t="s">
        <v>21</v>
      </c>
      <c r="L33" s="4" t="s">
        <v>11</v>
      </c>
      <c r="M33" s="4" t="s">
        <v>12</v>
      </c>
      <c r="N33" s="4" t="s">
        <v>13</v>
      </c>
      <c r="O33" s="4" t="s">
        <v>22</v>
      </c>
      <c r="P33" s="4" t="s">
        <v>14</v>
      </c>
      <c r="Q33" s="4" t="s">
        <v>15</v>
      </c>
      <c r="R33" s="4" t="s">
        <v>24</v>
      </c>
      <c r="S33" s="3"/>
    </row>
    <row r="34" spans="1:19" x14ac:dyDescent="0.3">
      <c r="A34" s="6">
        <v>1</v>
      </c>
      <c r="B34" s="11">
        <v>30</v>
      </c>
      <c r="C34" s="5">
        <v>35</v>
      </c>
      <c r="D34" s="13">
        <v>1</v>
      </c>
      <c r="E34" s="7">
        <f>C34-B34</f>
        <v>5</v>
      </c>
      <c r="F34" s="17">
        <f>1/E34</f>
        <v>0.2</v>
      </c>
      <c r="G34" s="17">
        <f>F34*D34</f>
        <v>0.2</v>
      </c>
      <c r="H34" s="7">
        <v>0.4</v>
      </c>
      <c r="I34" s="7">
        <v>0.6</v>
      </c>
      <c r="J34" s="7">
        <v>0.5</v>
      </c>
      <c r="K34" s="7">
        <v>0.3</v>
      </c>
      <c r="L34" s="5">
        <f>H34/2</f>
        <v>0.2</v>
      </c>
      <c r="M34" s="5">
        <f>I34/2</f>
        <v>0.3</v>
      </c>
      <c r="N34" s="5">
        <f>J34/3</f>
        <v>0.16666666666666666</v>
      </c>
      <c r="O34" s="5">
        <f>K34/3</f>
        <v>9.9999999999999992E-2</v>
      </c>
      <c r="P34" s="5">
        <f t="shared" ref="P34:P41" si="10">G34/ABS(L34*$L$44+M34*$M$44+N34*$N$44+O34*$O$44)</f>
        <v>0.34749034749034757</v>
      </c>
      <c r="Q34" s="19">
        <v>1</v>
      </c>
      <c r="R34" s="5"/>
      <c r="S34" s="3"/>
    </row>
    <row r="35" spans="1:19" x14ac:dyDescent="0.3">
      <c r="A35" s="6">
        <v>2</v>
      </c>
      <c r="B35" s="21">
        <v>30</v>
      </c>
      <c r="C35" s="22">
        <v>65</v>
      </c>
      <c r="D35" s="23">
        <v>1</v>
      </c>
      <c r="E35" s="24">
        <f t="shared" ref="E35:E41" si="11">C35-B35</f>
        <v>35</v>
      </c>
      <c r="F35" s="25">
        <f t="shared" ref="F35:F41" si="12">1/E35</f>
        <v>2.8571428571428571E-2</v>
      </c>
      <c r="G35" s="25">
        <f t="shared" ref="G35:G41" si="13">F35*D35</f>
        <v>2.8571428571428571E-2</v>
      </c>
      <c r="H35" s="24">
        <v>0.4</v>
      </c>
      <c r="I35" s="24">
        <v>0.6</v>
      </c>
      <c r="J35" s="24">
        <v>0.5</v>
      </c>
      <c r="K35" s="24">
        <v>0.3</v>
      </c>
      <c r="L35" s="22">
        <f t="shared" ref="L35:M41" si="14">H35/2</f>
        <v>0.2</v>
      </c>
      <c r="M35" s="22">
        <f t="shared" si="14"/>
        <v>0.3</v>
      </c>
      <c r="N35" s="22">
        <f t="shared" ref="N35:O41" si="15">J35/3</f>
        <v>0.16666666666666666</v>
      </c>
      <c r="O35" s="22">
        <f t="shared" si="15"/>
        <v>9.9999999999999992E-2</v>
      </c>
      <c r="P35" s="22">
        <f t="shared" si="10"/>
        <v>4.9641478212906785E-2</v>
      </c>
      <c r="Q35" s="22">
        <v>1</v>
      </c>
      <c r="R35" s="22" t="s">
        <v>20</v>
      </c>
      <c r="S35" s="3"/>
    </row>
    <row r="36" spans="1:19" x14ac:dyDescent="0.3">
      <c r="A36" s="6">
        <v>3</v>
      </c>
      <c r="B36" s="11">
        <v>30</v>
      </c>
      <c r="C36" s="5">
        <v>35</v>
      </c>
      <c r="D36" s="14">
        <v>2</v>
      </c>
      <c r="E36" s="7">
        <f t="shared" si="11"/>
        <v>5</v>
      </c>
      <c r="F36" s="17">
        <f t="shared" si="12"/>
        <v>0.2</v>
      </c>
      <c r="G36" s="17">
        <f t="shared" si="13"/>
        <v>0.4</v>
      </c>
      <c r="H36" s="7">
        <v>0.4</v>
      </c>
      <c r="I36" s="7">
        <v>0.6</v>
      </c>
      <c r="J36" s="7">
        <v>0.5</v>
      </c>
      <c r="K36" s="7">
        <v>0.3</v>
      </c>
      <c r="L36" s="5">
        <f t="shared" si="14"/>
        <v>0.2</v>
      </c>
      <c r="M36" s="5">
        <f t="shared" si="14"/>
        <v>0.3</v>
      </c>
      <c r="N36" s="5">
        <f t="shared" si="15"/>
        <v>0.16666666666666666</v>
      </c>
      <c r="O36" s="5">
        <f t="shared" si="15"/>
        <v>9.9999999999999992E-2</v>
      </c>
      <c r="P36" s="5">
        <f t="shared" si="10"/>
        <v>0.69498069498069515</v>
      </c>
      <c r="Q36" s="5">
        <v>1</v>
      </c>
      <c r="R36" s="5"/>
      <c r="S36" s="3"/>
    </row>
    <row r="37" spans="1:19" x14ac:dyDescent="0.3">
      <c r="A37" s="6">
        <v>4</v>
      </c>
      <c r="B37" s="11">
        <v>30</v>
      </c>
      <c r="C37" s="5">
        <v>60</v>
      </c>
      <c r="D37" s="14">
        <v>3</v>
      </c>
      <c r="E37" s="7">
        <f t="shared" si="11"/>
        <v>30</v>
      </c>
      <c r="F37" s="17">
        <f t="shared" si="12"/>
        <v>3.3333333333333333E-2</v>
      </c>
      <c r="G37" s="17">
        <f t="shared" si="13"/>
        <v>0.1</v>
      </c>
      <c r="H37" s="7">
        <v>0.4</v>
      </c>
      <c r="I37" s="7">
        <v>0.6</v>
      </c>
      <c r="J37" s="7">
        <v>0.5</v>
      </c>
      <c r="K37" s="7">
        <v>0.3</v>
      </c>
      <c r="L37" s="5">
        <f t="shared" si="14"/>
        <v>0.2</v>
      </c>
      <c r="M37" s="5">
        <f t="shared" si="14"/>
        <v>0.3</v>
      </c>
      <c r="N37" s="5">
        <f t="shared" si="15"/>
        <v>0.16666666666666666</v>
      </c>
      <c r="O37" s="5">
        <f t="shared" si="15"/>
        <v>9.9999999999999992E-2</v>
      </c>
      <c r="P37" s="5">
        <f t="shared" si="10"/>
        <v>0.17374517374517379</v>
      </c>
      <c r="Q37" s="5">
        <v>1</v>
      </c>
      <c r="R37" s="5"/>
      <c r="S37" s="3"/>
    </row>
    <row r="38" spans="1:19" x14ac:dyDescent="0.3">
      <c r="A38" s="6">
        <v>7</v>
      </c>
      <c r="B38" s="11">
        <v>30</v>
      </c>
      <c r="C38" s="5">
        <v>35</v>
      </c>
      <c r="D38" s="14">
        <v>1</v>
      </c>
      <c r="E38" s="7">
        <f t="shared" si="11"/>
        <v>5</v>
      </c>
      <c r="F38" s="17">
        <f t="shared" si="12"/>
        <v>0.2</v>
      </c>
      <c r="G38" s="17">
        <f t="shared" si="13"/>
        <v>0.2</v>
      </c>
      <c r="H38" s="7">
        <v>0.4</v>
      </c>
      <c r="I38" s="7">
        <v>0.6</v>
      </c>
      <c r="J38" s="7">
        <v>0.5</v>
      </c>
      <c r="K38" s="7">
        <v>0.3</v>
      </c>
      <c r="L38" s="5">
        <f t="shared" si="14"/>
        <v>0.2</v>
      </c>
      <c r="M38" s="5">
        <f t="shared" si="14"/>
        <v>0.3</v>
      </c>
      <c r="N38" s="5">
        <f t="shared" si="15"/>
        <v>0.16666666666666666</v>
      </c>
      <c r="O38" s="5">
        <f t="shared" si="15"/>
        <v>9.9999999999999992E-2</v>
      </c>
      <c r="P38" s="5">
        <f t="shared" si="10"/>
        <v>0.34749034749034757</v>
      </c>
      <c r="Q38" s="5">
        <v>1</v>
      </c>
      <c r="R38" s="5"/>
      <c r="S38" s="3"/>
    </row>
    <row r="39" spans="1:19" x14ac:dyDescent="0.3">
      <c r="A39" s="6">
        <v>8</v>
      </c>
      <c r="B39" s="11">
        <v>30</v>
      </c>
      <c r="C39" s="5">
        <v>65</v>
      </c>
      <c r="D39" s="14">
        <v>6</v>
      </c>
      <c r="E39" s="7">
        <f t="shared" si="11"/>
        <v>35</v>
      </c>
      <c r="F39" s="17">
        <f t="shared" si="12"/>
        <v>2.8571428571428571E-2</v>
      </c>
      <c r="G39" s="17">
        <f t="shared" si="13"/>
        <v>0.17142857142857143</v>
      </c>
      <c r="H39" s="7">
        <v>0.4</v>
      </c>
      <c r="I39" s="7">
        <v>0.6</v>
      </c>
      <c r="J39" s="7">
        <v>0.5</v>
      </c>
      <c r="K39" s="7">
        <v>0.3</v>
      </c>
      <c r="L39" s="5">
        <f t="shared" si="14"/>
        <v>0.2</v>
      </c>
      <c r="M39" s="5">
        <f t="shared" si="14"/>
        <v>0.3</v>
      </c>
      <c r="N39" s="5">
        <f t="shared" si="15"/>
        <v>0.16666666666666666</v>
      </c>
      <c r="O39" s="5">
        <f t="shared" si="15"/>
        <v>9.9999999999999992E-2</v>
      </c>
      <c r="P39" s="5">
        <f t="shared" si="10"/>
        <v>0.29784886927744075</v>
      </c>
      <c r="Q39" s="5">
        <v>1</v>
      </c>
      <c r="R39" s="5"/>
      <c r="S39" s="3"/>
    </row>
    <row r="40" spans="1:19" x14ac:dyDescent="0.3">
      <c r="A40" s="6">
        <v>9</v>
      </c>
      <c r="B40" s="11">
        <v>30</v>
      </c>
      <c r="C40" s="5">
        <v>35</v>
      </c>
      <c r="D40" s="14">
        <v>2</v>
      </c>
      <c r="E40" s="7">
        <f t="shared" si="11"/>
        <v>5</v>
      </c>
      <c r="F40" s="17">
        <f t="shared" si="12"/>
        <v>0.2</v>
      </c>
      <c r="G40" s="17">
        <f t="shared" si="13"/>
        <v>0.4</v>
      </c>
      <c r="H40" s="7">
        <v>0.4</v>
      </c>
      <c r="I40" s="7">
        <v>0.6</v>
      </c>
      <c r="J40" s="7">
        <v>0.5</v>
      </c>
      <c r="K40" s="7">
        <v>0.3</v>
      </c>
      <c r="L40" s="5">
        <f t="shared" si="14"/>
        <v>0.2</v>
      </c>
      <c r="M40" s="5">
        <f t="shared" si="14"/>
        <v>0.3</v>
      </c>
      <c r="N40" s="5">
        <f t="shared" si="15"/>
        <v>0.16666666666666666</v>
      </c>
      <c r="O40" s="5">
        <f t="shared" si="15"/>
        <v>9.9999999999999992E-2</v>
      </c>
      <c r="P40" s="5">
        <f t="shared" si="10"/>
        <v>0.69498069498069515</v>
      </c>
      <c r="Q40" s="5">
        <v>1</v>
      </c>
      <c r="R40" s="5"/>
      <c r="S40" s="3"/>
    </row>
    <row r="41" spans="1:19" x14ac:dyDescent="0.3">
      <c r="A41" s="6">
        <v>10</v>
      </c>
      <c r="B41" s="11">
        <v>30</v>
      </c>
      <c r="C41" s="5">
        <v>35</v>
      </c>
      <c r="D41" s="14">
        <v>3</v>
      </c>
      <c r="E41" s="7">
        <f t="shared" si="11"/>
        <v>5</v>
      </c>
      <c r="F41" s="17">
        <f t="shared" si="12"/>
        <v>0.2</v>
      </c>
      <c r="G41" s="17">
        <f t="shared" si="13"/>
        <v>0.60000000000000009</v>
      </c>
      <c r="H41" s="7">
        <v>0.4</v>
      </c>
      <c r="I41" s="7">
        <v>0.6</v>
      </c>
      <c r="J41" s="7">
        <v>0.5</v>
      </c>
      <c r="K41" s="7">
        <v>0.3</v>
      </c>
      <c r="L41" s="5">
        <f t="shared" si="14"/>
        <v>0.2</v>
      </c>
      <c r="M41" s="5">
        <f t="shared" si="14"/>
        <v>0.3</v>
      </c>
      <c r="N41" s="5">
        <f t="shared" si="15"/>
        <v>0.16666666666666666</v>
      </c>
      <c r="O41" s="5">
        <f t="shared" si="15"/>
        <v>9.9999999999999992E-2</v>
      </c>
      <c r="P41" s="5">
        <f t="shared" si="10"/>
        <v>1.0424710424710428</v>
      </c>
      <c r="Q41" s="5">
        <v>1</v>
      </c>
      <c r="R41" s="5"/>
      <c r="S41" s="3"/>
    </row>
    <row r="42" spans="1:19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 t="s">
        <v>19</v>
      </c>
      <c r="L42" s="5">
        <f>SUM(L34:L41)</f>
        <v>1.5999999999999999</v>
      </c>
      <c r="M42" s="5">
        <f>SUM(M34:M41)</f>
        <v>2.4</v>
      </c>
      <c r="N42" s="5">
        <f>SUM(N34:N41)</f>
        <v>1.3333333333333333</v>
      </c>
      <c r="O42" s="5">
        <f>SUM(O34:O41)</f>
        <v>0.79999999999999993</v>
      </c>
      <c r="P42" s="3">
        <f>MIN(P34:P41)</f>
        <v>4.9641478212906785E-2</v>
      </c>
      <c r="Q42" s="3"/>
      <c r="R42" s="3"/>
      <c r="S42" s="3"/>
    </row>
    <row r="43" spans="1:19" x14ac:dyDescent="0.3">
      <c r="A43" s="3"/>
      <c r="B43" s="3"/>
      <c r="C43" s="3"/>
      <c r="D43" s="3"/>
      <c r="E43" s="3"/>
      <c r="F43" s="3"/>
      <c r="G43" s="3"/>
      <c r="H43" s="55" t="s">
        <v>43</v>
      </c>
      <c r="I43" s="55"/>
      <c r="J43" s="55"/>
      <c r="K43" s="56"/>
      <c r="L43" s="5" t="s">
        <v>16</v>
      </c>
      <c r="M43" s="20" t="s">
        <v>17</v>
      </c>
      <c r="N43" s="20" t="s">
        <v>18</v>
      </c>
      <c r="O43" s="20" t="s">
        <v>23</v>
      </c>
      <c r="P43" s="4" t="s">
        <v>20</v>
      </c>
      <c r="Q43" s="3"/>
      <c r="R43" s="3"/>
      <c r="S43" s="3"/>
    </row>
    <row r="44" spans="1:19" x14ac:dyDescent="0.3">
      <c r="L44" s="5">
        <f>1-L42</f>
        <v>-0.59999999999999987</v>
      </c>
      <c r="M44" s="5">
        <f>1-M42</f>
        <v>-1.4</v>
      </c>
      <c r="N44" s="5">
        <f>1-N42</f>
        <v>-0.33333333333333326</v>
      </c>
      <c r="O44" s="5">
        <f>1-O42</f>
        <v>0.20000000000000007</v>
      </c>
    </row>
    <row r="45" spans="1:19" x14ac:dyDescent="0.3">
      <c r="C45" s="2" t="s">
        <v>25</v>
      </c>
    </row>
    <row r="46" spans="1:19" x14ac:dyDescent="0.3">
      <c r="C46" s="2" t="s">
        <v>35</v>
      </c>
      <c r="G46" s="28" t="s">
        <v>63</v>
      </c>
    </row>
    <row r="48" spans="1:19" x14ac:dyDescent="0.3">
      <c r="B48" s="28" t="s">
        <v>45</v>
      </c>
    </row>
    <row r="49" spans="1:18" x14ac:dyDescent="0.3">
      <c r="B49" s="28"/>
    </row>
    <row r="50" spans="1:18" x14ac:dyDescent="0.3">
      <c r="B50" s="54" t="s">
        <v>67</v>
      </c>
      <c r="C50" s="54"/>
      <c r="D50" s="54"/>
      <c r="E50" s="54"/>
      <c r="F50" s="54"/>
      <c r="G50" s="54"/>
      <c r="H50" s="54" t="s">
        <v>41</v>
      </c>
      <c r="I50" s="54"/>
      <c r="J50" s="54"/>
      <c r="K50" s="54"/>
      <c r="L50" s="53" t="s">
        <v>40</v>
      </c>
      <c r="M50" s="54"/>
      <c r="N50" s="54"/>
      <c r="O50" s="54"/>
      <c r="P50" s="29" t="s">
        <v>42</v>
      </c>
      <c r="Q50" s="30"/>
      <c r="R50" s="30"/>
    </row>
    <row r="51" spans="1:18" x14ac:dyDescent="0.3">
      <c r="A51" s="4" t="s">
        <v>1</v>
      </c>
      <c r="B51" s="4" t="s">
        <v>2</v>
      </c>
      <c r="C51" s="15" t="s">
        <v>3</v>
      </c>
      <c r="D51" s="4" t="s">
        <v>4</v>
      </c>
      <c r="E51" s="4" t="s">
        <v>5</v>
      </c>
      <c r="F51" s="4" t="s">
        <v>6</v>
      </c>
      <c r="G51" s="4" t="s">
        <v>7</v>
      </c>
      <c r="H51" s="4" t="s">
        <v>8</v>
      </c>
      <c r="I51" s="4" t="s">
        <v>9</v>
      </c>
      <c r="J51" s="4" t="s">
        <v>10</v>
      </c>
      <c r="K51" s="4" t="s">
        <v>21</v>
      </c>
      <c r="L51" s="4" t="s">
        <v>11</v>
      </c>
      <c r="M51" s="4" t="s">
        <v>12</v>
      </c>
      <c r="N51" s="4" t="s">
        <v>13</v>
      </c>
      <c r="O51" s="4" t="s">
        <v>22</v>
      </c>
      <c r="P51" s="4" t="s">
        <v>14</v>
      </c>
      <c r="Q51" s="4" t="s">
        <v>15</v>
      </c>
      <c r="R51" s="4" t="s">
        <v>24</v>
      </c>
    </row>
    <row r="52" spans="1:18" x14ac:dyDescent="0.3">
      <c r="A52" s="6">
        <v>1</v>
      </c>
      <c r="B52" s="11">
        <v>30</v>
      </c>
      <c r="C52" s="5">
        <v>35</v>
      </c>
      <c r="D52" s="13">
        <v>1</v>
      </c>
      <c r="E52" s="7">
        <f>C52-B52</f>
        <v>5</v>
      </c>
      <c r="F52" s="17">
        <f>1/E52</f>
        <v>0.2</v>
      </c>
      <c r="G52" s="17">
        <f>F52*D52</f>
        <v>0.2</v>
      </c>
      <c r="H52" s="7">
        <v>0.4</v>
      </c>
      <c r="I52" s="7">
        <v>0.6</v>
      </c>
      <c r="J52" s="7">
        <v>0.5</v>
      </c>
      <c r="K52" s="7">
        <v>0.3</v>
      </c>
      <c r="L52" s="5">
        <f>H52/2</f>
        <v>0.2</v>
      </c>
      <c r="M52" s="5">
        <f>I52/2</f>
        <v>0.3</v>
      </c>
      <c r="N52" s="5">
        <f>J52/3</f>
        <v>0.16666666666666666</v>
      </c>
      <c r="O52" s="5">
        <f>K52/3</f>
        <v>9.9999999999999992E-2</v>
      </c>
      <c r="P52" s="5">
        <f t="shared" ref="P52:P58" si="16">G52/ABS(L52*$L$61+M52*$M$61+N52*$N$61+O52*$O$61)</f>
        <v>0.49046321525885567</v>
      </c>
      <c r="Q52" s="19">
        <v>1</v>
      </c>
      <c r="R52" s="5"/>
    </row>
    <row r="53" spans="1:18" x14ac:dyDescent="0.3">
      <c r="A53" s="6">
        <v>3</v>
      </c>
      <c r="B53" s="11">
        <v>30</v>
      </c>
      <c r="C53" s="5">
        <v>35</v>
      </c>
      <c r="D53" s="14">
        <v>2</v>
      </c>
      <c r="E53" s="7">
        <f t="shared" ref="E53:E58" si="17">C53-B53</f>
        <v>5</v>
      </c>
      <c r="F53" s="17">
        <f t="shared" ref="F53:F58" si="18">1/E53</f>
        <v>0.2</v>
      </c>
      <c r="G53" s="17">
        <f t="shared" ref="G53:G58" si="19">F53*D53</f>
        <v>0.4</v>
      </c>
      <c r="H53" s="7">
        <v>0.4</v>
      </c>
      <c r="I53" s="7">
        <v>0.6</v>
      </c>
      <c r="J53" s="7">
        <v>0.5</v>
      </c>
      <c r="K53" s="7">
        <v>0.3</v>
      </c>
      <c r="L53" s="5">
        <f t="shared" ref="L53:M58" si="20">H53/2</f>
        <v>0.2</v>
      </c>
      <c r="M53" s="5">
        <f t="shared" si="20"/>
        <v>0.3</v>
      </c>
      <c r="N53" s="5">
        <f t="shared" ref="N53:O58" si="21">J53/3</f>
        <v>0.16666666666666666</v>
      </c>
      <c r="O53" s="5">
        <f t="shared" si="21"/>
        <v>9.9999999999999992E-2</v>
      </c>
      <c r="P53" s="5">
        <f t="shared" si="16"/>
        <v>0.98092643051771133</v>
      </c>
      <c r="Q53" s="5">
        <v>1</v>
      </c>
      <c r="R53" s="5"/>
    </row>
    <row r="54" spans="1:18" x14ac:dyDescent="0.3">
      <c r="A54" s="6">
        <v>4</v>
      </c>
      <c r="B54" s="21">
        <v>30</v>
      </c>
      <c r="C54" s="22">
        <v>60</v>
      </c>
      <c r="D54" s="23">
        <v>3</v>
      </c>
      <c r="E54" s="24">
        <f t="shared" si="17"/>
        <v>30</v>
      </c>
      <c r="F54" s="25">
        <f t="shared" si="18"/>
        <v>3.3333333333333333E-2</v>
      </c>
      <c r="G54" s="25">
        <f t="shared" si="19"/>
        <v>0.1</v>
      </c>
      <c r="H54" s="24">
        <v>0.4</v>
      </c>
      <c r="I54" s="24">
        <v>0.6</v>
      </c>
      <c r="J54" s="24">
        <v>0.5</v>
      </c>
      <c r="K54" s="24">
        <v>0.3</v>
      </c>
      <c r="L54" s="22">
        <f t="shared" si="20"/>
        <v>0.2</v>
      </c>
      <c r="M54" s="22">
        <f t="shared" si="20"/>
        <v>0.3</v>
      </c>
      <c r="N54" s="22">
        <f t="shared" si="21"/>
        <v>0.16666666666666666</v>
      </c>
      <c r="O54" s="22">
        <f t="shared" si="21"/>
        <v>9.9999999999999992E-2</v>
      </c>
      <c r="P54" s="22">
        <f t="shared" si="16"/>
        <v>0.24523160762942783</v>
      </c>
      <c r="Q54" s="22">
        <v>1</v>
      </c>
      <c r="R54" s="22" t="s">
        <v>26</v>
      </c>
    </row>
    <row r="55" spans="1:18" x14ac:dyDescent="0.3">
      <c r="A55" s="6">
        <v>7</v>
      </c>
      <c r="B55" s="11">
        <v>30</v>
      </c>
      <c r="C55" s="5">
        <v>35</v>
      </c>
      <c r="D55" s="14">
        <v>1</v>
      </c>
      <c r="E55" s="7">
        <f t="shared" si="17"/>
        <v>5</v>
      </c>
      <c r="F55" s="17">
        <f t="shared" si="18"/>
        <v>0.2</v>
      </c>
      <c r="G55" s="17">
        <f t="shared" si="19"/>
        <v>0.2</v>
      </c>
      <c r="H55" s="7">
        <v>0.4</v>
      </c>
      <c r="I55" s="7">
        <v>0.6</v>
      </c>
      <c r="J55" s="7">
        <v>0.5</v>
      </c>
      <c r="K55" s="7">
        <v>0.3</v>
      </c>
      <c r="L55" s="5">
        <f t="shared" si="20"/>
        <v>0.2</v>
      </c>
      <c r="M55" s="5">
        <f t="shared" si="20"/>
        <v>0.3</v>
      </c>
      <c r="N55" s="5">
        <f t="shared" si="21"/>
        <v>0.16666666666666666</v>
      </c>
      <c r="O55" s="5">
        <f t="shared" si="21"/>
        <v>9.9999999999999992E-2</v>
      </c>
      <c r="P55" s="5">
        <f t="shared" si="16"/>
        <v>0.49046321525885567</v>
      </c>
      <c r="Q55" s="5">
        <v>1</v>
      </c>
      <c r="R55" s="5"/>
    </row>
    <row r="56" spans="1:18" x14ac:dyDescent="0.3">
      <c r="A56" s="6">
        <v>8</v>
      </c>
      <c r="B56" s="11">
        <v>30</v>
      </c>
      <c r="C56" s="5">
        <v>65</v>
      </c>
      <c r="D56" s="14">
        <v>6</v>
      </c>
      <c r="E56" s="7">
        <f t="shared" si="17"/>
        <v>35</v>
      </c>
      <c r="F56" s="17">
        <f t="shared" si="18"/>
        <v>2.8571428571428571E-2</v>
      </c>
      <c r="G56" s="17">
        <f t="shared" si="19"/>
        <v>0.17142857142857143</v>
      </c>
      <c r="H56" s="7">
        <v>0.4</v>
      </c>
      <c r="I56" s="7">
        <v>0.6</v>
      </c>
      <c r="J56" s="7">
        <v>0.5</v>
      </c>
      <c r="K56" s="7">
        <v>0.3</v>
      </c>
      <c r="L56" s="5">
        <f t="shared" si="20"/>
        <v>0.2</v>
      </c>
      <c r="M56" s="5">
        <f t="shared" si="20"/>
        <v>0.3</v>
      </c>
      <c r="N56" s="5">
        <f t="shared" si="21"/>
        <v>0.16666666666666666</v>
      </c>
      <c r="O56" s="5">
        <f t="shared" si="21"/>
        <v>9.9999999999999992E-2</v>
      </c>
      <c r="P56" s="5">
        <f t="shared" si="16"/>
        <v>0.42039704165044767</v>
      </c>
      <c r="Q56" s="5">
        <v>1</v>
      </c>
      <c r="R56" s="5"/>
    </row>
    <row r="57" spans="1:18" x14ac:dyDescent="0.3">
      <c r="A57" s="6">
        <v>9</v>
      </c>
      <c r="B57" s="11">
        <v>30</v>
      </c>
      <c r="C57" s="5">
        <v>35</v>
      </c>
      <c r="D57" s="14">
        <v>2</v>
      </c>
      <c r="E57" s="7">
        <f t="shared" si="17"/>
        <v>5</v>
      </c>
      <c r="F57" s="17">
        <f t="shared" si="18"/>
        <v>0.2</v>
      </c>
      <c r="G57" s="17">
        <f t="shared" si="19"/>
        <v>0.4</v>
      </c>
      <c r="H57" s="7">
        <v>0.4</v>
      </c>
      <c r="I57" s="7">
        <v>0.6</v>
      </c>
      <c r="J57" s="7">
        <v>0.5</v>
      </c>
      <c r="K57" s="7">
        <v>0.3</v>
      </c>
      <c r="L57" s="5">
        <f t="shared" si="20"/>
        <v>0.2</v>
      </c>
      <c r="M57" s="5">
        <f t="shared" si="20"/>
        <v>0.3</v>
      </c>
      <c r="N57" s="5">
        <f t="shared" si="21"/>
        <v>0.16666666666666666</v>
      </c>
      <c r="O57" s="5">
        <f t="shared" si="21"/>
        <v>9.9999999999999992E-2</v>
      </c>
      <c r="P57" s="5">
        <f t="shared" si="16"/>
        <v>0.98092643051771133</v>
      </c>
      <c r="Q57" s="5">
        <v>1</v>
      </c>
      <c r="R57" s="5"/>
    </row>
    <row r="58" spans="1:18" x14ac:dyDescent="0.3">
      <c r="A58" s="6">
        <v>10</v>
      </c>
      <c r="B58" s="11">
        <v>30</v>
      </c>
      <c r="C58" s="5">
        <v>35</v>
      </c>
      <c r="D58" s="14">
        <v>3</v>
      </c>
      <c r="E58" s="7">
        <f t="shared" si="17"/>
        <v>5</v>
      </c>
      <c r="F58" s="17">
        <f t="shared" si="18"/>
        <v>0.2</v>
      </c>
      <c r="G58" s="17">
        <f t="shared" si="19"/>
        <v>0.60000000000000009</v>
      </c>
      <c r="H58" s="7">
        <v>0.4</v>
      </c>
      <c r="I58" s="7">
        <v>0.6</v>
      </c>
      <c r="J58" s="7">
        <v>0.5</v>
      </c>
      <c r="K58" s="7">
        <v>0.3</v>
      </c>
      <c r="L58" s="5">
        <f t="shared" si="20"/>
        <v>0.2</v>
      </c>
      <c r="M58" s="5">
        <f t="shared" si="20"/>
        <v>0.3</v>
      </c>
      <c r="N58" s="5">
        <f t="shared" si="21"/>
        <v>0.16666666666666666</v>
      </c>
      <c r="O58" s="5">
        <f t="shared" si="21"/>
        <v>9.9999999999999992E-2</v>
      </c>
      <c r="P58" s="5">
        <f t="shared" si="16"/>
        <v>1.4713896457765672</v>
      </c>
      <c r="Q58" s="5">
        <v>1</v>
      </c>
      <c r="R58" s="5"/>
    </row>
    <row r="59" spans="1:18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 t="s">
        <v>19</v>
      </c>
      <c r="L59" s="5">
        <f>SUM(L52:L58)</f>
        <v>1.4</v>
      </c>
      <c r="M59" s="5">
        <f>SUM(M52:M58)</f>
        <v>2.1</v>
      </c>
      <c r="N59" s="5">
        <f>SUM(N52:N58)</f>
        <v>1.1666666666666665</v>
      </c>
      <c r="O59" s="5">
        <f>SUM(O52:O58)</f>
        <v>0.7</v>
      </c>
      <c r="P59" s="3">
        <f>MIN(P52:P58)</f>
        <v>0.24523160762942783</v>
      </c>
      <c r="Q59" s="3"/>
      <c r="R59" s="3"/>
    </row>
    <row r="60" spans="1:18" x14ac:dyDescent="0.3">
      <c r="A60" s="3"/>
      <c r="B60" s="3"/>
      <c r="C60" s="3"/>
      <c r="D60" s="3"/>
      <c r="E60" s="3"/>
      <c r="F60" s="3"/>
      <c r="G60" s="3"/>
      <c r="H60" s="55" t="s">
        <v>43</v>
      </c>
      <c r="I60" s="55"/>
      <c r="J60" s="55"/>
      <c r="K60" s="56"/>
      <c r="L60" s="5" t="s">
        <v>16</v>
      </c>
      <c r="M60" s="20" t="s">
        <v>17</v>
      </c>
      <c r="N60" s="20" t="s">
        <v>18</v>
      </c>
      <c r="O60" s="20" t="s">
        <v>23</v>
      </c>
      <c r="P60" s="4" t="s">
        <v>20</v>
      </c>
      <c r="Q60" s="3"/>
      <c r="R60" s="3"/>
    </row>
    <row r="61" spans="1:18" x14ac:dyDescent="0.3">
      <c r="L61" s="5">
        <f>1-L59</f>
        <v>-0.39999999999999991</v>
      </c>
      <c r="M61" s="5">
        <f>1-M59</f>
        <v>-1.1000000000000001</v>
      </c>
      <c r="N61" s="5">
        <f>1-N59</f>
        <v>-0.16666666666666652</v>
      </c>
      <c r="O61" s="5">
        <f>1-O59</f>
        <v>0.30000000000000004</v>
      </c>
    </row>
    <row r="62" spans="1:18" x14ac:dyDescent="0.3">
      <c r="C62" s="2" t="s">
        <v>27</v>
      </c>
    </row>
    <row r="63" spans="1:18" x14ac:dyDescent="0.3">
      <c r="C63" s="2" t="s">
        <v>34</v>
      </c>
      <c r="G63" s="28" t="s">
        <v>63</v>
      </c>
    </row>
    <row r="64" spans="1:18" x14ac:dyDescent="0.3">
      <c r="B64" s="28" t="s">
        <v>46</v>
      </c>
    </row>
    <row r="66" spans="1:18" x14ac:dyDescent="0.3">
      <c r="B66" s="54" t="s">
        <v>67</v>
      </c>
      <c r="C66" s="54"/>
      <c r="D66" s="54"/>
      <c r="E66" s="54"/>
      <c r="F66" s="54"/>
      <c r="G66" s="54"/>
      <c r="H66" s="54" t="s">
        <v>41</v>
      </c>
      <c r="I66" s="54"/>
      <c r="J66" s="54"/>
      <c r="K66" s="54"/>
      <c r="L66" s="53" t="s">
        <v>40</v>
      </c>
      <c r="M66" s="54"/>
      <c r="N66" s="54"/>
      <c r="O66" s="54"/>
      <c r="P66" s="29" t="s">
        <v>42</v>
      </c>
      <c r="Q66" s="30"/>
      <c r="R66" s="30"/>
    </row>
    <row r="67" spans="1:18" x14ac:dyDescent="0.3">
      <c r="A67" s="4" t="s">
        <v>1</v>
      </c>
      <c r="B67" s="4" t="s">
        <v>2</v>
      </c>
      <c r="C67" s="15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  <c r="K67" s="4" t="s">
        <v>21</v>
      </c>
      <c r="L67" s="4" t="s">
        <v>11</v>
      </c>
      <c r="M67" s="4" t="s">
        <v>12</v>
      </c>
      <c r="N67" s="4" t="s">
        <v>13</v>
      </c>
      <c r="O67" s="4" t="s">
        <v>22</v>
      </c>
      <c r="P67" s="4" t="s">
        <v>14</v>
      </c>
      <c r="Q67" s="4" t="s">
        <v>15</v>
      </c>
      <c r="R67" s="4" t="s">
        <v>24</v>
      </c>
    </row>
    <row r="68" spans="1:18" x14ac:dyDescent="0.3">
      <c r="A68" s="6">
        <v>1</v>
      </c>
      <c r="B68" s="11">
        <v>30</v>
      </c>
      <c r="C68" s="5">
        <v>35</v>
      </c>
      <c r="D68" s="13">
        <v>1</v>
      </c>
      <c r="E68" s="7">
        <f t="shared" ref="E68:E73" si="22">C68-B68</f>
        <v>5</v>
      </c>
      <c r="F68" s="17">
        <f t="shared" ref="F68:F73" si="23">1/E68</f>
        <v>0.2</v>
      </c>
      <c r="G68" s="17">
        <f t="shared" ref="G68:G73" si="24">F68*D68</f>
        <v>0.2</v>
      </c>
      <c r="H68" s="7">
        <v>0.4</v>
      </c>
      <c r="I68" s="7">
        <v>0.6</v>
      </c>
      <c r="J68" s="7">
        <v>0.5</v>
      </c>
      <c r="K68" s="7">
        <v>0.3</v>
      </c>
      <c r="L68" s="5">
        <f>H68/2</f>
        <v>0.2</v>
      </c>
      <c r="M68" s="5">
        <f>I68/2</f>
        <v>0.3</v>
      </c>
      <c r="N68" s="5">
        <f>J68/3</f>
        <v>0.16666666666666666</v>
      </c>
      <c r="O68" s="5">
        <f>K68/3</f>
        <v>9.9999999999999992E-2</v>
      </c>
      <c r="P68" s="5">
        <f t="shared" ref="P68:P73" si="25">G68/ABS(L68*$L$76+M68*$M$76+N68*$N$76+O68*$O$76)</f>
        <v>0.83333333333333348</v>
      </c>
      <c r="Q68" s="19">
        <v>1</v>
      </c>
      <c r="R68" s="5"/>
    </row>
    <row r="69" spans="1:18" x14ac:dyDescent="0.3">
      <c r="A69" s="6">
        <v>3</v>
      </c>
      <c r="B69" s="11">
        <v>30</v>
      </c>
      <c r="C69" s="5">
        <v>35</v>
      </c>
      <c r="D69" s="14">
        <v>2</v>
      </c>
      <c r="E69" s="7">
        <f t="shared" si="22"/>
        <v>5</v>
      </c>
      <c r="F69" s="17">
        <f t="shared" si="23"/>
        <v>0.2</v>
      </c>
      <c r="G69" s="17">
        <f t="shared" si="24"/>
        <v>0.4</v>
      </c>
      <c r="H69" s="7">
        <v>0.4</v>
      </c>
      <c r="I69" s="7">
        <v>0.6</v>
      </c>
      <c r="J69" s="7">
        <v>0.5</v>
      </c>
      <c r="K69" s="7">
        <v>0.3</v>
      </c>
      <c r="L69" s="5">
        <f t="shared" ref="L69:M73" si="26">H69/2</f>
        <v>0.2</v>
      </c>
      <c r="M69" s="5">
        <f t="shared" si="26"/>
        <v>0.3</v>
      </c>
      <c r="N69" s="5">
        <f t="shared" ref="N69:O73" si="27">J69/3</f>
        <v>0.16666666666666666</v>
      </c>
      <c r="O69" s="5">
        <f t="shared" si="27"/>
        <v>9.9999999999999992E-2</v>
      </c>
      <c r="P69" s="5">
        <f t="shared" si="25"/>
        <v>1.666666666666667</v>
      </c>
      <c r="Q69" s="5">
        <v>1</v>
      </c>
      <c r="R69" s="5"/>
    </row>
    <row r="70" spans="1:18" x14ac:dyDescent="0.3">
      <c r="A70" s="6">
        <v>7</v>
      </c>
      <c r="B70" s="11">
        <v>30</v>
      </c>
      <c r="C70" s="5">
        <v>35</v>
      </c>
      <c r="D70" s="14">
        <v>1</v>
      </c>
      <c r="E70" s="7">
        <f t="shared" si="22"/>
        <v>5</v>
      </c>
      <c r="F70" s="17">
        <f t="shared" si="23"/>
        <v>0.2</v>
      </c>
      <c r="G70" s="17">
        <f t="shared" si="24"/>
        <v>0.2</v>
      </c>
      <c r="H70" s="7">
        <v>0.4</v>
      </c>
      <c r="I70" s="7">
        <v>0.6</v>
      </c>
      <c r="J70" s="7">
        <v>0.5</v>
      </c>
      <c r="K70" s="7">
        <v>0.3</v>
      </c>
      <c r="L70" s="5">
        <f t="shared" si="26"/>
        <v>0.2</v>
      </c>
      <c r="M70" s="5">
        <f t="shared" si="26"/>
        <v>0.3</v>
      </c>
      <c r="N70" s="5">
        <f t="shared" si="27"/>
        <v>0.16666666666666666</v>
      </c>
      <c r="O70" s="5">
        <f t="shared" si="27"/>
        <v>9.9999999999999992E-2</v>
      </c>
      <c r="P70" s="5">
        <f t="shared" si="25"/>
        <v>0.83333333333333348</v>
      </c>
      <c r="Q70" s="5">
        <v>1</v>
      </c>
      <c r="R70" s="5"/>
    </row>
    <row r="71" spans="1:18" x14ac:dyDescent="0.3">
      <c r="A71" s="6">
        <v>8</v>
      </c>
      <c r="B71" s="21">
        <v>30</v>
      </c>
      <c r="C71" s="22">
        <v>65</v>
      </c>
      <c r="D71" s="23">
        <v>6</v>
      </c>
      <c r="E71" s="24">
        <f t="shared" si="22"/>
        <v>35</v>
      </c>
      <c r="F71" s="25">
        <f t="shared" si="23"/>
        <v>2.8571428571428571E-2</v>
      </c>
      <c r="G71" s="25">
        <f t="shared" si="24"/>
        <v>0.17142857142857143</v>
      </c>
      <c r="H71" s="24">
        <v>0.4</v>
      </c>
      <c r="I71" s="24">
        <v>0.6</v>
      </c>
      <c r="J71" s="24">
        <v>0.5</v>
      </c>
      <c r="K71" s="24">
        <v>0.3</v>
      </c>
      <c r="L71" s="22">
        <f t="shared" si="26"/>
        <v>0.2</v>
      </c>
      <c r="M71" s="22">
        <f t="shared" si="26"/>
        <v>0.3</v>
      </c>
      <c r="N71" s="22">
        <f t="shared" si="27"/>
        <v>0.16666666666666666</v>
      </c>
      <c r="O71" s="22">
        <f t="shared" si="27"/>
        <v>9.9999999999999992E-2</v>
      </c>
      <c r="P71" s="22">
        <f t="shared" si="25"/>
        <v>0.71428571428571441</v>
      </c>
      <c r="Q71" s="22">
        <v>1</v>
      </c>
      <c r="R71" s="22" t="s">
        <v>20</v>
      </c>
    </row>
    <row r="72" spans="1:18" x14ac:dyDescent="0.3">
      <c r="A72" s="6">
        <v>9</v>
      </c>
      <c r="B72" s="11">
        <v>30</v>
      </c>
      <c r="C72" s="5">
        <v>35</v>
      </c>
      <c r="D72" s="14">
        <v>2</v>
      </c>
      <c r="E72" s="7">
        <f t="shared" si="22"/>
        <v>5</v>
      </c>
      <c r="F72" s="17">
        <f t="shared" si="23"/>
        <v>0.2</v>
      </c>
      <c r="G72" s="17">
        <f t="shared" si="24"/>
        <v>0.4</v>
      </c>
      <c r="H72" s="7">
        <v>0.4</v>
      </c>
      <c r="I72" s="7">
        <v>0.6</v>
      </c>
      <c r="J72" s="7">
        <v>0.5</v>
      </c>
      <c r="K72" s="7">
        <v>0.3</v>
      </c>
      <c r="L72" s="5">
        <f t="shared" si="26"/>
        <v>0.2</v>
      </c>
      <c r="M72" s="5">
        <f t="shared" si="26"/>
        <v>0.3</v>
      </c>
      <c r="N72" s="5">
        <f t="shared" si="27"/>
        <v>0.16666666666666666</v>
      </c>
      <c r="O72" s="5">
        <f t="shared" si="27"/>
        <v>9.9999999999999992E-2</v>
      </c>
      <c r="P72" s="5">
        <f t="shared" si="25"/>
        <v>1.666666666666667</v>
      </c>
      <c r="Q72" s="5">
        <v>1</v>
      </c>
      <c r="R72" s="5"/>
    </row>
    <row r="73" spans="1:18" x14ac:dyDescent="0.3">
      <c r="A73" s="6">
        <v>10</v>
      </c>
      <c r="B73" s="11">
        <v>30</v>
      </c>
      <c r="C73" s="5">
        <v>35</v>
      </c>
      <c r="D73" s="14">
        <v>3</v>
      </c>
      <c r="E73" s="7">
        <f t="shared" si="22"/>
        <v>5</v>
      </c>
      <c r="F73" s="17">
        <f t="shared" si="23"/>
        <v>0.2</v>
      </c>
      <c r="G73" s="17">
        <f t="shared" si="24"/>
        <v>0.60000000000000009</v>
      </c>
      <c r="H73" s="7">
        <v>0.4</v>
      </c>
      <c r="I73" s="7">
        <v>0.6</v>
      </c>
      <c r="J73" s="7">
        <v>0.5</v>
      </c>
      <c r="K73" s="7">
        <v>0.3</v>
      </c>
      <c r="L73" s="5">
        <f t="shared" si="26"/>
        <v>0.2</v>
      </c>
      <c r="M73" s="5">
        <f t="shared" si="26"/>
        <v>0.3</v>
      </c>
      <c r="N73" s="5">
        <f t="shared" si="27"/>
        <v>0.16666666666666666</v>
      </c>
      <c r="O73" s="5">
        <f t="shared" si="27"/>
        <v>9.9999999999999992E-2</v>
      </c>
      <c r="P73" s="5">
        <f t="shared" si="25"/>
        <v>2.5000000000000009</v>
      </c>
      <c r="Q73" s="5">
        <v>1</v>
      </c>
      <c r="R73" s="5"/>
    </row>
    <row r="74" spans="1:18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 t="s">
        <v>19</v>
      </c>
      <c r="L74" s="5">
        <f>SUM(L68:L73)</f>
        <v>1.2</v>
      </c>
      <c r="M74" s="5">
        <f>SUM(M68:M73)</f>
        <v>1.8</v>
      </c>
      <c r="N74" s="5">
        <f>SUM(N68:N73)</f>
        <v>0.99999999999999989</v>
      </c>
      <c r="O74" s="5">
        <f>SUM(O68:O73)</f>
        <v>0.6</v>
      </c>
      <c r="P74" s="4">
        <f>MIN(P68:P73)</f>
        <v>0.71428571428571441</v>
      </c>
      <c r="R74" s="3"/>
    </row>
    <row r="75" spans="1:18" x14ac:dyDescent="0.3">
      <c r="A75" s="3"/>
      <c r="B75" s="3"/>
      <c r="C75" s="3"/>
      <c r="D75" s="3"/>
      <c r="E75" s="3"/>
      <c r="F75" s="3"/>
      <c r="G75" s="3"/>
      <c r="H75" s="55" t="s">
        <v>43</v>
      </c>
      <c r="I75" s="55"/>
      <c r="J75" s="55"/>
      <c r="K75" s="56"/>
      <c r="L75" s="5" t="s">
        <v>16</v>
      </c>
      <c r="M75" s="20" t="s">
        <v>17</v>
      </c>
      <c r="N75" s="20" t="s">
        <v>18</v>
      </c>
      <c r="O75" s="20" t="s">
        <v>23</v>
      </c>
      <c r="P75" s="4" t="s">
        <v>20</v>
      </c>
      <c r="Q75" s="3"/>
      <c r="R75" s="3"/>
    </row>
    <row r="76" spans="1:18" x14ac:dyDescent="0.3">
      <c r="L76" s="5">
        <f>1-L74</f>
        <v>-0.19999999999999996</v>
      </c>
      <c r="M76" s="5">
        <f>1-M74</f>
        <v>-0.8</v>
      </c>
      <c r="N76" s="5">
        <f>1-N74</f>
        <v>0</v>
      </c>
      <c r="O76" s="5">
        <f>1-O74</f>
        <v>0.4</v>
      </c>
    </row>
    <row r="77" spans="1:18" x14ac:dyDescent="0.3">
      <c r="C77" s="2" t="s">
        <v>28</v>
      </c>
    </row>
    <row r="78" spans="1:18" x14ac:dyDescent="0.3">
      <c r="C78" s="2" t="s">
        <v>33</v>
      </c>
      <c r="G78" s="28" t="s">
        <v>63</v>
      </c>
    </row>
    <row r="79" spans="1:18" x14ac:dyDescent="0.3">
      <c r="B79" s="28" t="s">
        <v>47</v>
      </c>
    </row>
    <row r="81" spans="1:18" x14ac:dyDescent="0.3">
      <c r="B81" s="54" t="s">
        <v>67</v>
      </c>
      <c r="C81" s="54"/>
      <c r="D81" s="54"/>
      <c r="E81" s="54"/>
      <c r="F81" s="54"/>
      <c r="G81" s="54"/>
      <c r="H81" s="54" t="s">
        <v>41</v>
      </c>
      <c r="I81" s="54"/>
      <c r="J81" s="54"/>
      <c r="K81" s="54"/>
      <c r="L81" s="53" t="s">
        <v>40</v>
      </c>
      <c r="M81" s="54"/>
      <c r="N81" s="54"/>
      <c r="O81" s="54"/>
      <c r="P81" s="29" t="s">
        <v>42</v>
      </c>
      <c r="Q81" s="30"/>
      <c r="R81" s="30"/>
    </row>
    <row r="82" spans="1:18" x14ac:dyDescent="0.3">
      <c r="A82" s="4" t="s">
        <v>1</v>
      </c>
      <c r="B82" s="4" t="s">
        <v>2</v>
      </c>
      <c r="C82" s="15" t="s">
        <v>3</v>
      </c>
      <c r="D82" s="4" t="s">
        <v>4</v>
      </c>
      <c r="E82" s="4" t="s">
        <v>5</v>
      </c>
      <c r="F82" s="4" t="s">
        <v>6</v>
      </c>
      <c r="G82" s="4" t="s">
        <v>7</v>
      </c>
      <c r="H82" s="4" t="s">
        <v>8</v>
      </c>
      <c r="I82" s="4" t="s">
        <v>9</v>
      </c>
      <c r="J82" s="4" t="s">
        <v>10</v>
      </c>
      <c r="K82" s="4" t="s">
        <v>21</v>
      </c>
      <c r="L82" s="4" t="s">
        <v>11</v>
      </c>
      <c r="M82" s="4" t="s">
        <v>12</v>
      </c>
      <c r="N82" s="4" t="s">
        <v>13</v>
      </c>
      <c r="O82" s="4" t="s">
        <v>22</v>
      </c>
      <c r="P82" s="4" t="s">
        <v>14</v>
      </c>
      <c r="Q82" s="4" t="s">
        <v>15</v>
      </c>
      <c r="R82" s="4" t="s">
        <v>24</v>
      </c>
    </row>
    <row r="83" spans="1:18" x14ac:dyDescent="0.3">
      <c r="A83" s="6">
        <v>1</v>
      </c>
      <c r="B83" s="11">
        <v>30</v>
      </c>
      <c r="C83" s="5">
        <v>35</v>
      </c>
      <c r="D83" s="13">
        <v>1</v>
      </c>
      <c r="E83" s="7">
        <f>C83-B83</f>
        <v>5</v>
      </c>
      <c r="F83" s="17">
        <f>1/E83</f>
        <v>0.2</v>
      </c>
      <c r="G83" s="17">
        <f>F83*D83</f>
        <v>0.2</v>
      </c>
      <c r="H83" s="7">
        <v>0.4</v>
      </c>
      <c r="I83" s="7">
        <v>0.6</v>
      </c>
      <c r="J83" s="7">
        <v>0.5</v>
      </c>
      <c r="K83" s="7">
        <v>0.3</v>
      </c>
      <c r="L83" s="5">
        <f>H83/2</f>
        <v>0.2</v>
      </c>
      <c r="M83" s="5">
        <f>I83/2</f>
        <v>0.3</v>
      </c>
      <c r="N83" s="5">
        <f>J83/3</f>
        <v>0.16666666666666666</v>
      </c>
      <c r="O83" s="5">
        <f>K83/3</f>
        <v>9.9999999999999992E-2</v>
      </c>
      <c r="P83" s="5">
        <f>G83/ABS(L83*$L$90+M83*$M$90+N83*$N$90+O83*$O$90)</f>
        <v>2.7692307692307696</v>
      </c>
      <c r="Q83" s="19">
        <v>1</v>
      </c>
      <c r="R83" s="5"/>
    </row>
    <row r="84" spans="1:18" x14ac:dyDescent="0.3">
      <c r="A84" s="6">
        <v>3</v>
      </c>
      <c r="B84" s="11">
        <v>30</v>
      </c>
      <c r="C84" s="5">
        <v>35</v>
      </c>
      <c r="D84" s="14">
        <v>2</v>
      </c>
      <c r="E84" s="7">
        <f>C84-B84</f>
        <v>5</v>
      </c>
      <c r="F84" s="17">
        <f>1/E84</f>
        <v>0.2</v>
      </c>
      <c r="G84" s="17">
        <f>F84*D84</f>
        <v>0.4</v>
      </c>
      <c r="H84" s="7">
        <v>0.4</v>
      </c>
      <c r="I84" s="7">
        <v>0.6</v>
      </c>
      <c r="J84" s="7">
        <v>0.5</v>
      </c>
      <c r="K84" s="7">
        <v>0.3</v>
      </c>
      <c r="L84" s="5">
        <f t="shared" ref="L84:M87" si="28">H84/2</f>
        <v>0.2</v>
      </c>
      <c r="M84" s="5">
        <f t="shared" si="28"/>
        <v>0.3</v>
      </c>
      <c r="N84" s="5">
        <f t="shared" ref="N84:O87" si="29">J84/3</f>
        <v>0.16666666666666666</v>
      </c>
      <c r="O84" s="5">
        <f t="shared" si="29"/>
        <v>9.9999999999999992E-2</v>
      </c>
      <c r="P84" s="5">
        <f>G84/ABS(L84*$L$90+M84*$M$90+N84*$N$90+O84*$O$90)</f>
        <v>5.5384615384615392</v>
      </c>
      <c r="Q84" s="5">
        <v>1</v>
      </c>
      <c r="R84" s="5"/>
    </row>
    <row r="85" spans="1:18" x14ac:dyDescent="0.3">
      <c r="A85" s="6">
        <v>7</v>
      </c>
      <c r="B85" s="21">
        <v>30</v>
      </c>
      <c r="C85" s="22">
        <v>35</v>
      </c>
      <c r="D85" s="23">
        <v>1</v>
      </c>
      <c r="E85" s="24">
        <f>C85-B85</f>
        <v>5</v>
      </c>
      <c r="F85" s="25">
        <f>1/E85</f>
        <v>0.2</v>
      </c>
      <c r="G85" s="25">
        <f>F85*D85</f>
        <v>0.2</v>
      </c>
      <c r="H85" s="24">
        <v>0.4</v>
      </c>
      <c r="I85" s="24">
        <v>0.6</v>
      </c>
      <c r="J85" s="24">
        <v>0.5</v>
      </c>
      <c r="K85" s="24">
        <v>0.3</v>
      </c>
      <c r="L85" s="22">
        <f t="shared" si="28"/>
        <v>0.2</v>
      </c>
      <c r="M85" s="22">
        <f t="shared" si="28"/>
        <v>0.3</v>
      </c>
      <c r="N85" s="22">
        <f t="shared" si="29"/>
        <v>0.16666666666666666</v>
      </c>
      <c r="O85" s="22">
        <f t="shared" si="29"/>
        <v>9.9999999999999992E-2</v>
      </c>
      <c r="P85" s="22">
        <f>G85/ABS(L85*$L$90+M85*$M$90+N85*$N$90+O85*$O$90)</f>
        <v>2.7692307692307696</v>
      </c>
      <c r="Q85" s="22">
        <v>1</v>
      </c>
      <c r="R85" s="22" t="s">
        <v>20</v>
      </c>
    </row>
    <row r="86" spans="1:18" x14ac:dyDescent="0.3">
      <c r="A86" s="6">
        <v>9</v>
      </c>
      <c r="B86" s="11">
        <v>30</v>
      </c>
      <c r="C86" s="5">
        <v>35</v>
      </c>
      <c r="D86" s="14">
        <v>2</v>
      </c>
      <c r="E86" s="7">
        <f>C86-B86</f>
        <v>5</v>
      </c>
      <c r="F86" s="17">
        <f>1/E86</f>
        <v>0.2</v>
      </c>
      <c r="G86" s="17">
        <f>F86*D86</f>
        <v>0.4</v>
      </c>
      <c r="H86" s="7">
        <v>0.4</v>
      </c>
      <c r="I86" s="7">
        <v>0.6</v>
      </c>
      <c r="J86" s="7">
        <v>0.5</v>
      </c>
      <c r="K86" s="7">
        <v>0.3</v>
      </c>
      <c r="L86" s="5">
        <f t="shared" si="28"/>
        <v>0.2</v>
      </c>
      <c r="M86" s="5">
        <f t="shared" si="28"/>
        <v>0.3</v>
      </c>
      <c r="N86" s="5">
        <f t="shared" si="29"/>
        <v>0.16666666666666666</v>
      </c>
      <c r="O86" s="5">
        <f t="shared" si="29"/>
        <v>9.9999999999999992E-2</v>
      </c>
      <c r="P86" s="5">
        <f>G86/ABS(L86*$L$90+M86*$M$90+N86*$N$90+O86*$O$90)</f>
        <v>5.5384615384615392</v>
      </c>
      <c r="Q86" s="5">
        <v>1</v>
      </c>
      <c r="R86" s="5"/>
    </row>
    <row r="87" spans="1:18" x14ac:dyDescent="0.3">
      <c r="A87" s="6">
        <v>10</v>
      </c>
      <c r="B87" s="11">
        <v>30</v>
      </c>
      <c r="C87" s="5">
        <v>35</v>
      </c>
      <c r="D87" s="14">
        <v>3</v>
      </c>
      <c r="E87" s="7">
        <f>C87-B87</f>
        <v>5</v>
      </c>
      <c r="F87" s="17">
        <f>1/E87</f>
        <v>0.2</v>
      </c>
      <c r="G87" s="17">
        <f>F87*D87</f>
        <v>0.60000000000000009</v>
      </c>
      <c r="H87" s="7">
        <v>0.4</v>
      </c>
      <c r="I87" s="7">
        <v>0.6</v>
      </c>
      <c r="J87" s="7">
        <v>0.5</v>
      </c>
      <c r="K87" s="7">
        <v>0.3</v>
      </c>
      <c r="L87" s="5">
        <f t="shared" si="28"/>
        <v>0.2</v>
      </c>
      <c r="M87" s="5">
        <f t="shared" si="28"/>
        <v>0.3</v>
      </c>
      <c r="N87" s="5">
        <f t="shared" si="29"/>
        <v>0.16666666666666666</v>
      </c>
      <c r="O87" s="5">
        <f t="shared" si="29"/>
        <v>9.9999999999999992E-2</v>
      </c>
      <c r="P87" s="5">
        <f>G87/ABS(L87*$L$90+M87*$M$90+N87*$N$90+O87*$O$90)</f>
        <v>8.3076923076923102</v>
      </c>
      <c r="Q87" s="5">
        <v>1</v>
      </c>
      <c r="R87" s="5"/>
    </row>
    <row r="88" spans="1:18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 t="s">
        <v>19</v>
      </c>
      <c r="L88" s="5">
        <f>SUM(L83:L87)</f>
        <v>1</v>
      </c>
      <c r="M88" s="5">
        <f>SUM(M83:M87)</f>
        <v>1.5</v>
      </c>
      <c r="N88" s="5">
        <f>SUM(N83:N87)</f>
        <v>0.83333333333333326</v>
      </c>
      <c r="O88" s="5">
        <f>SUM(O83:O87)</f>
        <v>0.49999999999999994</v>
      </c>
      <c r="P88" s="3">
        <f>MIN(P83:P87)</f>
        <v>2.7692307692307696</v>
      </c>
      <c r="Q88" s="3"/>
      <c r="R88" s="3"/>
    </row>
    <row r="89" spans="1:18" x14ac:dyDescent="0.3">
      <c r="A89" s="3"/>
      <c r="B89" s="3"/>
      <c r="C89" s="3"/>
      <c r="D89" s="3"/>
      <c r="E89" s="3"/>
      <c r="F89" s="3"/>
      <c r="G89" s="3"/>
      <c r="H89" s="55" t="s">
        <v>43</v>
      </c>
      <c r="I89" s="55"/>
      <c r="J89" s="55"/>
      <c r="K89" s="56"/>
      <c r="L89" s="5" t="s">
        <v>16</v>
      </c>
      <c r="M89" s="20" t="s">
        <v>17</v>
      </c>
      <c r="N89" s="20" t="s">
        <v>18</v>
      </c>
      <c r="O89" s="20" t="s">
        <v>23</v>
      </c>
      <c r="P89" s="4" t="s">
        <v>20</v>
      </c>
      <c r="Q89" s="3"/>
      <c r="R89" s="3"/>
    </row>
    <row r="90" spans="1:18" x14ac:dyDescent="0.3">
      <c r="L90" s="5">
        <f>1-L88</f>
        <v>0</v>
      </c>
      <c r="M90" s="5">
        <f>1-M88</f>
        <v>-0.5</v>
      </c>
      <c r="N90" s="5">
        <f>1-N88</f>
        <v>0.16666666666666674</v>
      </c>
      <c r="O90" s="5">
        <f>1-O88</f>
        <v>0.5</v>
      </c>
    </row>
    <row r="91" spans="1:18" x14ac:dyDescent="0.3">
      <c r="C91" s="2" t="s">
        <v>29</v>
      </c>
    </row>
    <row r="92" spans="1:18" x14ac:dyDescent="0.3">
      <c r="C92" s="2" t="s">
        <v>32</v>
      </c>
      <c r="G92" s="28" t="s">
        <v>63</v>
      </c>
    </row>
    <row r="93" spans="1:18" x14ac:dyDescent="0.3">
      <c r="B93" s="28" t="s">
        <v>48</v>
      </c>
    </row>
    <row r="95" spans="1:18" x14ac:dyDescent="0.3">
      <c r="B95" s="54" t="s">
        <v>67</v>
      </c>
      <c r="C95" s="54"/>
      <c r="D95" s="54"/>
      <c r="E95" s="54"/>
      <c r="F95" s="54"/>
      <c r="G95" s="54"/>
      <c r="H95" s="54" t="s">
        <v>41</v>
      </c>
      <c r="I95" s="54"/>
      <c r="J95" s="54"/>
      <c r="K95" s="54"/>
      <c r="L95" s="53" t="s">
        <v>40</v>
      </c>
      <c r="M95" s="54"/>
      <c r="N95" s="54"/>
      <c r="O95" s="54"/>
      <c r="P95" s="29" t="s">
        <v>42</v>
      </c>
      <c r="Q95" s="30"/>
      <c r="R95" s="30"/>
    </row>
    <row r="96" spans="1:18" x14ac:dyDescent="0.3">
      <c r="A96" s="4" t="s">
        <v>1</v>
      </c>
      <c r="B96" s="4" t="s">
        <v>2</v>
      </c>
      <c r="C96" s="15" t="s">
        <v>3</v>
      </c>
      <c r="D96" s="4" t="s">
        <v>4</v>
      </c>
      <c r="E96" s="4" t="s">
        <v>5</v>
      </c>
      <c r="F96" s="4" t="s">
        <v>6</v>
      </c>
      <c r="G96" s="4" t="s">
        <v>7</v>
      </c>
      <c r="H96" s="4" t="s">
        <v>8</v>
      </c>
      <c r="I96" s="4" t="s">
        <v>9</v>
      </c>
      <c r="J96" s="4" t="s">
        <v>10</v>
      </c>
      <c r="K96" s="4" t="s">
        <v>21</v>
      </c>
      <c r="L96" s="4" t="s">
        <v>11</v>
      </c>
      <c r="M96" s="4" t="s">
        <v>12</v>
      </c>
      <c r="N96" s="4" t="s">
        <v>13</v>
      </c>
      <c r="O96" s="4" t="s">
        <v>22</v>
      </c>
      <c r="P96" s="4" t="s">
        <v>14</v>
      </c>
      <c r="Q96" s="4" t="s">
        <v>15</v>
      </c>
      <c r="R96" s="4" t="s">
        <v>24</v>
      </c>
    </row>
    <row r="97" spans="1:18" x14ac:dyDescent="0.3">
      <c r="A97" s="6">
        <v>1</v>
      </c>
      <c r="B97" s="21">
        <v>30</v>
      </c>
      <c r="C97" s="22">
        <v>35</v>
      </c>
      <c r="D97" s="23">
        <v>1</v>
      </c>
      <c r="E97" s="24">
        <f>C97-B97</f>
        <v>5</v>
      </c>
      <c r="F97" s="25">
        <f>1/E97</f>
        <v>0.2</v>
      </c>
      <c r="G97" s="25">
        <f>F97*D97</f>
        <v>0.2</v>
      </c>
      <c r="H97" s="24">
        <v>0.4</v>
      </c>
      <c r="I97" s="24">
        <v>0.6</v>
      </c>
      <c r="J97" s="24">
        <v>0.5</v>
      </c>
      <c r="K97" s="24">
        <v>0.3</v>
      </c>
      <c r="L97" s="22">
        <f>H97/2</f>
        <v>0.2</v>
      </c>
      <c r="M97" s="22">
        <f>I97/2</f>
        <v>0.3</v>
      </c>
      <c r="N97" s="22">
        <f>J97/3</f>
        <v>0.16666666666666666</v>
      </c>
      <c r="O97" s="22">
        <f>K97/3</f>
        <v>9.9999999999999992E-2</v>
      </c>
      <c r="P97" s="22">
        <f>G97/ABS(L97*$L$103+M97*$M$103+N97*$N$103+O97*$O$103)</f>
        <v>2.0930232558139532</v>
      </c>
      <c r="Q97" s="26">
        <v>1</v>
      </c>
      <c r="R97" s="22" t="s">
        <v>20</v>
      </c>
    </row>
    <row r="98" spans="1:18" x14ac:dyDescent="0.3">
      <c r="A98" s="6">
        <v>3</v>
      </c>
      <c r="B98" s="11">
        <v>30</v>
      </c>
      <c r="C98" s="5">
        <v>35</v>
      </c>
      <c r="D98" s="14">
        <v>2</v>
      </c>
      <c r="E98" s="7">
        <f>C98-B98</f>
        <v>5</v>
      </c>
      <c r="F98" s="17">
        <f>1/E98</f>
        <v>0.2</v>
      </c>
      <c r="G98" s="17">
        <f>F98*D98</f>
        <v>0.4</v>
      </c>
      <c r="H98" s="7">
        <v>0.4</v>
      </c>
      <c r="I98" s="7">
        <v>0.6</v>
      </c>
      <c r="J98" s="7">
        <v>0.5</v>
      </c>
      <c r="K98" s="7">
        <v>0.3</v>
      </c>
      <c r="L98" s="5">
        <f t="shared" ref="L98:M100" si="30">H98/2</f>
        <v>0.2</v>
      </c>
      <c r="M98" s="5">
        <f t="shared" si="30"/>
        <v>0.3</v>
      </c>
      <c r="N98" s="5">
        <f t="shared" ref="N98:O100" si="31">J98/3</f>
        <v>0.16666666666666666</v>
      </c>
      <c r="O98" s="5">
        <f t="shared" si="31"/>
        <v>9.9999999999999992E-2</v>
      </c>
      <c r="P98" s="5">
        <f>G98/ABS(L98*$L$103+M98*$M$103+N98*$N$103+O98*$O$103)</f>
        <v>4.1860465116279064</v>
      </c>
      <c r="Q98" s="5">
        <v>1</v>
      </c>
      <c r="R98" s="5"/>
    </row>
    <row r="99" spans="1:18" x14ac:dyDescent="0.3">
      <c r="A99" s="6">
        <v>9</v>
      </c>
      <c r="B99" s="11">
        <v>30</v>
      </c>
      <c r="C99" s="5">
        <v>35</v>
      </c>
      <c r="D99" s="14">
        <v>2</v>
      </c>
      <c r="E99" s="7">
        <f>C99-B99</f>
        <v>5</v>
      </c>
      <c r="F99" s="17">
        <f>1/E99</f>
        <v>0.2</v>
      </c>
      <c r="G99" s="17">
        <f>F99*D99</f>
        <v>0.4</v>
      </c>
      <c r="H99" s="7">
        <v>0.4</v>
      </c>
      <c r="I99" s="7">
        <v>0.6</v>
      </c>
      <c r="J99" s="7">
        <v>0.5</v>
      </c>
      <c r="K99" s="7">
        <v>0.3</v>
      </c>
      <c r="L99" s="5">
        <f t="shared" si="30"/>
        <v>0.2</v>
      </c>
      <c r="M99" s="5">
        <f t="shared" si="30"/>
        <v>0.3</v>
      </c>
      <c r="N99" s="5">
        <f t="shared" si="31"/>
        <v>0.16666666666666666</v>
      </c>
      <c r="O99" s="5">
        <f t="shared" si="31"/>
        <v>9.9999999999999992E-2</v>
      </c>
      <c r="P99" s="5">
        <f>G99/ABS(L99*$L$103+M99*$M$103+N99*$N$103+O99*$O$103)</f>
        <v>4.1860465116279064</v>
      </c>
      <c r="Q99" s="5">
        <v>1</v>
      </c>
      <c r="R99" s="5"/>
    </row>
    <row r="100" spans="1:18" x14ac:dyDescent="0.3">
      <c r="A100" s="6">
        <v>10</v>
      </c>
      <c r="B100" s="11">
        <v>30</v>
      </c>
      <c r="C100" s="5">
        <v>35</v>
      </c>
      <c r="D100" s="14">
        <v>3</v>
      </c>
      <c r="E100" s="7">
        <f>C100-B100</f>
        <v>5</v>
      </c>
      <c r="F100" s="17">
        <f>1/E100</f>
        <v>0.2</v>
      </c>
      <c r="G100" s="17">
        <f>F100*D100</f>
        <v>0.60000000000000009</v>
      </c>
      <c r="H100" s="7">
        <v>0.4</v>
      </c>
      <c r="I100" s="7">
        <v>0.6</v>
      </c>
      <c r="J100" s="7">
        <v>0.5</v>
      </c>
      <c r="K100" s="7">
        <v>0.3</v>
      </c>
      <c r="L100" s="5">
        <f t="shared" si="30"/>
        <v>0.2</v>
      </c>
      <c r="M100" s="5">
        <f t="shared" si="30"/>
        <v>0.3</v>
      </c>
      <c r="N100" s="5">
        <f t="shared" si="31"/>
        <v>0.16666666666666666</v>
      </c>
      <c r="O100" s="5">
        <f t="shared" si="31"/>
        <v>9.9999999999999992E-2</v>
      </c>
      <c r="P100" s="5">
        <f>G100/ABS(L100*$L$103+M100*$M$103+N100*$N$103+O100*$O$103)</f>
        <v>6.2790697674418601</v>
      </c>
      <c r="Q100" s="5">
        <v>1</v>
      </c>
      <c r="R100" s="5"/>
    </row>
    <row r="101" spans="1:18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 t="s">
        <v>19</v>
      </c>
      <c r="L101" s="5">
        <f>SUM(L97:L100)</f>
        <v>0.8</v>
      </c>
      <c r="M101" s="5">
        <f>SUM(M97:M100)</f>
        <v>1.2</v>
      </c>
      <c r="N101" s="5">
        <f>SUM(N97:N100)</f>
        <v>0.66666666666666663</v>
      </c>
      <c r="O101" s="5">
        <f>SUM(O97:O100)</f>
        <v>0.39999999999999997</v>
      </c>
      <c r="P101" s="3">
        <f>MIN(P97:P100)</f>
        <v>2.0930232558139532</v>
      </c>
      <c r="Q101" s="3"/>
      <c r="R101" s="3"/>
    </row>
    <row r="102" spans="1:18" x14ac:dyDescent="0.3">
      <c r="A102" s="3"/>
      <c r="B102" s="3"/>
      <c r="C102" s="3"/>
      <c r="D102" s="3"/>
      <c r="E102" s="3"/>
      <c r="F102" s="3"/>
      <c r="G102" s="3"/>
      <c r="H102" s="55" t="s">
        <v>43</v>
      </c>
      <c r="I102" s="55"/>
      <c r="J102" s="55"/>
      <c r="K102" s="56"/>
      <c r="L102" s="5" t="s">
        <v>16</v>
      </c>
      <c r="M102" s="20" t="s">
        <v>17</v>
      </c>
      <c r="N102" s="20" t="s">
        <v>18</v>
      </c>
      <c r="O102" s="20" t="s">
        <v>23</v>
      </c>
      <c r="P102" s="4" t="s">
        <v>20</v>
      </c>
      <c r="Q102" s="3"/>
      <c r="R102" s="3"/>
    </row>
    <row r="103" spans="1:18" x14ac:dyDescent="0.3">
      <c r="L103" s="5">
        <f>1-L101</f>
        <v>0.19999999999999996</v>
      </c>
      <c r="M103" s="5">
        <f>1-M101</f>
        <v>-0.19999999999999996</v>
      </c>
      <c r="N103" s="5">
        <f>1-N101</f>
        <v>0.33333333333333337</v>
      </c>
      <c r="O103" s="5">
        <f>1-O101</f>
        <v>0.60000000000000009</v>
      </c>
    </row>
    <row r="105" spans="1:18" x14ac:dyDescent="0.3">
      <c r="C105" s="2" t="s">
        <v>30</v>
      </c>
    </row>
    <row r="106" spans="1:18" x14ac:dyDescent="0.3">
      <c r="C106" s="2" t="s">
        <v>31</v>
      </c>
      <c r="G106" s="28" t="s">
        <v>63</v>
      </c>
    </row>
    <row r="107" spans="1:18" x14ac:dyDescent="0.3">
      <c r="B107" s="28" t="s">
        <v>49</v>
      </c>
    </row>
    <row r="108" spans="1:18" x14ac:dyDescent="0.3">
      <c r="B108" s="28" t="s">
        <v>52</v>
      </c>
    </row>
    <row r="109" spans="1:18" x14ac:dyDescent="0.3">
      <c r="B109" s="54" t="s">
        <v>67</v>
      </c>
      <c r="C109" s="54"/>
      <c r="D109" s="54"/>
      <c r="E109" s="54"/>
      <c r="F109" s="54"/>
      <c r="G109" s="54"/>
      <c r="H109" s="54" t="s">
        <v>41</v>
      </c>
      <c r="I109" s="54"/>
      <c r="J109" s="54"/>
      <c r="K109" s="54"/>
      <c r="L109" s="53" t="s">
        <v>40</v>
      </c>
      <c r="M109" s="54"/>
      <c r="N109" s="54"/>
      <c r="O109" s="54"/>
      <c r="P109" s="29" t="s">
        <v>42</v>
      </c>
      <c r="Q109" s="30"/>
      <c r="R109" s="30"/>
    </row>
    <row r="110" spans="1:18" x14ac:dyDescent="0.3">
      <c r="A110" s="4" t="s">
        <v>1</v>
      </c>
      <c r="B110" s="4" t="s">
        <v>2</v>
      </c>
      <c r="C110" s="15" t="s">
        <v>3</v>
      </c>
      <c r="D110" s="4" t="s">
        <v>4</v>
      </c>
      <c r="E110" s="4" t="s">
        <v>5</v>
      </c>
      <c r="F110" s="4" t="s">
        <v>6</v>
      </c>
      <c r="G110" s="4" t="s">
        <v>7</v>
      </c>
      <c r="H110" s="4" t="s">
        <v>8</v>
      </c>
      <c r="I110" s="4" t="s">
        <v>9</v>
      </c>
      <c r="J110" s="4" t="s">
        <v>10</v>
      </c>
      <c r="K110" s="4" t="s">
        <v>21</v>
      </c>
      <c r="L110" s="4" t="s">
        <v>11</v>
      </c>
      <c r="M110" s="4" t="s">
        <v>12</v>
      </c>
      <c r="N110" s="4" t="s">
        <v>13</v>
      </c>
      <c r="O110" s="4" t="s">
        <v>22</v>
      </c>
      <c r="P110" s="4" t="s">
        <v>14</v>
      </c>
      <c r="Q110" s="4" t="s">
        <v>15</v>
      </c>
      <c r="R110" s="4" t="s">
        <v>24</v>
      </c>
    </row>
    <row r="111" spans="1:18" x14ac:dyDescent="0.3">
      <c r="A111" s="6">
        <v>3</v>
      </c>
      <c r="B111" s="11">
        <v>30</v>
      </c>
      <c r="C111" s="5">
        <v>35</v>
      </c>
      <c r="D111" s="14">
        <v>2</v>
      </c>
      <c r="E111" s="7">
        <f>C111-B111</f>
        <v>5</v>
      </c>
      <c r="F111" s="17">
        <f>1/E111</f>
        <v>0.2</v>
      </c>
      <c r="G111" s="17">
        <f>F111*D111</f>
        <v>0.4</v>
      </c>
      <c r="H111" s="7">
        <v>0.4</v>
      </c>
      <c r="I111" s="7">
        <v>0.6</v>
      </c>
      <c r="J111" s="7">
        <v>0.5</v>
      </c>
      <c r="K111" s="7">
        <v>0.3</v>
      </c>
      <c r="L111" s="5">
        <f t="shared" ref="L111:M113" si="32">H111/2</f>
        <v>0.2</v>
      </c>
      <c r="M111" s="5">
        <f t="shared" si="32"/>
        <v>0.3</v>
      </c>
      <c r="N111" s="5">
        <f t="shared" ref="N111:O113" si="33">J111/3</f>
        <v>0.16666666666666666</v>
      </c>
      <c r="O111" s="5">
        <f t="shared" si="33"/>
        <v>9.9999999999999992E-2</v>
      </c>
      <c r="P111" s="5">
        <f>1000+G111/ABS(L111*$L$103+M111*$M$103+N111*$N$103+O111*$O$103)</f>
        <v>1004.1860465116279</v>
      </c>
      <c r="Q111" s="5">
        <v>1</v>
      </c>
      <c r="R111" s="5"/>
    </row>
    <row r="112" spans="1:18" x14ac:dyDescent="0.3">
      <c r="A112" s="6">
        <v>9</v>
      </c>
      <c r="B112" s="11">
        <v>30</v>
      </c>
      <c r="C112" s="5">
        <v>35</v>
      </c>
      <c r="D112" s="14">
        <v>2</v>
      </c>
      <c r="E112" s="7">
        <f>C112-B112</f>
        <v>5</v>
      </c>
      <c r="F112" s="17">
        <f>1/E112</f>
        <v>0.2</v>
      </c>
      <c r="G112" s="17">
        <f>F112*D112</f>
        <v>0.4</v>
      </c>
      <c r="H112" s="7">
        <v>0.4</v>
      </c>
      <c r="I112" s="7">
        <v>0.6</v>
      </c>
      <c r="J112" s="7">
        <v>0.5</v>
      </c>
      <c r="K112" s="7">
        <v>0.3</v>
      </c>
      <c r="L112" s="5">
        <f t="shared" si="32"/>
        <v>0.2</v>
      </c>
      <c r="M112" s="5">
        <f t="shared" si="32"/>
        <v>0.3</v>
      </c>
      <c r="N112" s="5">
        <f t="shared" si="33"/>
        <v>0.16666666666666666</v>
      </c>
      <c r="O112" s="5">
        <f t="shared" si="33"/>
        <v>9.9999999999999992E-2</v>
      </c>
      <c r="P112" s="5">
        <f>G112/ABS(L112*$L$103+M112*$M$103+N112*$N$103+O112*$O$103)</f>
        <v>4.1860465116279064</v>
      </c>
      <c r="Q112" s="5">
        <v>1</v>
      </c>
      <c r="R112" s="5"/>
    </row>
    <row r="113" spans="1:18" x14ac:dyDescent="0.3">
      <c r="A113" s="6">
        <v>10</v>
      </c>
      <c r="B113" s="11">
        <v>30</v>
      </c>
      <c r="C113" s="5">
        <v>35</v>
      </c>
      <c r="D113" s="14">
        <v>3</v>
      </c>
      <c r="E113" s="7">
        <f>C113-B113</f>
        <v>5</v>
      </c>
      <c r="F113" s="17">
        <f>1/E113</f>
        <v>0.2</v>
      </c>
      <c r="G113" s="17">
        <f>F113*D113</f>
        <v>0.60000000000000009</v>
      </c>
      <c r="H113" s="7">
        <v>0.4</v>
      </c>
      <c r="I113" s="7">
        <v>0.6</v>
      </c>
      <c r="J113" s="7">
        <v>0.5</v>
      </c>
      <c r="K113" s="7">
        <v>0.3</v>
      </c>
      <c r="L113" s="5">
        <f t="shared" si="32"/>
        <v>0.2</v>
      </c>
      <c r="M113" s="5">
        <f t="shared" si="32"/>
        <v>0.3</v>
      </c>
      <c r="N113" s="5">
        <f t="shared" si="33"/>
        <v>0.16666666666666666</v>
      </c>
      <c r="O113" s="5">
        <f t="shared" si="33"/>
        <v>9.9999999999999992E-2</v>
      </c>
      <c r="P113" s="5">
        <f>G113/ABS(L113*$L$103+M113*$M$103+N113*$N$103+O113*$O$103)</f>
        <v>6.2790697674418601</v>
      </c>
      <c r="Q113" s="5">
        <v>1</v>
      </c>
      <c r="R113" s="5"/>
    </row>
    <row r="114" spans="1:18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 t="s">
        <v>19</v>
      </c>
      <c r="L114" s="5">
        <f>SUM(L111:L113)</f>
        <v>0.60000000000000009</v>
      </c>
      <c r="M114" s="5">
        <f>SUM(M111:M113)</f>
        <v>0.89999999999999991</v>
      </c>
      <c r="N114" s="5">
        <f>SUM(N111:N113)</f>
        <v>0.5</v>
      </c>
      <c r="O114" s="5">
        <f>SUM(O111:O113)</f>
        <v>0.3</v>
      </c>
      <c r="P114" s="3">
        <f>MIN(P111:P113)</f>
        <v>4.1860465116279064</v>
      </c>
      <c r="Q114" s="3"/>
      <c r="R114" s="3"/>
    </row>
    <row r="115" spans="1:18" x14ac:dyDescent="0.3">
      <c r="A115" s="3"/>
      <c r="B115" s="3"/>
      <c r="C115" s="3"/>
      <c r="D115" s="3"/>
      <c r="E115" s="3"/>
      <c r="F115" s="3"/>
      <c r="G115" s="3"/>
      <c r="H115" s="55" t="s">
        <v>43</v>
      </c>
      <c r="I115" s="55"/>
      <c r="J115" s="55"/>
      <c r="K115" s="56"/>
      <c r="L115" s="5" t="s">
        <v>16</v>
      </c>
      <c r="M115" s="20" t="s">
        <v>17</v>
      </c>
      <c r="N115" s="20" t="s">
        <v>18</v>
      </c>
      <c r="O115" s="20" t="s">
        <v>23</v>
      </c>
      <c r="P115" s="4" t="s">
        <v>20</v>
      </c>
      <c r="Q115" s="3"/>
      <c r="R115" s="3"/>
    </row>
    <row r="116" spans="1:18" x14ac:dyDescent="0.3">
      <c r="L116" s="5">
        <f>1-L114</f>
        <v>0.39999999999999991</v>
      </c>
      <c r="M116" s="5">
        <f>1-M114</f>
        <v>0.10000000000000009</v>
      </c>
      <c r="N116" s="5">
        <f>1-N114</f>
        <v>0.5</v>
      </c>
      <c r="O116" s="5">
        <f>1-O114</f>
        <v>0.7</v>
      </c>
    </row>
    <row r="117" spans="1:18" x14ac:dyDescent="0.3">
      <c r="F117" s="10" t="s">
        <v>66</v>
      </c>
    </row>
    <row r="118" spans="1:18" x14ac:dyDescent="0.3">
      <c r="C118" s="32" t="s">
        <v>30</v>
      </c>
      <c r="F118" s="10" t="s">
        <v>70</v>
      </c>
    </row>
    <row r="119" spans="1:18" x14ac:dyDescent="0.3">
      <c r="C119" s="32" t="s">
        <v>31</v>
      </c>
      <c r="H119" s="28" t="s">
        <v>64</v>
      </c>
    </row>
    <row r="123" spans="1:18" x14ac:dyDescent="0.3">
      <c r="C123" s="28" t="s">
        <v>50</v>
      </c>
    </row>
    <row r="124" spans="1:18" x14ac:dyDescent="0.3">
      <c r="B124" s="28" t="s">
        <v>44</v>
      </c>
    </row>
    <row r="125" spans="1:18" x14ac:dyDescent="0.3">
      <c r="A125" s="1"/>
      <c r="C125" s="2" t="s">
        <v>0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x14ac:dyDescent="0.3">
      <c r="A126" s="1"/>
      <c r="C126" s="2" t="s">
        <v>37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x14ac:dyDescent="0.3">
      <c r="A127" s="3"/>
      <c r="B127" s="54" t="s">
        <v>67</v>
      </c>
      <c r="C127" s="54"/>
      <c r="D127" s="54"/>
      <c r="E127" s="54"/>
      <c r="F127" s="54"/>
      <c r="G127" s="54"/>
      <c r="H127" s="54" t="s">
        <v>41</v>
      </c>
      <c r="I127" s="54"/>
      <c r="J127" s="54"/>
      <c r="K127" s="54"/>
      <c r="L127" s="53" t="s">
        <v>40</v>
      </c>
      <c r="M127" s="54"/>
      <c r="N127" s="54"/>
      <c r="O127" s="54"/>
      <c r="P127" s="29" t="s">
        <v>42</v>
      </c>
      <c r="Q127" s="30"/>
      <c r="R127" s="30"/>
    </row>
    <row r="128" spans="1:18" x14ac:dyDescent="0.3">
      <c r="A128" s="4" t="s">
        <v>1</v>
      </c>
      <c r="B128" s="4" t="s">
        <v>2</v>
      </c>
      <c r="C128" s="15" t="s">
        <v>3</v>
      </c>
      <c r="D128" s="4" t="s">
        <v>4</v>
      </c>
      <c r="E128" s="4" t="s">
        <v>5</v>
      </c>
      <c r="F128" s="4" t="s">
        <v>6</v>
      </c>
      <c r="G128" s="4" t="s">
        <v>7</v>
      </c>
      <c r="H128" s="4" t="s">
        <v>8</v>
      </c>
      <c r="I128" s="4" t="s">
        <v>9</v>
      </c>
      <c r="J128" s="4" t="s">
        <v>10</v>
      </c>
      <c r="K128" s="4" t="s">
        <v>21</v>
      </c>
      <c r="L128" s="4" t="s">
        <v>11</v>
      </c>
      <c r="M128" s="4" t="s">
        <v>12</v>
      </c>
      <c r="N128" s="4" t="s">
        <v>13</v>
      </c>
      <c r="O128" s="4" t="s">
        <v>22</v>
      </c>
      <c r="P128" s="4" t="s">
        <v>14</v>
      </c>
      <c r="Q128" s="4" t="s">
        <v>15</v>
      </c>
      <c r="R128" s="4" t="s">
        <v>24</v>
      </c>
    </row>
    <row r="129" spans="1:18" x14ac:dyDescent="0.3">
      <c r="A129" s="6">
        <v>5</v>
      </c>
      <c r="B129" s="11">
        <v>30</v>
      </c>
      <c r="C129" s="5">
        <v>85</v>
      </c>
      <c r="D129" s="14">
        <v>5</v>
      </c>
      <c r="E129" s="7">
        <f>C129-B129</f>
        <v>55</v>
      </c>
      <c r="F129" s="17">
        <f>1/E129</f>
        <v>1.8181818181818181E-2</v>
      </c>
      <c r="G129" s="17">
        <f>F129*D129</f>
        <v>9.0909090909090912E-2</v>
      </c>
      <c r="H129" s="7">
        <v>0.4</v>
      </c>
      <c r="I129" s="7">
        <v>0.6</v>
      </c>
      <c r="J129" s="7">
        <v>0.5</v>
      </c>
      <c r="K129" s="7">
        <v>0.3</v>
      </c>
      <c r="L129" s="5">
        <f t="shared" ref="L129:M132" si="34">H129/2</f>
        <v>0.2</v>
      </c>
      <c r="M129" s="5">
        <f t="shared" si="34"/>
        <v>0.3</v>
      </c>
      <c r="N129" s="5">
        <f t="shared" ref="N129:O132" si="35">J129/3</f>
        <v>0.16666666666666666</v>
      </c>
      <c r="O129" s="5">
        <f t="shared" si="35"/>
        <v>9.9999999999999992E-2</v>
      </c>
      <c r="P129" s="5">
        <f>G129/ABS(L129*$L$135+M129*$M$135+N129*$N$135+O129*$O$135)</f>
        <v>0.95137420718816057</v>
      </c>
      <c r="Q129" s="5">
        <v>2</v>
      </c>
      <c r="R129" s="5"/>
    </row>
    <row r="130" spans="1:18" x14ac:dyDescent="0.3">
      <c r="A130" s="27">
        <v>6</v>
      </c>
      <c r="B130" s="21">
        <v>30</v>
      </c>
      <c r="C130" s="22">
        <v>90</v>
      </c>
      <c r="D130" s="23">
        <v>1</v>
      </c>
      <c r="E130" s="24">
        <f>C130-B130</f>
        <v>60</v>
      </c>
      <c r="F130" s="25">
        <f>1/E130</f>
        <v>1.6666666666666666E-2</v>
      </c>
      <c r="G130" s="25">
        <f>F130*D130</f>
        <v>1.6666666666666666E-2</v>
      </c>
      <c r="H130" s="24">
        <v>0.4</v>
      </c>
      <c r="I130" s="24">
        <v>0.6</v>
      </c>
      <c r="J130" s="24">
        <v>0.5</v>
      </c>
      <c r="K130" s="24">
        <v>0.3</v>
      </c>
      <c r="L130" s="22">
        <f t="shared" si="34"/>
        <v>0.2</v>
      </c>
      <c r="M130" s="22">
        <f t="shared" si="34"/>
        <v>0.3</v>
      </c>
      <c r="N130" s="22">
        <f t="shared" si="35"/>
        <v>0.16666666666666666</v>
      </c>
      <c r="O130" s="22">
        <f t="shared" si="35"/>
        <v>9.9999999999999992E-2</v>
      </c>
      <c r="P130" s="22">
        <f>G130/ABS(L130*$L$135+M130*$M$135+N130*$N$135+O130*$O$135)</f>
        <v>0.17441860465116277</v>
      </c>
      <c r="Q130" s="22">
        <v>2</v>
      </c>
      <c r="R130" s="22" t="s">
        <v>20</v>
      </c>
    </row>
    <row r="131" spans="1:18" x14ac:dyDescent="0.3">
      <c r="A131" s="6">
        <v>11</v>
      </c>
      <c r="B131" s="11">
        <v>30</v>
      </c>
      <c r="C131" s="5">
        <v>40</v>
      </c>
      <c r="D131" s="14">
        <v>4</v>
      </c>
      <c r="E131" s="7">
        <f>C131-B131</f>
        <v>10</v>
      </c>
      <c r="F131" s="17">
        <f>1/E131</f>
        <v>0.1</v>
      </c>
      <c r="G131" s="17">
        <f>F131*D131</f>
        <v>0.4</v>
      </c>
      <c r="H131" s="7">
        <v>0.4</v>
      </c>
      <c r="I131" s="7">
        <v>0.6</v>
      </c>
      <c r="J131" s="7">
        <v>0.5</v>
      </c>
      <c r="K131" s="7">
        <v>0.3</v>
      </c>
      <c r="L131" s="5">
        <f t="shared" si="34"/>
        <v>0.2</v>
      </c>
      <c r="M131" s="5">
        <f t="shared" si="34"/>
        <v>0.3</v>
      </c>
      <c r="N131" s="5">
        <f t="shared" si="35"/>
        <v>0.16666666666666666</v>
      </c>
      <c r="O131" s="5">
        <f t="shared" si="35"/>
        <v>9.9999999999999992E-2</v>
      </c>
      <c r="P131" s="5">
        <f>G131/ABS(L131*$L$135+M131*$M$135+N131*$N$135+O131*$O$135)</f>
        <v>4.1860465116279064</v>
      </c>
      <c r="Q131" s="5">
        <v>2</v>
      </c>
      <c r="R131" s="5"/>
    </row>
    <row r="132" spans="1:18" x14ac:dyDescent="0.3">
      <c r="A132" s="6">
        <v>13</v>
      </c>
      <c r="B132" s="11">
        <v>30</v>
      </c>
      <c r="C132" s="16">
        <v>70</v>
      </c>
      <c r="D132" s="8">
        <v>2</v>
      </c>
      <c r="E132" s="7">
        <f>C132-B132</f>
        <v>40</v>
      </c>
      <c r="F132" s="17">
        <f>1/E132</f>
        <v>2.5000000000000001E-2</v>
      </c>
      <c r="G132" s="17">
        <f>F132*D132</f>
        <v>0.05</v>
      </c>
      <c r="H132" s="7">
        <v>0.4</v>
      </c>
      <c r="I132" s="7">
        <v>0.6</v>
      </c>
      <c r="J132" s="7">
        <v>0.5</v>
      </c>
      <c r="K132" s="7">
        <v>0.3</v>
      </c>
      <c r="L132" s="5">
        <f t="shared" si="34"/>
        <v>0.2</v>
      </c>
      <c r="M132" s="5">
        <f t="shared" si="34"/>
        <v>0.3</v>
      </c>
      <c r="N132" s="5">
        <f t="shared" si="35"/>
        <v>0.16666666666666666</v>
      </c>
      <c r="O132" s="5">
        <f t="shared" si="35"/>
        <v>9.9999999999999992E-2</v>
      </c>
      <c r="P132" s="5">
        <f>G132/ABS(L132*$L$135+M132*$M$135+N132*$N$135+O132*$O$135)</f>
        <v>0.5232558139534883</v>
      </c>
      <c r="Q132" s="5">
        <v>2</v>
      </c>
      <c r="R132" s="5"/>
    </row>
    <row r="133" spans="1:18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 t="s">
        <v>19</v>
      </c>
      <c r="L133" s="5">
        <f>SUM(L129:L132)</f>
        <v>0.8</v>
      </c>
      <c r="M133" s="5">
        <f>SUM(M129:M132)</f>
        <v>1.2</v>
      </c>
      <c r="N133" s="5">
        <f>SUM(N129:N132)</f>
        <v>0.66666666666666663</v>
      </c>
      <c r="O133" s="5">
        <f>SUM(O129:O132)</f>
        <v>0.39999999999999997</v>
      </c>
      <c r="P133" s="3">
        <f>MIN(P129:P132)</f>
        <v>0.17441860465116277</v>
      </c>
      <c r="Q133" s="3"/>
      <c r="R133" s="3"/>
    </row>
    <row r="134" spans="1:18" x14ac:dyDescent="0.3">
      <c r="A134" s="3"/>
      <c r="B134" s="3"/>
      <c r="C134" s="3"/>
      <c r="D134" s="3"/>
      <c r="E134" s="3"/>
      <c r="F134" s="3"/>
      <c r="G134" s="3"/>
      <c r="H134" s="55" t="s">
        <v>43</v>
      </c>
      <c r="I134" s="55"/>
      <c r="J134" s="55"/>
      <c r="K134" s="56"/>
      <c r="L134" s="5" t="s">
        <v>16</v>
      </c>
      <c r="M134" s="20" t="s">
        <v>17</v>
      </c>
      <c r="N134" s="20" t="s">
        <v>18</v>
      </c>
      <c r="O134" s="20" t="s">
        <v>23</v>
      </c>
      <c r="P134" s="4" t="s">
        <v>20</v>
      </c>
      <c r="Q134" s="3"/>
      <c r="R134" s="3"/>
    </row>
    <row r="135" spans="1:18" x14ac:dyDescent="0.3">
      <c r="L135" s="5">
        <f>1-L133</f>
        <v>0.19999999999999996</v>
      </c>
      <c r="M135" s="5">
        <f>1-M133</f>
        <v>-0.19999999999999996</v>
      </c>
      <c r="N135" s="5">
        <f>1-N133</f>
        <v>0.33333333333333337</v>
      </c>
      <c r="O135" s="5">
        <f>1-O133</f>
        <v>0.60000000000000009</v>
      </c>
    </row>
    <row r="136" spans="1:18" x14ac:dyDescent="0.3">
      <c r="C136" s="2" t="s">
        <v>39</v>
      </c>
    </row>
    <row r="137" spans="1:18" x14ac:dyDescent="0.3">
      <c r="C137" s="2" t="s">
        <v>38</v>
      </c>
      <c r="G137" s="28" t="s">
        <v>63</v>
      </c>
    </row>
    <row r="139" spans="1:18" x14ac:dyDescent="0.3">
      <c r="A139" s="1"/>
      <c r="B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x14ac:dyDescent="0.3">
      <c r="A140" s="1"/>
      <c r="B140" s="28" t="s">
        <v>45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x14ac:dyDescent="0.3">
      <c r="A141" s="3"/>
      <c r="B141" s="54" t="s">
        <v>67</v>
      </c>
      <c r="C141" s="54"/>
      <c r="D141" s="54"/>
      <c r="E141" s="54"/>
      <c r="F141" s="54"/>
      <c r="G141" s="54"/>
      <c r="H141" s="54" t="s">
        <v>41</v>
      </c>
      <c r="I141" s="54"/>
      <c r="J141" s="54"/>
      <c r="K141" s="54"/>
      <c r="L141" s="53" t="s">
        <v>40</v>
      </c>
      <c r="M141" s="54"/>
      <c r="N141" s="54"/>
      <c r="O141" s="54"/>
      <c r="P141" s="29" t="s">
        <v>42</v>
      </c>
      <c r="Q141" s="30"/>
      <c r="R141" s="30"/>
    </row>
    <row r="142" spans="1:18" x14ac:dyDescent="0.3">
      <c r="A142" s="4" t="s">
        <v>1</v>
      </c>
      <c r="B142" s="4" t="s">
        <v>2</v>
      </c>
      <c r="C142" s="15" t="s">
        <v>3</v>
      </c>
      <c r="D142" s="4" t="s">
        <v>4</v>
      </c>
      <c r="E142" s="4" t="s">
        <v>5</v>
      </c>
      <c r="F142" s="4" t="s">
        <v>6</v>
      </c>
      <c r="G142" s="4" t="s">
        <v>7</v>
      </c>
      <c r="H142" s="4" t="s">
        <v>8</v>
      </c>
      <c r="I142" s="4" t="s">
        <v>9</v>
      </c>
      <c r="J142" s="4" t="s">
        <v>10</v>
      </c>
      <c r="K142" s="4" t="s">
        <v>21</v>
      </c>
      <c r="L142" s="4" t="s">
        <v>11</v>
      </c>
      <c r="M142" s="4" t="s">
        <v>12</v>
      </c>
      <c r="N142" s="4" t="s">
        <v>13</v>
      </c>
      <c r="O142" s="4" t="s">
        <v>22</v>
      </c>
      <c r="P142" s="4" t="s">
        <v>14</v>
      </c>
      <c r="Q142" s="4" t="s">
        <v>15</v>
      </c>
      <c r="R142" s="4" t="s">
        <v>24</v>
      </c>
    </row>
    <row r="143" spans="1:18" x14ac:dyDescent="0.3">
      <c r="A143" s="6">
        <v>5</v>
      </c>
      <c r="B143" s="11">
        <v>30</v>
      </c>
      <c r="C143" s="5">
        <v>85</v>
      </c>
      <c r="D143" s="14">
        <v>5</v>
      </c>
      <c r="E143" s="7">
        <f>C143-B143</f>
        <v>55</v>
      </c>
      <c r="F143" s="17">
        <f>1/E143</f>
        <v>1.8181818181818181E-2</v>
      </c>
      <c r="G143" s="17">
        <f>F143*D143</f>
        <v>9.0909090909090912E-2</v>
      </c>
      <c r="H143" s="7">
        <v>0.4</v>
      </c>
      <c r="I143" s="7">
        <v>0.6</v>
      </c>
      <c r="J143" s="7">
        <v>0.5</v>
      </c>
      <c r="K143" s="7">
        <v>0.3</v>
      </c>
      <c r="L143" s="5">
        <f t="shared" ref="L143:M145" si="36">H143/2</f>
        <v>0.2</v>
      </c>
      <c r="M143" s="5">
        <f t="shared" si="36"/>
        <v>0.3</v>
      </c>
      <c r="N143" s="5">
        <f t="shared" ref="N143:O145" si="37">J143/3</f>
        <v>0.16666666666666666</v>
      </c>
      <c r="O143" s="5">
        <f t="shared" si="37"/>
        <v>9.9999999999999992E-2</v>
      </c>
      <c r="P143" s="5">
        <f>G143/ABS(L143*$L$148+M143*$M$148+N143*$N$148+O143*$O$148)</f>
        <v>0.34522439585730724</v>
      </c>
      <c r="Q143" s="5">
        <v>2</v>
      </c>
      <c r="R143" s="5"/>
    </row>
    <row r="144" spans="1:18" x14ac:dyDescent="0.3">
      <c r="A144" s="6">
        <v>11</v>
      </c>
      <c r="B144" s="11">
        <v>30</v>
      </c>
      <c r="C144" s="5">
        <v>40</v>
      </c>
      <c r="D144" s="14">
        <v>4</v>
      </c>
      <c r="E144" s="7">
        <f>C144-B144</f>
        <v>10</v>
      </c>
      <c r="F144" s="17">
        <f>1/E144</f>
        <v>0.1</v>
      </c>
      <c r="G144" s="17">
        <f>F144*D144</f>
        <v>0.4</v>
      </c>
      <c r="H144" s="7">
        <v>0.4</v>
      </c>
      <c r="I144" s="7">
        <v>0.6</v>
      </c>
      <c r="J144" s="7">
        <v>0.5</v>
      </c>
      <c r="K144" s="7">
        <v>0.3</v>
      </c>
      <c r="L144" s="5">
        <f t="shared" si="36"/>
        <v>0.2</v>
      </c>
      <c r="M144" s="5">
        <f t="shared" si="36"/>
        <v>0.3</v>
      </c>
      <c r="N144" s="5">
        <f t="shared" si="37"/>
        <v>0.16666666666666666</v>
      </c>
      <c r="O144" s="5">
        <f t="shared" si="37"/>
        <v>9.9999999999999992E-2</v>
      </c>
      <c r="P144" s="5">
        <f>G144/ABS(L144*$L$135+M144*$M$135+N144*$N$135+O144*$O$135)</f>
        <v>4.1860465116279064</v>
      </c>
      <c r="Q144" s="5">
        <v>2</v>
      </c>
      <c r="R144" s="5"/>
    </row>
    <row r="145" spans="1:18" x14ac:dyDescent="0.3">
      <c r="A145" s="6">
        <v>13</v>
      </c>
      <c r="B145" s="11">
        <v>30</v>
      </c>
      <c r="C145" s="16">
        <v>70</v>
      </c>
      <c r="D145" s="8">
        <v>2</v>
      </c>
      <c r="E145" s="7">
        <f>C145-B145</f>
        <v>40</v>
      </c>
      <c r="F145" s="17">
        <f>1/E145</f>
        <v>2.5000000000000001E-2</v>
      </c>
      <c r="G145" s="17">
        <f>F145*D145</f>
        <v>0.05</v>
      </c>
      <c r="H145" s="7">
        <v>0.4</v>
      </c>
      <c r="I145" s="7">
        <v>0.6</v>
      </c>
      <c r="J145" s="7">
        <v>0.5</v>
      </c>
      <c r="K145" s="7">
        <v>0.3</v>
      </c>
      <c r="L145" s="5">
        <f t="shared" si="36"/>
        <v>0.2</v>
      </c>
      <c r="M145" s="5">
        <f t="shared" si="36"/>
        <v>0.3</v>
      </c>
      <c r="N145" s="5">
        <f t="shared" si="37"/>
        <v>0.16666666666666666</v>
      </c>
      <c r="O145" s="5">
        <f t="shared" si="37"/>
        <v>9.9999999999999992E-2</v>
      </c>
      <c r="P145" s="5">
        <f>G145/ABS(L145*$L$135+M145*$M$135+N145*$N$135+O145*$O$135)</f>
        <v>0.5232558139534883</v>
      </c>
      <c r="Q145" s="5">
        <v>2</v>
      </c>
      <c r="R145" s="5"/>
    </row>
    <row r="146" spans="1:18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 t="s">
        <v>19</v>
      </c>
      <c r="L146" s="5">
        <f>SUM(L143:L145)</f>
        <v>0.60000000000000009</v>
      </c>
      <c r="M146" s="5">
        <f>SUM(M143:M145)</f>
        <v>0.89999999999999991</v>
      </c>
      <c r="N146" s="5">
        <f>SUM(N143:N145)</f>
        <v>0.5</v>
      </c>
      <c r="O146" s="5">
        <f>SUM(O143:O145)</f>
        <v>0.3</v>
      </c>
      <c r="P146" s="3">
        <f>MIN(P143:P145)</f>
        <v>0.34522439585730724</v>
      </c>
      <c r="Q146" s="3"/>
      <c r="R146" s="3"/>
    </row>
    <row r="147" spans="1:18" x14ac:dyDescent="0.3">
      <c r="A147" s="3"/>
      <c r="B147" s="3"/>
      <c r="C147" s="3"/>
      <c r="D147" s="3"/>
      <c r="E147" s="3"/>
      <c r="F147" s="3"/>
      <c r="G147" s="3"/>
      <c r="H147" s="55" t="s">
        <v>43</v>
      </c>
      <c r="I147" s="55"/>
      <c r="J147" s="55"/>
      <c r="K147" s="56"/>
      <c r="L147" s="5" t="s">
        <v>16</v>
      </c>
      <c r="M147" s="20" t="s">
        <v>17</v>
      </c>
      <c r="N147" s="20" t="s">
        <v>18</v>
      </c>
      <c r="O147" s="20" t="s">
        <v>23</v>
      </c>
      <c r="P147" s="4" t="s">
        <v>20</v>
      </c>
      <c r="Q147" s="3"/>
      <c r="R147" s="3"/>
    </row>
    <row r="148" spans="1:18" x14ac:dyDescent="0.3">
      <c r="L148" s="5">
        <f>1-L146</f>
        <v>0.39999999999999991</v>
      </c>
      <c r="M148" s="5">
        <f>1-M146</f>
        <v>0.10000000000000009</v>
      </c>
      <c r="N148" s="5">
        <f>1-N146</f>
        <v>0.5</v>
      </c>
      <c r="O148" s="5">
        <f>1-O146</f>
        <v>0.7</v>
      </c>
    </row>
    <row r="150" spans="1:18" x14ac:dyDescent="0.3">
      <c r="C150" s="32" t="s">
        <v>39</v>
      </c>
    </row>
    <row r="151" spans="1:18" x14ac:dyDescent="0.3">
      <c r="C151" s="32" t="s">
        <v>38</v>
      </c>
      <c r="H151" s="28" t="s">
        <v>64</v>
      </c>
    </row>
    <row r="153" spans="1:18" x14ac:dyDescent="0.3">
      <c r="C153" s="28" t="s">
        <v>50</v>
      </c>
    </row>
    <row r="154" spans="1:18" x14ac:dyDescent="0.3">
      <c r="D154" s="32" t="s">
        <v>0</v>
      </c>
    </row>
    <row r="155" spans="1:18" x14ac:dyDescent="0.3">
      <c r="B155" s="28" t="s">
        <v>44</v>
      </c>
      <c r="D155" s="32" t="s">
        <v>53</v>
      </c>
    </row>
    <row r="157" spans="1:18" x14ac:dyDescent="0.3">
      <c r="A157" s="3"/>
      <c r="B157" s="54" t="s">
        <v>67</v>
      </c>
      <c r="C157" s="54"/>
      <c r="D157" s="54"/>
      <c r="E157" s="54"/>
      <c r="F157" s="54"/>
      <c r="G157" s="54"/>
      <c r="H157" s="54" t="s">
        <v>41</v>
      </c>
      <c r="I157" s="54"/>
      <c r="J157" s="54"/>
      <c r="K157" s="54"/>
      <c r="L157" s="53" t="s">
        <v>40</v>
      </c>
      <c r="M157" s="54"/>
      <c r="N157" s="54"/>
      <c r="O157" s="54"/>
      <c r="P157" s="29" t="s">
        <v>42</v>
      </c>
      <c r="Q157" s="30"/>
      <c r="R157" s="30"/>
    </row>
    <row r="158" spans="1:18" x14ac:dyDescent="0.3">
      <c r="A158" s="4" t="s">
        <v>1</v>
      </c>
      <c r="B158" s="4" t="s">
        <v>2</v>
      </c>
      <c r="C158" s="15" t="s">
        <v>3</v>
      </c>
      <c r="D158" s="4" t="s">
        <v>4</v>
      </c>
      <c r="E158" s="4" t="s">
        <v>5</v>
      </c>
      <c r="F158" s="4" t="s">
        <v>6</v>
      </c>
      <c r="G158" s="4" t="s">
        <v>7</v>
      </c>
      <c r="H158" s="4" t="s">
        <v>8</v>
      </c>
      <c r="I158" s="4" t="s">
        <v>9</v>
      </c>
      <c r="J158" s="4" t="s">
        <v>10</v>
      </c>
      <c r="K158" s="4" t="s">
        <v>21</v>
      </c>
      <c r="L158" s="4" t="s">
        <v>11</v>
      </c>
      <c r="M158" s="4" t="s">
        <v>12</v>
      </c>
      <c r="N158" s="4" t="s">
        <v>13</v>
      </c>
      <c r="O158" s="4" t="s">
        <v>22</v>
      </c>
      <c r="P158" s="4" t="s">
        <v>14</v>
      </c>
      <c r="Q158" s="4" t="s">
        <v>15</v>
      </c>
      <c r="R158" s="4" t="s">
        <v>24</v>
      </c>
    </row>
    <row r="159" spans="1:18" x14ac:dyDescent="0.3">
      <c r="A159" s="6">
        <v>12</v>
      </c>
      <c r="B159" s="7">
        <v>30</v>
      </c>
      <c r="C159" s="5">
        <v>60</v>
      </c>
      <c r="D159" s="7">
        <v>7</v>
      </c>
      <c r="E159" s="7">
        <f>C159-B159</f>
        <v>30</v>
      </c>
      <c r="F159" s="5">
        <f>1/E159</f>
        <v>3.3333333333333333E-2</v>
      </c>
      <c r="G159" s="5">
        <f>F159*D159</f>
        <v>0.23333333333333334</v>
      </c>
      <c r="H159" s="7">
        <v>0.4</v>
      </c>
      <c r="I159" s="7">
        <v>0.6</v>
      </c>
      <c r="J159" s="7">
        <v>0.5</v>
      </c>
      <c r="K159" s="7">
        <v>0.3</v>
      </c>
      <c r="L159" s="5">
        <f>H159/2</f>
        <v>0.2</v>
      </c>
      <c r="M159" s="5">
        <f>I159/2</f>
        <v>0.3</v>
      </c>
      <c r="N159" s="5">
        <f>J159/3</f>
        <v>0.16666666666666666</v>
      </c>
      <c r="O159" s="5">
        <f>K159/3</f>
        <v>9.9999999999999992E-2</v>
      </c>
      <c r="P159" s="5">
        <f>G159/ABS(L159*$L$19+M159*$M$19+N159*$N$19+O159*$O$19)</f>
        <v>0.1649646504320503</v>
      </c>
      <c r="Q159" s="5">
        <v>3</v>
      </c>
      <c r="R159" s="5"/>
    </row>
    <row r="160" spans="1:18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 t="s">
        <v>19</v>
      </c>
      <c r="L160" s="19">
        <f>SUM(L159:L159)</f>
        <v>0.2</v>
      </c>
      <c r="M160" s="19">
        <f>SUM(M159:M159)</f>
        <v>0.3</v>
      </c>
      <c r="N160" s="19">
        <f>SUM(N159:N159)</f>
        <v>0.16666666666666666</v>
      </c>
      <c r="O160" s="19">
        <f>SUM(O159:O159)</f>
        <v>9.9999999999999992E-2</v>
      </c>
      <c r="P160" s="5">
        <f>MIN(P159:P159)</f>
        <v>0.1649646504320503</v>
      </c>
      <c r="Q160" s="3"/>
      <c r="R160" s="3"/>
    </row>
    <row r="161" spans="1:18" x14ac:dyDescent="0.3">
      <c r="A161" s="3"/>
      <c r="B161" s="3"/>
      <c r="C161" s="3"/>
      <c r="D161" s="3"/>
      <c r="E161" s="3"/>
      <c r="F161" s="3"/>
      <c r="G161" s="3"/>
      <c r="H161" s="55" t="s">
        <v>43</v>
      </c>
      <c r="I161" s="55"/>
      <c r="J161" s="55"/>
      <c r="K161" s="56"/>
      <c r="L161" s="5" t="s">
        <v>16</v>
      </c>
      <c r="M161" s="20" t="s">
        <v>17</v>
      </c>
      <c r="N161" s="20" t="s">
        <v>18</v>
      </c>
      <c r="O161" s="20" t="s">
        <v>23</v>
      </c>
      <c r="P161" s="4" t="s">
        <v>20</v>
      </c>
      <c r="Q161" s="3"/>
      <c r="R161" s="3"/>
    </row>
    <row r="162" spans="1:18" x14ac:dyDescent="0.3">
      <c r="L162" s="5">
        <f>1-L160</f>
        <v>0.8</v>
      </c>
      <c r="M162" s="5">
        <f>1-M160</f>
        <v>0.7</v>
      </c>
      <c r="N162" s="5">
        <f>1-N160</f>
        <v>0.83333333333333337</v>
      </c>
      <c r="O162" s="5">
        <f>1-O160</f>
        <v>0.9</v>
      </c>
    </row>
    <row r="164" spans="1:18" x14ac:dyDescent="0.3">
      <c r="C164" s="32" t="s">
        <v>0</v>
      </c>
    </row>
    <row r="165" spans="1:18" x14ac:dyDescent="0.3">
      <c r="C165" s="32" t="s">
        <v>53</v>
      </c>
      <c r="H165" s="28" t="s">
        <v>64</v>
      </c>
    </row>
    <row r="170" spans="1:18" x14ac:dyDescent="0.3">
      <c r="C170" s="33"/>
      <c r="D170" s="57" t="s">
        <v>68</v>
      </c>
      <c r="E170" s="57"/>
      <c r="F170" s="57"/>
      <c r="G170" s="57" t="s">
        <v>69</v>
      </c>
      <c r="H170" s="57"/>
      <c r="I170" s="57"/>
    </row>
    <row r="171" spans="1:18" x14ac:dyDescent="0.3">
      <c r="C171" s="33" t="s">
        <v>54</v>
      </c>
      <c r="D171" s="58" t="s">
        <v>57</v>
      </c>
      <c r="E171" s="58"/>
      <c r="F171" s="58"/>
      <c r="G171" s="59" t="s">
        <v>59</v>
      </c>
      <c r="H171" s="59"/>
      <c r="I171" s="59"/>
    </row>
    <row r="172" spans="1:18" x14ac:dyDescent="0.3">
      <c r="C172" s="33" t="s">
        <v>55</v>
      </c>
      <c r="D172" s="58" t="s">
        <v>58</v>
      </c>
      <c r="E172" s="58"/>
      <c r="F172" s="58"/>
      <c r="G172" s="59">
        <v>6</v>
      </c>
      <c r="H172" s="59"/>
      <c r="I172" s="59"/>
    </row>
    <row r="173" spans="1:18" x14ac:dyDescent="0.3">
      <c r="C173" s="33" t="s">
        <v>56</v>
      </c>
      <c r="D173" s="58">
        <v>12</v>
      </c>
      <c r="E173" s="58"/>
      <c r="F173" s="58"/>
      <c r="G173" s="59"/>
      <c r="H173" s="59"/>
      <c r="I173" s="59"/>
    </row>
  </sheetData>
  <mergeCells count="51">
    <mergeCell ref="H147:K147"/>
    <mergeCell ref="H115:K115"/>
    <mergeCell ref="H102:K102"/>
    <mergeCell ref="H89:K89"/>
    <mergeCell ref="H134:K134"/>
    <mergeCell ref="H75:K75"/>
    <mergeCell ref="B66:G66"/>
    <mergeCell ref="H66:K66"/>
    <mergeCell ref="H60:K60"/>
    <mergeCell ref="B50:G50"/>
    <mergeCell ref="H50:K50"/>
    <mergeCell ref="D172:F172"/>
    <mergeCell ref="D173:F173"/>
    <mergeCell ref="G171:I171"/>
    <mergeCell ref="G172:I172"/>
    <mergeCell ref="G173:I173"/>
    <mergeCell ref="G170:I170"/>
    <mergeCell ref="B157:G157"/>
    <mergeCell ref="H157:K157"/>
    <mergeCell ref="L157:O157"/>
    <mergeCell ref="H161:K161"/>
    <mergeCell ref="D170:F170"/>
    <mergeCell ref="D171:F171"/>
    <mergeCell ref="B127:G127"/>
    <mergeCell ref="H127:K127"/>
    <mergeCell ref="L127:O127"/>
    <mergeCell ref="B141:G141"/>
    <mergeCell ref="H141:K141"/>
    <mergeCell ref="L141:O141"/>
    <mergeCell ref="B109:G109"/>
    <mergeCell ref="H109:K109"/>
    <mergeCell ref="L109:O109"/>
    <mergeCell ref="B2:G2"/>
    <mergeCell ref="H2:K2"/>
    <mergeCell ref="L2:O2"/>
    <mergeCell ref="H18:K18"/>
    <mergeCell ref="C23:D23"/>
    <mergeCell ref="C24:D24"/>
    <mergeCell ref="C25:D25"/>
    <mergeCell ref="B81:G81"/>
    <mergeCell ref="H81:K81"/>
    <mergeCell ref="L81:O81"/>
    <mergeCell ref="B95:G95"/>
    <mergeCell ref="H95:K95"/>
    <mergeCell ref="L95:O95"/>
    <mergeCell ref="L50:O50"/>
    <mergeCell ref="L32:O32"/>
    <mergeCell ref="H32:K32"/>
    <mergeCell ref="B32:G32"/>
    <mergeCell ref="H43:K43"/>
    <mergeCell ref="L66:O66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HW#7 Problem #1</vt:lpstr>
      <vt:lpstr>HW#7 Problem #1 Solution</vt:lpstr>
    </vt:vector>
  </TitlesOfParts>
  <Company>U of 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</dc:creator>
  <cp:lastModifiedBy>Aniket Gupta</cp:lastModifiedBy>
  <dcterms:created xsi:type="dcterms:W3CDTF">2003-11-06T21:23:55Z</dcterms:created>
  <dcterms:modified xsi:type="dcterms:W3CDTF">2024-02-03T22:23:01Z</dcterms:modified>
</cp:coreProperties>
</file>