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D0865F7-5984-4DF5-A3C3-C5658B59A949}" xr6:coauthVersionLast="47" xr6:coauthVersionMax="47" xr10:uidLastSave="{00000000-0000-0000-0000-000000000000}"/>
  <bookViews>
    <workbookView xWindow="3348" yWindow="3348" windowWidth="17280" windowHeight="8880" tabRatio="516" firstSheet="1" activeTab="3"/>
  </bookViews>
  <sheets>
    <sheet name="Color Code" sheetId="3" r:id="rId1"/>
    <sheet name="Grading Standards" sheetId="2" r:id="rId2"/>
    <sheet name="Attendance" sheetId="4" r:id="rId3"/>
    <sheet name="Grade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4" l="1"/>
  <c r="B5" i="1"/>
  <c r="AC6" i="4"/>
  <c r="B6" i="1"/>
  <c r="AC8" i="4"/>
  <c r="B8" i="1" s="1"/>
  <c r="AC9" i="4"/>
  <c r="B9" i="1" s="1"/>
  <c r="AC11" i="4"/>
  <c r="B11" i="1"/>
  <c r="B13" i="1"/>
  <c r="AC14" i="4"/>
  <c r="B14" i="1"/>
  <c r="AC17" i="4"/>
  <c r="B17" i="1"/>
  <c r="AC20" i="4"/>
  <c r="B20" i="1"/>
  <c r="AC21" i="4"/>
  <c r="B21" i="1"/>
  <c r="B25" i="1"/>
  <c r="B26" i="1"/>
  <c r="B27" i="1"/>
  <c r="AC31" i="4"/>
  <c r="B31" i="1" s="1"/>
  <c r="B33" i="1"/>
  <c r="B34" i="1"/>
  <c r="AC38" i="4"/>
  <c r="B38" i="1" s="1"/>
  <c r="B39" i="1"/>
  <c r="AC40" i="4"/>
  <c r="B40" i="1"/>
  <c r="AC43" i="4"/>
  <c r="B43" i="1"/>
  <c r="B4" i="1"/>
  <c r="AC42" i="4"/>
  <c r="B42" i="1" s="1"/>
  <c r="AC41" i="4"/>
  <c r="B41" i="1" s="1"/>
  <c r="AC39" i="4"/>
  <c r="AC37" i="4"/>
  <c r="B37" i="1" s="1"/>
  <c r="AC36" i="4"/>
  <c r="B36" i="1" s="1"/>
  <c r="AC35" i="4"/>
  <c r="B35" i="1" s="1"/>
  <c r="AC34" i="4"/>
  <c r="AC33" i="4"/>
  <c r="AC32" i="4"/>
  <c r="B32" i="1" s="1"/>
  <c r="AC30" i="4"/>
  <c r="B30" i="1" s="1"/>
  <c r="AC29" i="4"/>
  <c r="B29" i="1" s="1"/>
  <c r="AC28" i="4"/>
  <c r="B28" i="1" s="1"/>
  <c r="AC27" i="4"/>
  <c r="AC26" i="4"/>
  <c r="AC25" i="4"/>
  <c r="AC24" i="4"/>
  <c r="B24" i="1" s="1"/>
  <c r="AC23" i="4"/>
  <c r="B23" i="1" s="1"/>
  <c r="AC22" i="4"/>
  <c r="B22" i="1" s="1"/>
  <c r="AC19" i="4"/>
  <c r="B19" i="1" s="1"/>
  <c r="AC18" i="4"/>
  <c r="B18" i="1" s="1"/>
  <c r="AC16" i="4"/>
  <c r="B16" i="1" s="1"/>
  <c r="AC15" i="4"/>
  <c r="B15" i="1" s="1"/>
  <c r="AC13" i="4"/>
  <c r="AC12" i="4"/>
  <c r="B12" i="1" s="1"/>
  <c r="AC10" i="4"/>
  <c r="B10" i="1" s="1"/>
  <c r="AC7" i="4"/>
  <c r="B7" i="1" s="1"/>
  <c r="O5" i="1"/>
  <c r="V5" i="1" s="1"/>
  <c r="R5" i="1"/>
  <c r="N6" i="1"/>
  <c r="O6" i="1" s="1"/>
  <c r="V6" i="1" s="1"/>
  <c r="R6" i="1"/>
  <c r="O7" i="1"/>
  <c r="V7" i="1" s="1"/>
  <c r="R7" i="1"/>
  <c r="N8" i="1"/>
  <c r="O8" i="1" s="1"/>
  <c r="V8" i="1" s="1"/>
  <c r="R8" i="1"/>
  <c r="O9" i="1"/>
  <c r="V9" i="1" s="1"/>
  <c r="R9" i="1"/>
  <c r="N10" i="1"/>
  <c r="O10" i="1"/>
  <c r="V10" i="1" s="1"/>
  <c r="R10" i="1"/>
  <c r="N11" i="1"/>
  <c r="O11" i="1"/>
  <c r="V11" i="1" s="1"/>
  <c r="R11" i="1"/>
  <c r="N12" i="1"/>
  <c r="O12" i="1"/>
  <c r="V12" i="1" s="1"/>
  <c r="R12" i="1"/>
  <c r="O13" i="1"/>
  <c r="V13" i="1" s="1"/>
  <c r="R13" i="1"/>
  <c r="R45" i="1" s="1"/>
  <c r="N14" i="1"/>
  <c r="O14" i="1" s="1"/>
  <c r="V14" i="1" s="1"/>
  <c r="R14" i="1"/>
  <c r="N15" i="1"/>
  <c r="O15" i="1" s="1"/>
  <c r="V15" i="1" s="1"/>
  <c r="R15" i="1"/>
  <c r="N16" i="1"/>
  <c r="O16" i="1" s="1"/>
  <c r="V16" i="1" s="1"/>
  <c r="R16" i="1"/>
  <c r="N17" i="1"/>
  <c r="O17" i="1" s="1"/>
  <c r="V17" i="1" s="1"/>
  <c r="R17" i="1"/>
  <c r="N18" i="1"/>
  <c r="O18" i="1" s="1"/>
  <c r="V18" i="1" s="1"/>
  <c r="R18" i="1"/>
  <c r="N19" i="1"/>
  <c r="O19" i="1" s="1"/>
  <c r="V19" i="1" s="1"/>
  <c r="R19" i="1"/>
  <c r="N20" i="1"/>
  <c r="O20" i="1" s="1"/>
  <c r="V20" i="1" s="1"/>
  <c r="R20" i="1"/>
  <c r="N21" i="1"/>
  <c r="O21" i="1" s="1"/>
  <c r="V21" i="1" s="1"/>
  <c r="R21" i="1"/>
  <c r="N22" i="1"/>
  <c r="O22" i="1" s="1"/>
  <c r="V22" i="1" s="1"/>
  <c r="R22" i="1"/>
  <c r="N23" i="1"/>
  <c r="O23" i="1" s="1"/>
  <c r="V23" i="1" s="1"/>
  <c r="R23" i="1"/>
  <c r="N24" i="1"/>
  <c r="O24" i="1" s="1"/>
  <c r="V24" i="1" s="1"/>
  <c r="R24" i="1"/>
  <c r="N25" i="1"/>
  <c r="O25" i="1" s="1"/>
  <c r="V25" i="1" s="1"/>
  <c r="R25" i="1"/>
  <c r="N26" i="1"/>
  <c r="O26" i="1" s="1"/>
  <c r="V26" i="1" s="1"/>
  <c r="R26" i="1"/>
  <c r="N27" i="1"/>
  <c r="O27" i="1" s="1"/>
  <c r="V27" i="1" s="1"/>
  <c r="R27" i="1"/>
  <c r="N28" i="1"/>
  <c r="O28" i="1" s="1"/>
  <c r="V28" i="1" s="1"/>
  <c r="R28" i="1"/>
  <c r="N29" i="1"/>
  <c r="O29" i="1"/>
  <c r="V29" i="1" s="1"/>
  <c r="R29" i="1"/>
  <c r="N30" i="1"/>
  <c r="O30" i="1" s="1"/>
  <c r="V30" i="1" s="1"/>
  <c r="R30" i="1"/>
  <c r="N31" i="1"/>
  <c r="O31" i="1"/>
  <c r="V31" i="1" s="1"/>
  <c r="R31" i="1"/>
  <c r="N32" i="1"/>
  <c r="O32" i="1" s="1"/>
  <c r="V32" i="1" s="1"/>
  <c r="R32" i="1"/>
  <c r="N33" i="1"/>
  <c r="O33" i="1"/>
  <c r="V33" i="1" s="1"/>
  <c r="R33" i="1"/>
  <c r="N34" i="1"/>
  <c r="O34" i="1" s="1"/>
  <c r="V34" i="1" s="1"/>
  <c r="R34" i="1"/>
  <c r="N35" i="1"/>
  <c r="O35" i="1"/>
  <c r="V35" i="1" s="1"/>
  <c r="R35" i="1"/>
  <c r="N36" i="1"/>
  <c r="O36" i="1" s="1"/>
  <c r="V36" i="1" s="1"/>
  <c r="R36" i="1"/>
  <c r="N37" i="1"/>
  <c r="O37" i="1"/>
  <c r="V37" i="1" s="1"/>
  <c r="R37" i="1"/>
  <c r="N38" i="1"/>
  <c r="O38" i="1" s="1"/>
  <c r="V38" i="1" s="1"/>
  <c r="R38" i="1"/>
  <c r="N39" i="1"/>
  <c r="O39" i="1"/>
  <c r="V39" i="1" s="1"/>
  <c r="R39" i="1"/>
  <c r="N40" i="1"/>
  <c r="O40" i="1" s="1"/>
  <c r="V40" i="1" s="1"/>
  <c r="R40" i="1"/>
  <c r="N41" i="1"/>
  <c r="O41" i="1"/>
  <c r="V41" i="1" s="1"/>
  <c r="R41" i="1"/>
  <c r="N42" i="1"/>
  <c r="O42" i="1" s="1"/>
  <c r="V42" i="1" s="1"/>
  <c r="R42" i="1"/>
  <c r="N43" i="1"/>
  <c r="O43" i="1"/>
  <c r="V43" i="1" s="1"/>
  <c r="R43" i="1"/>
  <c r="V44" i="1"/>
  <c r="W44" i="1" s="1"/>
  <c r="V4" i="1"/>
  <c r="W4" i="1" s="1"/>
  <c r="V2" i="1"/>
  <c r="X4" i="1"/>
  <c r="W43" i="1" l="1"/>
  <c r="X43" i="1"/>
  <c r="W15" i="1"/>
  <c r="X15" i="1"/>
  <c r="X33" i="1"/>
  <c r="W33" i="1"/>
  <c r="W30" i="1"/>
  <c r="X30" i="1"/>
  <c r="W11" i="1"/>
  <c r="X11" i="1"/>
  <c r="W8" i="1"/>
  <c r="X8" i="1"/>
  <c r="W40" i="1"/>
  <c r="X40" i="1"/>
  <c r="X18" i="1"/>
  <c r="W18" i="1"/>
  <c r="W29" i="1"/>
  <c r="X29" i="1"/>
  <c r="W7" i="1"/>
  <c r="X7" i="1"/>
  <c r="W27" i="1"/>
  <c r="X27" i="1"/>
  <c r="X26" i="1"/>
  <c r="W26" i="1"/>
  <c r="W25" i="1"/>
  <c r="X25" i="1"/>
  <c r="X17" i="1"/>
  <c r="W17" i="1"/>
  <c r="W13" i="1"/>
  <c r="X13" i="1"/>
  <c r="X10" i="1"/>
  <c r="W10" i="1"/>
  <c r="W36" i="1"/>
  <c r="X36" i="1"/>
  <c r="X42" i="1"/>
  <c r="W42" i="1"/>
  <c r="X41" i="1"/>
  <c r="W41" i="1"/>
  <c r="X38" i="1"/>
  <c r="W38" i="1"/>
  <c r="X6" i="1"/>
  <c r="W6" i="1"/>
  <c r="W19" i="1"/>
  <c r="X19" i="1"/>
  <c r="W39" i="1"/>
  <c r="X39" i="1"/>
  <c r="X14" i="1"/>
  <c r="W14" i="1"/>
  <c r="W35" i="1"/>
  <c r="X35" i="1"/>
  <c r="W32" i="1"/>
  <c r="X32" i="1"/>
  <c r="W21" i="1"/>
  <c r="X21" i="1"/>
  <c r="X31" i="1"/>
  <c r="W31" i="1"/>
  <c r="W28" i="1"/>
  <c r="X28" i="1"/>
  <c r="W20" i="1"/>
  <c r="X20" i="1"/>
  <c r="W16" i="1"/>
  <c r="X16" i="1"/>
  <c r="W12" i="1"/>
  <c r="X12" i="1"/>
  <c r="X23" i="1"/>
  <c r="W23" i="1"/>
  <c r="W22" i="1"/>
  <c r="X22" i="1"/>
  <c r="W24" i="1"/>
  <c r="X24" i="1"/>
  <c r="W37" i="1"/>
  <c r="X37" i="1"/>
  <c r="X34" i="1"/>
  <c r="W34" i="1"/>
  <c r="X9" i="1"/>
  <c r="W9" i="1"/>
  <c r="W5" i="1"/>
  <c r="X5" i="1"/>
  <c r="X44" i="1"/>
</calcChain>
</file>

<file path=xl/comments1.xml><?xml version="1.0" encoding="utf-8"?>
<comments xmlns="http://schemas.openxmlformats.org/spreadsheetml/2006/main">
  <authors>
    <author>fmridzi</author>
  </authors>
  <commentList>
    <comment ref="E25" authorId="0" shapeId="0">
      <text>
        <r>
          <rPr>
            <b/>
            <sz val="8"/>
            <color indexed="81"/>
            <rFont val="Tahoma"/>
          </rPr>
          <t>fmridzi:</t>
        </r>
        <r>
          <rPr>
            <sz val="8"/>
            <color indexed="81"/>
            <rFont val="Tahoma"/>
          </rPr>
          <t xml:space="preserve">
not turned in</t>
        </r>
      </text>
    </comment>
    <comment ref="E26" authorId="0" shapeId="0">
      <text>
        <r>
          <rPr>
            <b/>
            <sz val="8"/>
            <color indexed="81"/>
            <rFont val="Tahoma"/>
          </rPr>
          <t>fmridzi:</t>
        </r>
        <r>
          <rPr>
            <sz val="8"/>
            <color indexed="81"/>
            <rFont val="Tahoma"/>
          </rPr>
          <t xml:space="preserve">
not turned in</t>
        </r>
      </text>
    </comment>
    <comment ref="P27" authorId="0" shapeId="0">
      <text>
        <r>
          <rPr>
            <b/>
            <sz val="8"/>
            <color indexed="81"/>
            <rFont val="Tahoma"/>
          </rPr>
          <t>fmridzi:</t>
        </r>
        <r>
          <rPr>
            <sz val="8"/>
            <color indexed="81"/>
            <rFont val="Tahoma"/>
          </rPr>
          <t xml:space="preserve">
from 10 to 32.5</t>
        </r>
      </text>
    </comment>
    <comment ref="H28" authorId="0" shapeId="0">
      <text>
        <r>
          <rPr>
            <b/>
            <sz val="8"/>
            <color indexed="81"/>
            <rFont val="Tahoma"/>
          </rPr>
          <t>fmridzi:</t>
        </r>
        <r>
          <rPr>
            <sz val="8"/>
            <color indexed="81"/>
            <rFont val="Tahoma"/>
          </rPr>
          <t xml:space="preserve">
Gall Bladder, doctor appointmnet so late to class. 82 to 87, 5 points for lateness forgiven</t>
        </r>
      </text>
    </comment>
    <comment ref="P30" authorId="0" shapeId="0">
      <text>
        <r>
          <rPr>
            <b/>
            <sz val="8"/>
            <color indexed="81"/>
            <rFont val="Tahoma"/>
          </rPr>
          <t>fmridzi:</t>
        </r>
        <r>
          <rPr>
            <sz val="8"/>
            <color indexed="81"/>
            <rFont val="Tahoma"/>
          </rPr>
          <t xml:space="preserve">
31 to 43</t>
        </r>
      </text>
    </comment>
    <comment ref="H41" authorId="0" shapeId="0">
      <text>
        <r>
          <rPr>
            <b/>
            <sz val="8"/>
            <color indexed="81"/>
            <rFont val="Tahoma"/>
          </rPr>
          <t>fmridzi:</t>
        </r>
        <r>
          <rPr>
            <sz val="8"/>
            <color indexed="81"/>
            <rFont val="Tahoma"/>
          </rPr>
          <t xml:space="preserve">
missing analyisis 
minus 20 on rest of assignment</t>
        </r>
      </text>
    </comment>
  </commentList>
</comments>
</file>

<file path=xl/sharedStrings.xml><?xml version="1.0" encoding="utf-8"?>
<sst xmlns="http://schemas.openxmlformats.org/spreadsheetml/2006/main" count="391" uniqueCount="139">
  <si>
    <t>NAME</t>
  </si>
  <si>
    <t>9/10L</t>
  </si>
  <si>
    <t>9/10C</t>
  </si>
  <si>
    <t>9/3L</t>
  </si>
  <si>
    <t>9/17C</t>
  </si>
  <si>
    <t>9/17L</t>
  </si>
  <si>
    <t>9/24C</t>
  </si>
  <si>
    <t>9/24L</t>
  </si>
  <si>
    <t>10/1C</t>
  </si>
  <si>
    <t>10/1L</t>
  </si>
  <si>
    <t>10/8C</t>
  </si>
  <si>
    <t>10/8L</t>
  </si>
  <si>
    <t>10/15C</t>
  </si>
  <si>
    <t>10/15L</t>
  </si>
  <si>
    <t>10/22C</t>
  </si>
  <si>
    <t>10/22L</t>
  </si>
  <si>
    <t>10/29C</t>
  </si>
  <si>
    <t>10/29L</t>
  </si>
  <si>
    <t>11/5C</t>
  </si>
  <si>
    <t>11/5L</t>
  </si>
  <si>
    <t>11/12C</t>
  </si>
  <si>
    <t>11/12L</t>
  </si>
  <si>
    <t>11/19C</t>
  </si>
  <si>
    <t>11/19L</t>
  </si>
  <si>
    <t>11/26C</t>
  </si>
  <si>
    <t>11/26L</t>
  </si>
  <si>
    <t>12/3C</t>
  </si>
  <si>
    <t>12/3L</t>
  </si>
  <si>
    <t>assign1</t>
  </si>
  <si>
    <t>assign2</t>
  </si>
  <si>
    <t>assign3</t>
  </si>
  <si>
    <t>assign4</t>
  </si>
  <si>
    <t>assign5</t>
  </si>
  <si>
    <t>assign6</t>
  </si>
  <si>
    <t>assign7</t>
  </si>
  <si>
    <t>assign8</t>
  </si>
  <si>
    <t>assign9</t>
  </si>
  <si>
    <t>assign10</t>
  </si>
  <si>
    <t>presentation</t>
  </si>
  <si>
    <t>final paper</t>
  </si>
  <si>
    <t xml:space="preserve"> </t>
  </si>
  <si>
    <t>Total Absences</t>
  </si>
  <si>
    <t>mid-analysis</t>
  </si>
  <si>
    <t>midterm-excel</t>
  </si>
  <si>
    <t>Combined Mid-Term Score</t>
  </si>
  <si>
    <t>Avg</t>
  </si>
  <si>
    <t>extra credit</t>
  </si>
  <si>
    <t>Test Person</t>
  </si>
  <si>
    <t>Grading Standards</t>
  </si>
  <si>
    <t>Letter Grade</t>
  </si>
  <si>
    <r>
      <t>95-100</t>
    </r>
    <r>
      <rPr>
        <sz val="7"/>
        <color indexed="8"/>
        <rFont val="Times New Roman"/>
        <family val="1"/>
      </rPr>
      <t>    </t>
    </r>
    <r>
      <rPr>
        <sz val="7"/>
        <color indexed="8"/>
        <rFont val="Times New Roman"/>
        <family val="1"/>
      </rPr>
      <t>    </t>
    </r>
  </si>
  <si>
    <r>
      <t>90-94</t>
    </r>
    <r>
      <rPr>
        <sz val="7"/>
        <color indexed="8"/>
        <rFont val="Times New Roman"/>
        <family val="1"/>
      </rPr>
      <t>    </t>
    </r>
    <r>
      <rPr>
        <sz val="7"/>
        <color indexed="8"/>
        <rFont val="Times New Roman"/>
        <family val="1"/>
      </rPr>
      <t>  </t>
    </r>
  </si>
  <si>
    <r>
      <t>87-89</t>
    </r>
    <r>
      <rPr>
        <sz val="7"/>
        <color indexed="8"/>
        <rFont val="Times New Roman"/>
        <family val="1"/>
      </rPr>
      <t>  </t>
    </r>
    <r>
      <rPr>
        <sz val="7"/>
        <color indexed="8"/>
        <rFont val="Times New Roman"/>
        <family val="1"/>
      </rPr>
      <t> </t>
    </r>
  </si>
  <si>
    <t>A-</t>
  </si>
  <si>
    <t>A</t>
  </si>
  <si>
    <t>B+</t>
  </si>
  <si>
    <t xml:space="preserve">84-86 </t>
  </si>
  <si>
    <t>B</t>
  </si>
  <si>
    <r>
      <t>80-83</t>
    </r>
    <r>
      <rPr>
        <sz val="7"/>
        <color indexed="8"/>
        <rFont val="Times New Roman"/>
        <family val="1"/>
      </rPr>
      <t>  </t>
    </r>
  </si>
  <si>
    <t>B-</t>
  </si>
  <si>
    <t xml:space="preserve">77-79 </t>
  </si>
  <si>
    <t>C+</t>
  </si>
  <si>
    <r>
      <t>74-76</t>
    </r>
    <r>
      <rPr>
        <sz val="7"/>
        <color indexed="8"/>
        <rFont val="Times New Roman"/>
        <family val="1"/>
      </rPr>
      <t>  </t>
    </r>
  </si>
  <si>
    <t>C</t>
  </si>
  <si>
    <r>
      <t>70-73</t>
    </r>
    <r>
      <rPr>
        <sz val="7"/>
        <color indexed="8"/>
        <rFont val="Times New Roman"/>
        <family val="1"/>
      </rPr>
      <t>  </t>
    </r>
  </si>
  <si>
    <t>C-</t>
  </si>
  <si>
    <r>
      <t>60-69</t>
    </r>
    <r>
      <rPr>
        <sz val="7"/>
        <color indexed="8"/>
        <rFont val="Times New Roman"/>
        <family val="1"/>
      </rPr>
      <t>  </t>
    </r>
  </si>
  <si>
    <t>D</t>
  </si>
  <si>
    <r>
      <t>0-59</t>
    </r>
    <r>
      <rPr>
        <sz val="7"/>
        <color indexed="8"/>
        <rFont val="Times New Roman"/>
        <family val="1"/>
      </rPr>
      <t>  </t>
    </r>
  </si>
  <si>
    <t>F</t>
  </si>
  <si>
    <t>Greater than Or Equal To:</t>
  </si>
  <si>
    <t>Higher (A-B)</t>
  </si>
  <si>
    <t>Lower (C&amp;Below)</t>
  </si>
  <si>
    <t>Calculated Letter Grades</t>
  </si>
  <si>
    <t>Out of 100</t>
  </si>
  <si>
    <t>Class Attendance &amp; Participation Grade</t>
  </si>
  <si>
    <t>Final Assigned Grade</t>
  </si>
  <si>
    <t>Average out of 100</t>
  </si>
  <si>
    <t>(Drop the Lowest Grade)</t>
  </si>
  <si>
    <t>Lowest Grade</t>
  </si>
  <si>
    <t>Homework Average Minus Lowest Grade</t>
  </si>
  <si>
    <t>Yellow highlight</t>
  </si>
  <si>
    <t>This pertains to:</t>
  </si>
  <si>
    <t>Code</t>
  </si>
  <si>
    <t>Significance of Code</t>
  </si>
  <si>
    <t>Average Points</t>
  </si>
  <si>
    <t>Red Type Print</t>
  </si>
  <si>
    <t>These Grades are calculated for one of two reasons:</t>
  </si>
  <si>
    <t>1. They are for guidance in assigning a value to a yellow highlighted cell, or</t>
  </si>
  <si>
    <t>Sum of Percentages</t>
  </si>
  <si>
    <t>calculated course grade (with extra credit added)</t>
  </si>
  <si>
    <t>Instructor needs to enter by hand when assigning final grades.</t>
  </si>
  <si>
    <t xml:space="preserve">2. They are a value used in the immediate calculation of the final grade. </t>
  </si>
  <si>
    <t>(all percentages listed at the top of the page)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</si>
  <si>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</si>
  <si>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</si>
  <si>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</si>
  <si>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</si>
  <si>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</si>
  <si>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</si>
  <si>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</si>
  <si>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</si>
  <si>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</si>
  <si>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</si>
  <si>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</si>
  <si>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</si>
  <si>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</si>
  <si>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</si>
  <si>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</si>
  <si>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</si>
  <si>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</si>
  <si>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</si>
  <si>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</si>
  <si>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</si>
  <si>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</si>
  <si>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</si>
  <si>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</si>
  <si>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</si>
  <si>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</si>
  <si>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</si>
  <si>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</si>
  <si>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</si>
  <si>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</si>
  <si>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</si>
  <si>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</si>
  <si>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</si>
  <si>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</si>
  <si>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</si>
  <si>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</si>
  <si>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</si>
  <si>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</si>
  <si>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</si>
  <si>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</si>
  <si>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r>
      <t xml:space="preserve">                                </t>
    </r>
    <r>
      <rPr>
        <b/>
        <sz val="12"/>
        <rFont val="Arial"/>
        <family val="2"/>
      </rPr>
      <t>Model Fall 2002 Gradebook</t>
    </r>
  </si>
  <si>
    <t>Grades are Fictional</t>
  </si>
  <si>
    <t>Attendance is Fictional</t>
  </si>
  <si>
    <t>Syracuse University Grading Standards</t>
  </si>
  <si>
    <t>For Reference:</t>
  </si>
  <si>
    <t>*To Modify Gradebook Standards, Change Blue Characters Highlighted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</si>
</sst>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10"/>
      <name val="Arial"/>
    </font>
    <font>
      <sz val="12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indexed="8"/>
      <name val="Book Antiqua"/>
      <family val="1"/>
    </font>
    <font>
      <u/>
      <sz val="12"/>
      <color indexed="8"/>
      <name val="Book Antiqua"/>
      <family val="1"/>
    </font>
    <font>
      <sz val="7"/>
      <color indexed="8"/>
      <name val="Times New Roman"/>
      <family val="1"/>
    </font>
    <font>
      <sz val="12"/>
      <color indexed="48"/>
      <name val="Book Antiqua"/>
      <family val="1"/>
    </font>
    <font>
      <sz val="10"/>
      <color indexed="53"/>
      <name val="Arial"/>
      <family val="2"/>
    </font>
    <font>
      <sz val="10"/>
      <color indexed="53"/>
      <name val="Arial"/>
    </font>
    <font>
      <b/>
      <sz val="10"/>
      <color indexed="10"/>
      <name val="Arial"/>
      <family val="2"/>
    </font>
    <font>
      <sz val="8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10"/>
      <color indexed="53"/>
      <name val="Arial"/>
      <family val="2"/>
    </font>
    <font>
      <i/>
      <sz val="10"/>
      <color indexed="53"/>
      <name val="Arial"/>
      <family val="2"/>
    </font>
    <font>
      <b/>
      <i/>
      <sz val="10"/>
      <color indexed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sz val="16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1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/>
    <xf numFmtId="0" fontId="8" fillId="0" borderId="0" xfId="0" applyFont="1"/>
    <xf numFmtId="0" fontId="7" fillId="0" borderId="0" xfId="0" applyFont="1"/>
    <xf numFmtId="0" fontId="7" fillId="0" borderId="2" xfId="0" applyFont="1" applyBorder="1" applyAlignment="1">
      <alignment horizontal="left" indent="8"/>
    </xf>
    <xf numFmtId="0" fontId="7" fillId="0" borderId="3" xfId="0" applyFont="1" applyBorder="1" applyAlignment="1">
      <alignment horizontal="left" indent="8"/>
    </xf>
    <xf numFmtId="0" fontId="7" fillId="0" borderId="4" xfId="0" applyFont="1" applyBorder="1" applyAlignment="1">
      <alignment horizontal="left" indent="8"/>
    </xf>
    <xf numFmtId="0" fontId="10" fillId="2" borderId="5" xfId="0" applyFont="1" applyFill="1" applyBorder="1" applyAlignment="1">
      <alignment horizontal="left" indent="8"/>
    </xf>
    <xf numFmtId="0" fontId="10" fillId="2" borderId="6" xfId="0" applyFont="1" applyFill="1" applyBorder="1" applyAlignment="1">
      <alignment horizontal="left" indent="8"/>
    </xf>
    <xf numFmtId="0" fontId="10" fillId="2" borderId="7" xfId="0" applyFont="1" applyFill="1" applyBorder="1" applyAlignment="1">
      <alignment horizontal="left" indent="8"/>
    </xf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1" xfId="0" applyFont="1" applyBorder="1" applyAlignment="1">
      <alignment textRotation="45" wrapText="1"/>
    </xf>
    <xf numFmtId="0" fontId="0" fillId="3" borderId="0" xfId="0" applyFill="1"/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0" fontId="12" fillId="0" borderId="0" xfId="0" applyFont="1" applyFill="1"/>
    <xf numFmtId="0" fontId="0" fillId="0" borderId="1" xfId="0" applyBorder="1" applyAlignment="1">
      <alignment textRotation="45" wrapText="1"/>
    </xf>
    <xf numFmtId="0" fontId="6" fillId="0" borderId="1" xfId="0" applyFont="1" applyBorder="1" applyAlignment="1">
      <alignment textRotation="45" wrapText="1"/>
    </xf>
    <xf numFmtId="0" fontId="0" fillId="0" borderId="1" xfId="0" applyFill="1" applyBorder="1" applyAlignment="1">
      <alignment textRotation="45" wrapText="1"/>
    </xf>
    <xf numFmtId="0" fontId="0" fillId="3" borderId="1" xfId="0" applyFill="1" applyBorder="1" applyAlignment="1">
      <alignment textRotation="45" wrapText="1"/>
    </xf>
    <xf numFmtId="0" fontId="11" fillId="3" borderId="0" xfId="0" applyFont="1" applyFill="1"/>
    <xf numFmtId="9" fontId="12" fillId="0" borderId="0" xfId="1" applyFont="1" applyFill="1" applyAlignment="1">
      <alignment horizontal="center"/>
    </xf>
    <xf numFmtId="0" fontId="14" fillId="0" borderId="0" xfId="0" applyFont="1"/>
    <xf numFmtId="2" fontId="13" fillId="0" borderId="0" xfId="0" applyNumberFormat="1" applyFont="1"/>
    <xf numFmtId="0" fontId="15" fillId="0" borderId="11" xfId="0" applyFont="1" applyBorder="1"/>
    <xf numFmtId="0" fontId="16" fillId="0" borderId="0" xfId="0" applyFont="1"/>
    <xf numFmtId="0" fontId="17" fillId="0" borderId="0" xfId="0" applyFont="1"/>
    <xf numFmtId="0" fontId="17" fillId="3" borderId="0" xfId="0" applyFont="1" applyFill="1"/>
    <xf numFmtId="0" fontId="16" fillId="0" borderId="0" xfId="0" applyFont="1" applyFill="1"/>
    <xf numFmtId="0" fontId="18" fillId="0" borderId="0" xfId="0" applyFont="1"/>
    <xf numFmtId="0" fontId="17" fillId="0" borderId="0" xfId="0" applyFont="1" applyFill="1"/>
    <xf numFmtId="2" fontId="19" fillId="0" borderId="0" xfId="0" applyNumberFormat="1" applyFont="1"/>
    <xf numFmtId="0" fontId="20" fillId="0" borderId="0" xfId="0" applyFont="1"/>
    <xf numFmtId="0" fontId="16" fillId="3" borderId="0" xfId="0" applyFont="1" applyFill="1"/>
    <xf numFmtId="0" fontId="0" fillId="0" borderId="0" xfId="0" applyFill="1" applyBorder="1" applyAlignment="1"/>
    <xf numFmtId="0" fontId="0" fillId="0" borderId="12" xfId="0" applyFill="1" applyBorder="1" applyAlignment="1"/>
    <xf numFmtId="0" fontId="21" fillId="0" borderId="13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12" fillId="0" borderId="0" xfId="0" applyFont="1" applyFill="1" applyBorder="1" applyAlignment="1"/>
    <xf numFmtId="0" fontId="7" fillId="0" borderId="1" xfId="0" applyFont="1" applyBorder="1" applyAlignment="1">
      <alignment horizontal="left" indent="8"/>
    </xf>
    <xf numFmtId="0" fontId="7" fillId="0" borderId="5" xfId="0" applyFont="1" applyBorder="1" applyAlignment="1">
      <alignment horizontal="left" indent="8"/>
    </xf>
    <xf numFmtId="0" fontId="7" fillId="0" borderId="15" xfId="0" applyFont="1" applyBorder="1" applyAlignment="1">
      <alignment horizontal="left" indent="8"/>
    </xf>
    <xf numFmtId="0" fontId="0" fillId="0" borderId="8" xfId="0" applyBorder="1"/>
    <xf numFmtId="0" fontId="7" fillId="0" borderId="6" xfId="0" applyFont="1" applyBorder="1" applyAlignment="1">
      <alignment horizontal="left" indent="8"/>
    </xf>
    <xf numFmtId="0" fontId="0" fillId="0" borderId="9" xfId="0" applyBorder="1"/>
    <xf numFmtId="0" fontId="7" fillId="0" borderId="7" xfId="0" applyFont="1" applyBorder="1" applyAlignment="1">
      <alignment horizontal="left" indent="8"/>
    </xf>
    <xf numFmtId="0" fontId="7" fillId="0" borderId="16" xfId="0" applyFont="1" applyBorder="1" applyAlignment="1">
      <alignment horizontal="left" indent="8"/>
    </xf>
    <xf numFmtId="0" fontId="0" fillId="0" borderId="10" xfId="0" applyBorder="1"/>
    <xf numFmtId="0" fontId="6" fillId="0" borderId="0" xfId="0" applyFont="1"/>
    <xf numFmtId="0" fontId="22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B29" sqref="B29"/>
    </sheetView>
  </sheetViews>
  <sheetFormatPr defaultRowHeight="13.2" x14ac:dyDescent="0.25"/>
  <cols>
    <col min="1" max="1" width="15.88671875" bestFit="1" customWidth="1"/>
    <col min="2" max="2" width="64.44140625" bestFit="1" customWidth="1"/>
    <col min="3" max="3" width="42.33203125" bestFit="1" customWidth="1"/>
  </cols>
  <sheetData>
    <row r="2" spans="1:4" ht="13.8" thickBot="1" x14ac:dyDescent="0.3"/>
    <row r="3" spans="1:4" x14ac:dyDescent="0.25">
      <c r="A3" s="45" t="s">
        <v>83</v>
      </c>
      <c r="B3" s="45" t="s">
        <v>84</v>
      </c>
      <c r="C3" s="45" t="s">
        <v>82</v>
      </c>
      <c r="D3" s="45"/>
    </row>
    <row r="4" spans="1:4" x14ac:dyDescent="0.25">
      <c r="A4" s="46"/>
      <c r="B4" s="46"/>
      <c r="C4" s="46"/>
      <c r="D4" s="46"/>
    </row>
    <row r="5" spans="1:4" x14ac:dyDescent="0.25">
      <c r="A5" s="47" t="s">
        <v>81</v>
      </c>
      <c r="B5" s="42" t="s">
        <v>91</v>
      </c>
      <c r="C5" s="42" t="s">
        <v>48</v>
      </c>
      <c r="D5" s="44"/>
    </row>
    <row r="6" spans="1:4" x14ac:dyDescent="0.25">
      <c r="A6" s="42"/>
      <c r="B6" s="42"/>
      <c r="C6" s="42" t="s">
        <v>75</v>
      </c>
      <c r="D6" s="42"/>
    </row>
    <row r="7" spans="1:4" x14ac:dyDescent="0.25">
      <c r="A7" s="42"/>
      <c r="B7" s="42"/>
      <c r="C7" s="42" t="s">
        <v>39</v>
      </c>
      <c r="D7" s="42"/>
    </row>
    <row r="8" spans="1:4" x14ac:dyDescent="0.25">
      <c r="A8" s="42"/>
      <c r="B8" s="42"/>
      <c r="C8" s="42" t="s">
        <v>76</v>
      </c>
      <c r="D8" s="42"/>
    </row>
    <row r="9" spans="1:4" x14ac:dyDescent="0.25">
      <c r="A9" s="42"/>
      <c r="B9" s="42"/>
      <c r="C9" s="42"/>
      <c r="D9" s="42"/>
    </row>
    <row r="10" spans="1:4" x14ac:dyDescent="0.25">
      <c r="A10" s="48" t="s">
        <v>86</v>
      </c>
      <c r="B10" s="42" t="s">
        <v>87</v>
      </c>
      <c r="C10" s="42"/>
      <c r="D10" s="42"/>
    </row>
    <row r="11" spans="1:4" x14ac:dyDescent="0.25">
      <c r="A11" s="42"/>
      <c r="B11" s="42" t="s">
        <v>88</v>
      </c>
      <c r="C11" s="42" t="s">
        <v>41</v>
      </c>
      <c r="D11" s="42"/>
    </row>
    <row r="12" spans="1:4" x14ac:dyDescent="0.25">
      <c r="A12" s="42"/>
      <c r="B12" s="42"/>
      <c r="C12" s="42"/>
      <c r="D12" s="42"/>
    </row>
    <row r="13" spans="1:4" x14ac:dyDescent="0.25">
      <c r="A13" s="42"/>
      <c r="B13" s="42"/>
      <c r="C13" s="42"/>
      <c r="D13" s="42"/>
    </row>
    <row r="14" spans="1:4" x14ac:dyDescent="0.25">
      <c r="A14" s="42"/>
      <c r="B14" s="42"/>
      <c r="C14" s="42"/>
      <c r="D14" s="42"/>
    </row>
    <row r="15" spans="1:4" x14ac:dyDescent="0.25">
      <c r="A15" s="42"/>
      <c r="B15" s="42"/>
      <c r="C15" s="42"/>
      <c r="D15" s="42"/>
    </row>
    <row r="16" spans="1:4" x14ac:dyDescent="0.25">
      <c r="A16" s="42"/>
      <c r="B16" s="42"/>
      <c r="C16" s="42"/>
      <c r="D16" s="42"/>
    </row>
    <row r="17" spans="1:4" x14ac:dyDescent="0.25">
      <c r="A17" s="42"/>
      <c r="B17" s="42"/>
      <c r="C17" s="42"/>
      <c r="D17" s="42"/>
    </row>
    <row r="18" spans="1:4" x14ac:dyDescent="0.25">
      <c r="A18" s="42"/>
      <c r="B18" s="42" t="s">
        <v>92</v>
      </c>
      <c r="C18" s="42" t="s">
        <v>75</v>
      </c>
      <c r="D18" s="42"/>
    </row>
    <row r="19" spans="1:4" x14ac:dyDescent="0.25">
      <c r="A19" s="42"/>
      <c r="B19" s="42"/>
      <c r="C19" s="42" t="s">
        <v>80</v>
      </c>
      <c r="D19" s="42"/>
    </row>
    <row r="20" spans="1:4" x14ac:dyDescent="0.25">
      <c r="A20" s="42"/>
      <c r="B20" s="42"/>
      <c r="C20" s="42" t="s">
        <v>44</v>
      </c>
      <c r="D20" s="42"/>
    </row>
    <row r="21" spans="1:4" x14ac:dyDescent="0.25">
      <c r="A21" s="42"/>
      <c r="B21" s="42"/>
      <c r="C21" s="42" t="s">
        <v>38</v>
      </c>
      <c r="D21" s="42"/>
    </row>
    <row r="22" spans="1:4" x14ac:dyDescent="0.25">
      <c r="A22" s="42"/>
      <c r="B22" s="42"/>
      <c r="C22" s="42" t="s">
        <v>39</v>
      </c>
      <c r="D22" s="42"/>
    </row>
    <row r="23" spans="1:4" x14ac:dyDescent="0.25">
      <c r="A23" s="42"/>
      <c r="B23" s="42"/>
      <c r="C23" s="42" t="s">
        <v>46</v>
      </c>
      <c r="D23" s="42"/>
    </row>
    <row r="24" spans="1:4" x14ac:dyDescent="0.25">
      <c r="A24" s="42"/>
      <c r="B24" s="42"/>
      <c r="C24" s="42" t="s">
        <v>90</v>
      </c>
      <c r="D24" s="42"/>
    </row>
    <row r="25" spans="1:4" x14ac:dyDescent="0.25">
      <c r="A25" s="42"/>
      <c r="B25" s="42"/>
      <c r="C25" s="42" t="s">
        <v>93</v>
      </c>
      <c r="D25" s="42"/>
    </row>
    <row r="26" spans="1:4" ht="13.8" thickBot="1" x14ac:dyDescent="0.3">
      <c r="A26" s="43"/>
      <c r="B26" s="43"/>
      <c r="C26" s="43"/>
      <c r="D26" s="4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A23" sqref="A23"/>
    </sheetView>
  </sheetViews>
  <sheetFormatPr defaultRowHeight="13.2" x14ac:dyDescent="0.25"/>
  <cols>
    <col min="1" max="1" width="23.88671875" bestFit="1" customWidth="1"/>
    <col min="2" max="2" width="27.88671875" bestFit="1" customWidth="1"/>
    <col min="3" max="3" width="14" bestFit="1" customWidth="1"/>
    <col min="6" max="6" width="23.88671875" bestFit="1" customWidth="1"/>
    <col min="7" max="7" width="27.88671875" bestFit="1" customWidth="1"/>
    <col min="8" max="8" width="14" bestFit="1" customWidth="1"/>
  </cols>
  <sheetData>
    <row r="2" spans="1:9" x14ac:dyDescent="0.25">
      <c r="A2" s="58" t="s">
        <v>48</v>
      </c>
      <c r="G2" s="16" t="s">
        <v>137</v>
      </c>
    </row>
    <row r="3" spans="1:9" ht="12.75" customHeight="1" x14ac:dyDescent="0.25">
      <c r="A3" s="58" t="s">
        <v>138</v>
      </c>
      <c r="F3" s="59" t="s">
        <v>136</v>
      </c>
      <c r="G3" s="59"/>
      <c r="H3" s="59"/>
      <c r="I3" s="59"/>
    </row>
    <row r="4" spans="1:9" ht="12.75" customHeight="1" x14ac:dyDescent="0.25">
      <c r="F4" s="59"/>
      <c r="G4" s="59"/>
      <c r="H4" s="59"/>
      <c r="I4" s="59"/>
    </row>
    <row r="5" spans="1:9" ht="15.6" x14ac:dyDescent="0.3">
      <c r="A5" s="5" t="s">
        <v>85</v>
      </c>
      <c r="B5" s="5"/>
      <c r="C5" s="5" t="s">
        <v>49</v>
      </c>
      <c r="F5" s="5" t="s">
        <v>85</v>
      </c>
      <c r="G5" s="5"/>
      <c r="H5" s="5" t="s">
        <v>49</v>
      </c>
    </row>
    <row r="6" spans="1:9" ht="16.2" thickBot="1" x14ac:dyDescent="0.35">
      <c r="A6" s="6"/>
      <c r="B6" s="6" t="s">
        <v>70</v>
      </c>
      <c r="F6" s="6"/>
      <c r="G6" s="6" t="s">
        <v>70</v>
      </c>
    </row>
    <row r="7" spans="1:9" ht="15.6" x14ac:dyDescent="0.3">
      <c r="A7" s="7" t="s">
        <v>50</v>
      </c>
      <c r="B7" s="10">
        <v>95</v>
      </c>
      <c r="C7" s="13" t="s">
        <v>54</v>
      </c>
      <c r="F7" s="50" t="s">
        <v>50</v>
      </c>
      <c r="G7" s="51">
        <v>95</v>
      </c>
      <c r="H7" s="51" t="s">
        <v>54</v>
      </c>
      <c r="I7" s="52"/>
    </row>
    <row r="8" spans="1:9" ht="15.6" x14ac:dyDescent="0.3">
      <c r="A8" s="8" t="s">
        <v>51</v>
      </c>
      <c r="B8" s="11">
        <v>90</v>
      </c>
      <c r="C8" s="14" t="s">
        <v>53</v>
      </c>
      <c r="F8" s="53" t="s">
        <v>51</v>
      </c>
      <c r="G8" s="49">
        <v>90</v>
      </c>
      <c r="H8" s="49" t="s">
        <v>53</v>
      </c>
      <c r="I8" s="54"/>
    </row>
    <row r="9" spans="1:9" ht="15.6" x14ac:dyDescent="0.3">
      <c r="A9" s="8" t="s">
        <v>52</v>
      </c>
      <c r="B9" s="11">
        <v>87</v>
      </c>
      <c r="C9" s="14" t="s">
        <v>55</v>
      </c>
      <c r="F9" s="53" t="s">
        <v>52</v>
      </c>
      <c r="G9" s="49">
        <v>87</v>
      </c>
      <c r="H9" s="49" t="s">
        <v>55</v>
      </c>
      <c r="I9" s="54"/>
    </row>
    <row r="10" spans="1:9" ht="15.6" x14ac:dyDescent="0.3">
      <c r="A10" s="8" t="s">
        <v>56</v>
      </c>
      <c r="B10" s="11">
        <v>84</v>
      </c>
      <c r="C10" s="14" t="s">
        <v>57</v>
      </c>
      <c r="F10" s="53" t="s">
        <v>56</v>
      </c>
      <c r="G10" s="49">
        <v>84</v>
      </c>
      <c r="H10" s="49" t="s">
        <v>57</v>
      </c>
      <c r="I10" s="54"/>
    </row>
    <row r="11" spans="1:9" ht="15.6" x14ac:dyDescent="0.3">
      <c r="A11" s="8" t="s">
        <v>58</v>
      </c>
      <c r="B11" s="11">
        <v>80</v>
      </c>
      <c r="C11" s="14" t="s">
        <v>59</v>
      </c>
      <c r="F11" s="53" t="s">
        <v>58</v>
      </c>
      <c r="G11" s="49">
        <v>80</v>
      </c>
      <c r="H11" s="49" t="s">
        <v>59</v>
      </c>
      <c r="I11" s="54"/>
    </row>
    <row r="12" spans="1:9" ht="15.6" x14ac:dyDescent="0.3">
      <c r="A12" s="8" t="s">
        <v>60</v>
      </c>
      <c r="B12" s="11">
        <v>77</v>
      </c>
      <c r="C12" s="14" t="s">
        <v>61</v>
      </c>
      <c r="F12" s="53" t="s">
        <v>60</v>
      </c>
      <c r="G12" s="49">
        <v>77</v>
      </c>
      <c r="H12" s="49" t="s">
        <v>61</v>
      </c>
      <c r="I12" s="54"/>
    </row>
    <row r="13" spans="1:9" ht="15.6" x14ac:dyDescent="0.3">
      <c r="A13" s="8" t="s">
        <v>62</v>
      </c>
      <c r="B13" s="11">
        <v>74</v>
      </c>
      <c r="C13" s="14" t="s">
        <v>63</v>
      </c>
      <c r="F13" s="53" t="s">
        <v>62</v>
      </c>
      <c r="G13" s="49">
        <v>74</v>
      </c>
      <c r="H13" s="49" t="s">
        <v>63</v>
      </c>
      <c r="I13" s="54"/>
    </row>
    <row r="14" spans="1:9" ht="15.6" x14ac:dyDescent="0.3">
      <c r="A14" s="8" t="s">
        <v>64</v>
      </c>
      <c r="B14" s="11">
        <v>70</v>
      </c>
      <c r="C14" s="14" t="s">
        <v>65</v>
      </c>
      <c r="F14" s="53" t="s">
        <v>64</v>
      </c>
      <c r="G14" s="49">
        <v>70</v>
      </c>
      <c r="H14" s="49" t="s">
        <v>65</v>
      </c>
      <c r="I14" s="54"/>
    </row>
    <row r="15" spans="1:9" ht="15.6" x14ac:dyDescent="0.3">
      <c r="A15" s="8" t="s">
        <v>66</v>
      </c>
      <c r="B15" s="11">
        <v>60</v>
      </c>
      <c r="C15" s="14" t="s">
        <v>67</v>
      </c>
      <c r="F15" s="53" t="s">
        <v>66</v>
      </c>
      <c r="G15" s="49">
        <v>60</v>
      </c>
      <c r="H15" s="49" t="s">
        <v>67</v>
      </c>
      <c r="I15" s="54"/>
    </row>
    <row r="16" spans="1:9" ht="16.2" thickBot="1" x14ac:dyDescent="0.35">
      <c r="A16" s="9" t="s">
        <v>68</v>
      </c>
      <c r="B16" s="12">
        <v>0</v>
      </c>
      <c r="C16" s="15" t="s">
        <v>69</v>
      </c>
      <c r="F16" s="55" t="s">
        <v>68</v>
      </c>
      <c r="G16" s="56">
        <v>0</v>
      </c>
      <c r="H16" s="56" t="s">
        <v>69</v>
      </c>
      <c r="I16" s="57"/>
    </row>
  </sheetData>
  <mergeCells count="1">
    <mergeCell ref="F3:I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G26" sqref="G26"/>
    </sheetView>
  </sheetViews>
  <sheetFormatPr defaultRowHeight="13.2" x14ac:dyDescent="0.25"/>
  <cols>
    <col min="1" max="1" width="27.44140625" customWidth="1"/>
    <col min="2" max="23" width="6.33203125" customWidth="1"/>
    <col min="24" max="24" width="6.6640625" bestFit="1" customWidth="1"/>
    <col min="25" max="28" width="6.33203125" customWidth="1"/>
    <col min="29" max="29" width="14" customWidth="1"/>
  </cols>
  <sheetData>
    <row r="1" spans="1:29" ht="15.6" x14ac:dyDescent="0.3">
      <c r="A1" t="s">
        <v>133</v>
      </c>
    </row>
    <row r="2" spans="1:29" x14ac:dyDescent="0.25">
      <c r="A2" t="s">
        <v>135</v>
      </c>
    </row>
    <row r="3" spans="1:29" ht="47.25" customHeight="1" x14ac:dyDescent="0.25">
      <c r="A3" s="18" t="s">
        <v>0</v>
      </c>
      <c r="B3" s="24" t="s">
        <v>3</v>
      </c>
      <c r="C3" s="24" t="s">
        <v>2</v>
      </c>
      <c r="D3" s="24" t="s">
        <v>1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  <c r="S3" s="24" t="s">
        <v>18</v>
      </c>
      <c r="T3" s="24" t="s">
        <v>19</v>
      </c>
      <c r="U3" s="24" t="s">
        <v>20</v>
      </c>
      <c r="V3" s="24" t="s">
        <v>21</v>
      </c>
      <c r="W3" s="24" t="s">
        <v>22</v>
      </c>
      <c r="X3" s="24" t="s">
        <v>23</v>
      </c>
      <c r="Y3" s="24" t="s">
        <v>24</v>
      </c>
      <c r="Z3" s="24" t="s">
        <v>25</v>
      </c>
      <c r="AA3" s="24" t="s">
        <v>26</v>
      </c>
      <c r="AB3" s="24" t="s">
        <v>27</v>
      </c>
      <c r="AC3" s="25" t="s">
        <v>41</v>
      </c>
    </row>
    <row r="4" spans="1:29" ht="15.6" x14ac:dyDescent="0.3">
      <c r="A4" s="32" t="s">
        <v>47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</row>
    <row r="5" spans="1:29" ht="15" x14ac:dyDescent="0.25">
      <c r="A5" s="1" t="s">
        <v>94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Q5">
        <v>1</v>
      </c>
      <c r="AC5" s="20">
        <f t="shared" ref="AC5:AC43" si="0">SUM(C5:AB5)</f>
        <v>1</v>
      </c>
    </row>
    <row r="6" spans="1:29" ht="15" x14ac:dyDescent="0.25">
      <c r="A6" s="1" t="s">
        <v>95</v>
      </c>
      <c r="B6" t="s">
        <v>40</v>
      </c>
      <c r="C6" t="s">
        <v>40</v>
      </c>
      <c r="D6" t="s">
        <v>40</v>
      </c>
      <c r="E6">
        <v>1</v>
      </c>
      <c r="F6" t="s">
        <v>40</v>
      </c>
      <c r="Y6">
        <v>1</v>
      </c>
      <c r="Z6">
        <v>1</v>
      </c>
      <c r="AC6" s="20">
        <f t="shared" si="0"/>
        <v>3</v>
      </c>
    </row>
    <row r="7" spans="1:29" ht="15" x14ac:dyDescent="0.25">
      <c r="A7" s="1" t="s">
        <v>96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AC7" s="20">
        <f t="shared" si="0"/>
        <v>0</v>
      </c>
    </row>
    <row r="8" spans="1:29" ht="15" x14ac:dyDescent="0.25">
      <c r="A8" s="1" t="s">
        <v>97</v>
      </c>
      <c r="B8" t="s">
        <v>40</v>
      </c>
      <c r="C8">
        <v>1</v>
      </c>
      <c r="D8">
        <v>1</v>
      </c>
      <c r="E8" t="s">
        <v>40</v>
      </c>
      <c r="F8" t="s">
        <v>40</v>
      </c>
      <c r="G8">
        <v>1</v>
      </c>
      <c r="P8">
        <v>1</v>
      </c>
      <c r="W8">
        <v>1</v>
      </c>
      <c r="AA8">
        <v>1</v>
      </c>
      <c r="AB8">
        <v>1</v>
      </c>
      <c r="AC8" s="20">
        <f t="shared" si="0"/>
        <v>7</v>
      </c>
    </row>
    <row r="9" spans="1:29" ht="15" x14ac:dyDescent="0.25">
      <c r="A9" s="1" t="s">
        <v>98</v>
      </c>
      <c r="B9" t="s">
        <v>40</v>
      </c>
      <c r="C9">
        <v>1</v>
      </c>
      <c r="D9" t="s">
        <v>40</v>
      </c>
      <c r="E9" t="s">
        <v>40</v>
      </c>
      <c r="F9" t="s">
        <v>40</v>
      </c>
      <c r="K9">
        <v>1</v>
      </c>
      <c r="N9">
        <v>1</v>
      </c>
      <c r="R9">
        <v>1</v>
      </c>
      <c r="AC9" s="20">
        <f t="shared" si="0"/>
        <v>4</v>
      </c>
    </row>
    <row r="10" spans="1:29" ht="15" x14ac:dyDescent="0.25">
      <c r="A10" s="1" t="s">
        <v>99</v>
      </c>
      <c r="B10" t="s">
        <v>40</v>
      </c>
      <c r="C10" t="s">
        <v>40</v>
      </c>
      <c r="D10" t="s">
        <v>40</v>
      </c>
      <c r="E10" t="s">
        <v>40</v>
      </c>
      <c r="F10" t="s">
        <v>40</v>
      </c>
      <c r="Q10">
        <v>1</v>
      </c>
      <c r="Y10">
        <v>1</v>
      </c>
      <c r="Z10">
        <v>1</v>
      </c>
      <c r="AC10" s="20">
        <f t="shared" si="0"/>
        <v>3</v>
      </c>
    </row>
    <row r="11" spans="1:29" ht="15" x14ac:dyDescent="0.25">
      <c r="A11" s="1" t="s">
        <v>100</v>
      </c>
      <c r="B11" t="s">
        <v>40</v>
      </c>
      <c r="C11">
        <v>1</v>
      </c>
      <c r="D11" t="s">
        <v>40</v>
      </c>
      <c r="E11" t="s">
        <v>40</v>
      </c>
      <c r="F11" t="s">
        <v>40</v>
      </c>
      <c r="W11">
        <v>1</v>
      </c>
      <c r="AC11" s="20">
        <f t="shared" si="0"/>
        <v>2</v>
      </c>
    </row>
    <row r="12" spans="1:29" ht="15" x14ac:dyDescent="0.25">
      <c r="A12" s="1" t="s">
        <v>101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AC12" s="20">
        <f t="shared" si="0"/>
        <v>0</v>
      </c>
    </row>
    <row r="13" spans="1:29" ht="15" x14ac:dyDescent="0.25">
      <c r="A13" s="1" t="s">
        <v>102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U13">
        <v>1</v>
      </c>
      <c r="Y13">
        <v>1</v>
      </c>
      <c r="AC13" s="20">
        <f t="shared" si="0"/>
        <v>2</v>
      </c>
    </row>
    <row r="14" spans="1:29" ht="15" x14ac:dyDescent="0.25">
      <c r="A14" s="1" t="s">
        <v>103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L14">
        <v>1</v>
      </c>
      <c r="AA14">
        <v>1</v>
      </c>
      <c r="AC14" s="20">
        <f t="shared" si="0"/>
        <v>2</v>
      </c>
    </row>
    <row r="15" spans="1:29" ht="15" x14ac:dyDescent="0.25">
      <c r="A15" s="1" t="s">
        <v>104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>
        <v>1</v>
      </c>
      <c r="H15">
        <v>1</v>
      </c>
      <c r="J15">
        <v>1</v>
      </c>
      <c r="O15">
        <v>1</v>
      </c>
      <c r="P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 s="20">
        <f t="shared" si="0"/>
        <v>16</v>
      </c>
    </row>
    <row r="16" spans="1:29" ht="15" x14ac:dyDescent="0.25">
      <c r="A16" s="1" t="s">
        <v>105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W16">
        <v>1</v>
      </c>
      <c r="Y16">
        <v>1</v>
      </c>
      <c r="Z16">
        <v>1</v>
      </c>
      <c r="AC16" s="20">
        <f t="shared" si="0"/>
        <v>3</v>
      </c>
    </row>
    <row r="17" spans="1:29" ht="15" x14ac:dyDescent="0.25">
      <c r="A17" s="1" t="s">
        <v>106</v>
      </c>
      <c r="B17" t="s">
        <v>40</v>
      </c>
      <c r="C17" t="s">
        <v>40</v>
      </c>
      <c r="D17">
        <v>1</v>
      </c>
      <c r="E17" t="s">
        <v>40</v>
      </c>
      <c r="F17" t="s">
        <v>40</v>
      </c>
      <c r="H17">
        <v>1</v>
      </c>
      <c r="U17">
        <v>1</v>
      </c>
      <c r="V17">
        <v>1</v>
      </c>
      <c r="Y17">
        <v>1</v>
      </c>
      <c r="Z17">
        <v>1</v>
      </c>
      <c r="AC17" s="20">
        <f t="shared" si="0"/>
        <v>6</v>
      </c>
    </row>
    <row r="18" spans="1:29" ht="15" x14ac:dyDescent="0.25">
      <c r="A18" s="1" t="s">
        <v>107</v>
      </c>
      <c r="B18" t="s">
        <v>40</v>
      </c>
      <c r="C18" t="s">
        <v>40</v>
      </c>
      <c r="D18" t="s">
        <v>40</v>
      </c>
      <c r="E18" t="s">
        <v>40</v>
      </c>
      <c r="F18" t="s">
        <v>40</v>
      </c>
      <c r="W18">
        <v>1</v>
      </c>
      <c r="AC18" s="20">
        <f t="shared" si="0"/>
        <v>1</v>
      </c>
    </row>
    <row r="19" spans="1:29" ht="15" x14ac:dyDescent="0.25">
      <c r="A19" s="1" t="s">
        <v>108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  <c r="W19">
        <v>1</v>
      </c>
      <c r="AC19" s="20">
        <f t="shared" si="0"/>
        <v>1</v>
      </c>
    </row>
    <row r="20" spans="1:29" ht="15" x14ac:dyDescent="0.25">
      <c r="A20" s="1" t="s">
        <v>109</v>
      </c>
      <c r="B20" t="s">
        <v>40</v>
      </c>
      <c r="C20" t="s">
        <v>40</v>
      </c>
      <c r="D20">
        <v>1</v>
      </c>
      <c r="E20" t="s">
        <v>40</v>
      </c>
      <c r="F20" t="s">
        <v>40</v>
      </c>
      <c r="K20">
        <v>1</v>
      </c>
      <c r="X20">
        <v>1</v>
      </c>
      <c r="Y20">
        <v>1</v>
      </c>
      <c r="AB20">
        <v>1</v>
      </c>
      <c r="AC20" s="20">
        <f t="shared" si="0"/>
        <v>5</v>
      </c>
    </row>
    <row r="21" spans="1:29" ht="15" x14ac:dyDescent="0.25">
      <c r="A21" s="1" t="s">
        <v>110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K21">
        <v>1</v>
      </c>
      <c r="Q21">
        <v>1</v>
      </c>
      <c r="W21">
        <v>1</v>
      </c>
      <c r="AC21" s="20">
        <f t="shared" si="0"/>
        <v>3</v>
      </c>
    </row>
    <row r="22" spans="1:29" ht="15" x14ac:dyDescent="0.25">
      <c r="A22" s="1" t="s">
        <v>111</v>
      </c>
      <c r="B22" t="s">
        <v>40</v>
      </c>
      <c r="C22">
        <v>1</v>
      </c>
      <c r="D22" t="s">
        <v>40</v>
      </c>
      <c r="E22" t="s">
        <v>40</v>
      </c>
      <c r="F22" t="s">
        <v>40</v>
      </c>
      <c r="AC22" s="20">
        <f t="shared" si="0"/>
        <v>1</v>
      </c>
    </row>
    <row r="23" spans="1:29" ht="15" x14ac:dyDescent="0.25">
      <c r="A23" s="1" t="s">
        <v>112</v>
      </c>
      <c r="B23" t="s">
        <v>40</v>
      </c>
      <c r="C23" t="s">
        <v>40</v>
      </c>
      <c r="D23" t="s">
        <v>40</v>
      </c>
      <c r="E23" t="s">
        <v>40</v>
      </c>
      <c r="F23" t="s">
        <v>40</v>
      </c>
      <c r="G23">
        <v>1</v>
      </c>
      <c r="S23">
        <v>1</v>
      </c>
      <c r="W23">
        <v>1</v>
      </c>
      <c r="AC23" s="20">
        <f t="shared" si="0"/>
        <v>3</v>
      </c>
    </row>
    <row r="24" spans="1:29" ht="15" x14ac:dyDescent="0.25">
      <c r="A24" s="1" t="s">
        <v>113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  <c r="K24">
        <v>1</v>
      </c>
      <c r="Y24">
        <v>1</v>
      </c>
      <c r="Z24">
        <v>1</v>
      </c>
      <c r="AC24" s="20">
        <f t="shared" si="0"/>
        <v>3</v>
      </c>
    </row>
    <row r="25" spans="1:29" ht="15" x14ac:dyDescent="0.25">
      <c r="A25" s="1" t="s">
        <v>114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O25">
        <v>1</v>
      </c>
      <c r="S25">
        <v>1</v>
      </c>
      <c r="U25">
        <v>1</v>
      </c>
      <c r="V25">
        <v>1</v>
      </c>
      <c r="AC25" s="20">
        <f t="shared" si="0"/>
        <v>4</v>
      </c>
    </row>
    <row r="26" spans="1:29" ht="15" x14ac:dyDescent="0.25">
      <c r="A26" s="1" t="s">
        <v>115</v>
      </c>
      <c r="B26" t="s">
        <v>40</v>
      </c>
      <c r="C26" t="s">
        <v>40</v>
      </c>
      <c r="D26" t="s">
        <v>40</v>
      </c>
      <c r="E26" t="s">
        <v>40</v>
      </c>
      <c r="F26" t="s">
        <v>40</v>
      </c>
      <c r="AC26" s="20">
        <f t="shared" si="0"/>
        <v>0</v>
      </c>
    </row>
    <row r="27" spans="1:29" ht="15" x14ac:dyDescent="0.25">
      <c r="A27" s="1" t="s">
        <v>116</v>
      </c>
      <c r="B27" t="s">
        <v>40</v>
      </c>
      <c r="C27" t="s">
        <v>40</v>
      </c>
      <c r="D27" t="s">
        <v>40</v>
      </c>
      <c r="E27" t="s">
        <v>40</v>
      </c>
      <c r="F27" t="s">
        <v>40</v>
      </c>
      <c r="G27">
        <v>1</v>
      </c>
      <c r="Y27">
        <v>1</v>
      </c>
      <c r="Z27">
        <v>1</v>
      </c>
      <c r="AC27" s="20">
        <f t="shared" si="0"/>
        <v>3</v>
      </c>
    </row>
    <row r="28" spans="1:29" ht="15" x14ac:dyDescent="0.25">
      <c r="A28" s="1" t="s">
        <v>117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  <c r="Q28">
        <v>1</v>
      </c>
      <c r="S28">
        <v>1</v>
      </c>
      <c r="W28">
        <v>1</v>
      </c>
      <c r="Y28">
        <v>1</v>
      </c>
      <c r="AA28">
        <v>1</v>
      </c>
      <c r="AB28">
        <v>1</v>
      </c>
      <c r="AC28" s="20">
        <f t="shared" si="0"/>
        <v>6</v>
      </c>
    </row>
    <row r="29" spans="1:29" ht="15" x14ac:dyDescent="0.25">
      <c r="A29" s="1" t="s">
        <v>118</v>
      </c>
      <c r="B29">
        <v>1</v>
      </c>
      <c r="C29" t="s">
        <v>40</v>
      </c>
      <c r="D29" t="s">
        <v>40</v>
      </c>
      <c r="E29" t="s">
        <v>40</v>
      </c>
      <c r="F29" t="s">
        <v>40</v>
      </c>
      <c r="N29">
        <v>1</v>
      </c>
      <c r="AC29" s="20">
        <f t="shared" si="0"/>
        <v>1</v>
      </c>
    </row>
    <row r="30" spans="1:29" ht="15" x14ac:dyDescent="0.25">
      <c r="A30" s="1" t="s">
        <v>119</v>
      </c>
      <c r="B30" t="s">
        <v>40</v>
      </c>
      <c r="C30">
        <v>1</v>
      </c>
      <c r="D30">
        <v>1</v>
      </c>
      <c r="E30" t="s">
        <v>40</v>
      </c>
      <c r="F30" t="s">
        <v>40</v>
      </c>
      <c r="AC30" s="20">
        <f t="shared" si="0"/>
        <v>2</v>
      </c>
    </row>
    <row r="31" spans="1:29" ht="15" x14ac:dyDescent="0.25">
      <c r="A31" s="1" t="s">
        <v>120</v>
      </c>
      <c r="B31" t="s">
        <v>40</v>
      </c>
      <c r="C31" t="s">
        <v>40</v>
      </c>
      <c r="D31" t="s">
        <v>40</v>
      </c>
      <c r="E31" t="s">
        <v>40</v>
      </c>
      <c r="F31" t="s">
        <v>40</v>
      </c>
      <c r="I31">
        <v>1</v>
      </c>
      <c r="AC31" s="20">
        <f t="shared" si="0"/>
        <v>1</v>
      </c>
    </row>
    <row r="32" spans="1:29" ht="15" x14ac:dyDescent="0.25">
      <c r="A32" s="1" t="s">
        <v>121</v>
      </c>
      <c r="B32">
        <v>1</v>
      </c>
      <c r="C32" t="s">
        <v>40</v>
      </c>
      <c r="D32" t="s">
        <v>40</v>
      </c>
      <c r="E32" t="s">
        <v>40</v>
      </c>
      <c r="F32" t="s">
        <v>40</v>
      </c>
      <c r="O32">
        <v>1</v>
      </c>
      <c r="P32">
        <v>1</v>
      </c>
      <c r="U32">
        <v>1</v>
      </c>
      <c r="Z32">
        <v>1</v>
      </c>
      <c r="AC32" s="20">
        <f t="shared" si="0"/>
        <v>4</v>
      </c>
    </row>
    <row r="33" spans="1:29" ht="15" x14ac:dyDescent="0.25">
      <c r="A33" s="1" t="s">
        <v>122</v>
      </c>
      <c r="B33">
        <v>1</v>
      </c>
      <c r="C33" t="s">
        <v>40</v>
      </c>
      <c r="D33" t="s">
        <v>40</v>
      </c>
      <c r="E33" t="s">
        <v>40</v>
      </c>
      <c r="F33" t="s">
        <v>40</v>
      </c>
      <c r="Q33">
        <v>1</v>
      </c>
      <c r="R33">
        <v>1</v>
      </c>
      <c r="AC33" s="20">
        <f t="shared" si="0"/>
        <v>2</v>
      </c>
    </row>
    <row r="34" spans="1:29" ht="15" x14ac:dyDescent="0.25">
      <c r="A34" s="1" t="s">
        <v>123</v>
      </c>
      <c r="B34">
        <v>1</v>
      </c>
      <c r="C34" t="s">
        <v>40</v>
      </c>
      <c r="D34" t="s">
        <v>40</v>
      </c>
      <c r="E34" t="s">
        <v>40</v>
      </c>
      <c r="F34" t="s">
        <v>40</v>
      </c>
      <c r="AC34" s="20">
        <f t="shared" si="0"/>
        <v>0</v>
      </c>
    </row>
    <row r="35" spans="1:29" ht="15" x14ac:dyDescent="0.25">
      <c r="A35" s="1" t="s">
        <v>124</v>
      </c>
      <c r="B35" t="s">
        <v>40</v>
      </c>
      <c r="C35">
        <v>1</v>
      </c>
      <c r="D35">
        <v>1</v>
      </c>
      <c r="E35" t="s">
        <v>40</v>
      </c>
      <c r="F35" t="s">
        <v>40</v>
      </c>
      <c r="G35">
        <v>1</v>
      </c>
      <c r="K35">
        <v>1</v>
      </c>
      <c r="L35">
        <v>1</v>
      </c>
      <c r="O35">
        <v>1</v>
      </c>
      <c r="P35">
        <v>1</v>
      </c>
      <c r="Q35">
        <v>1</v>
      </c>
      <c r="S35">
        <v>1</v>
      </c>
      <c r="X35">
        <v>1</v>
      </c>
      <c r="AA35">
        <v>1</v>
      </c>
      <c r="AC35" s="20">
        <f t="shared" si="0"/>
        <v>11</v>
      </c>
    </row>
    <row r="36" spans="1:29" ht="15" x14ac:dyDescent="0.25">
      <c r="A36" s="1" t="s">
        <v>125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X36">
        <v>1</v>
      </c>
      <c r="AA36">
        <v>1</v>
      </c>
      <c r="AB36">
        <v>1</v>
      </c>
      <c r="AC36" s="20">
        <f t="shared" si="0"/>
        <v>3</v>
      </c>
    </row>
    <row r="37" spans="1:29" ht="15" x14ac:dyDescent="0.25">
      <c r="A37" s="1" t="s">
        <v>126</v>
      </c>
      <c r="B37" t="s">
        <v>40</v>
      </c>
      <c r="C37">
        <v>1</v>
      </c>
      <c r="D37" t="s">
        <v>40</v>
      </c>
      <c r="E37" t="s">
        <v>40</v>
      </c>
      <c r="F37" t="s">
        <v>40</v>
      </c>
      <c r="AA37">
        <v>1</v>
      </c>
      <c r="AC37" s="20">
        <f t="shared" si="0"/>
        <v>2</v>
      </c>
    </row>
    <row r="38" spans="1:29" ht="15" x14ac:dyDescent="0.25">
      <c r="A38" s="1" t="s">
        <v>127</v>
      </c>
      <c r="B38" t="s">
        <v>40</v>
      </c>
      <c r="C38" t="s">
        <v>40</v>
      </c>
      <c r="D38">
        <v>1</v>
      </c>
      <c r="E38" t="s">
        <v>40</v>
      </c>
      <c r="F38" t="s">
        <v>40</v>
      </c>
      <c r="L38">
        <v>1</v>
      </c>
      <c r="U38">
        <v>1</v>
      </c>
      <c r="Y38">
        <v>1</v>
      </c>
      <c r="AB38">
        <v>1</v>
      </c>
      <c r="AC38" s="20">
        <f t="shared" si="0"/>
        <v>5</v>
      </c>
    </row>
    <row r="39" spans="1:29" ht="15" x14ac:dyDescent="0.25">
      <c r="A39" s="1" t="s">
        <v>128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O39">
        <v>1</v>
      </c>
      <c r="P39">
        <v>1</v>
      </c>
      <c r="W39">
        <v>1</v>
      </c>
      <c r="X39">
        <v>1</v>
      </c>
      <c r="AA39">
        <v>1</v>
      </c>
      <c r="AB39">
        <v>1</v>
      </c>
      <c r="AC39" s="20">
        <f t="shared" si="0"/>
        <v>6</v>
      </c>
    </row>
    <row r="40" spans="1:29" ht="15" x14ac:dyDescent="0.25">
      <c r="A40" s="1" t="s">
        <v>129</v>
      </c>
      <c r="B40" t="s">
        <v>40</v>
      </c>
      <c r="C40">
        <v>1</v>
      </c>
      <c r="D40" t="s">
        <v>40</v>
      </c>
      <c r="E40" t="s">
        <v>40</v>
      </c>
      <c r="F40" t="s">
        <v>40</v>
      </c>
      <c r="K40">
        <v>1</v>
      </c>
      <c r="X40">
        <v>1</v>
      </c>
      <c r="AA40">
        <v>1</v>
      </c>
      <c r="AB40">
        <v>1</v>
      </c>
      <c r="AC40" s="20">
        <f t="shared" si="0"/>
        <v>5</v>
      </c>
    </row>
    <row r="41" spans="1:29" ht="15" x14ac:dyDescent="0.25">
      <c r="A41" s="1" t="s">
        <v>130</v>
      </c>
      <c r="B41" t="s">
        <v>40</v>
      </c>
      <c r="C41" t="s">
        <v>40</v>
      </c>
      <c r="D41" t="s">
        <v>40</v>
      </c>
      <c r="E41" t="s">
        <v>40</v>
      </c>
      <c r="F41">
        <v>1</v>
      </c>
      <c r="K41">
        <v>1</v>
      </c>
      <c r="M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 s="20">
        <f t="shared" si="0"/>
        <v>15</v>
      </c>
    </row>
    <row r="42" spans="1:29" ht="15" x14ac:dyDescent="0.25">
      <c r="A42" s="1" t="s">
        <v>131</v>
      </c>
      <c r="B42">
        <v>1</v>
      </c>
      <c r="C42" t="s">
        <v>40</v>
      </c>
      <c r="D42" t="s">
        <v>40</v>
      </c>
      <c r="E42" t="s">
        <v>40</v>
      </c>
      <c r="F42" t="s">
        <v>40</v>
      </c>
      <c r="G42">
        <v>1</v>
      </c>
      <c r="AC42" s="20">
        <f t="shared" si="0"/>
        <v>1</v>
      </c>
    </row>
    <row r="43" spans="1:29" ht="15" x14ac:dyDescent="0.25">
      <c r="A43" s="1" t="s">
        <v>132</v>
      </c>
      <c r="B43" t="s">
        <v>40</v>
      </c>
      <c r="C43">
        <v>1</v>
      </c>
      <c r="D43" t="s">
        <v>40</v>
      </c>
      <c r="E43" t="s">
        <v>40</v>
      </c>
      <c r="F43" t="s">
        <v>40</v>
      </c>
      <c r="R43">
        <v>1</v>
      </c>
      <c r="S43">
        <v>1</v>
      </c>
      <c r="T43">
        <v>1</v>
      </c>
      <c r="V43">
        <v>1</v>
      </c>
      <c r="X43">
        <v>1</v>
      </c>
      <c r="Y43">
        <v>1</v>
      </c>
      <c r="Z43">
        <v>1</v>
      </c>
      <c r="AC43" s="20">
        <f t="shared" si="0"/>
        <v>8</v>
      </c>
    </row>
  </sheetData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workbookViewId="0">
      <pane xSplit="1" ySplit="3" topLeftCell="B4" activePane="bottomRight" state="frozenSplit"/>
      <selection pane="topRight" activeCell="B1" sqref="B1"/>
      <selection pane="bottomLeft" activeCell="A4" sqref="A4"/>
      <selection pane="bottomRight" activeCell="Z8" sqref="Z8"/>
    </sheetView>
  </sheetViews>
  <sheetFormatPr defaultRowHeight="13.2" x14ac:dyDescent="0.25"/>
  <cols>
    <col min="1" max="1" width="27.44140625" customWidth="1"/>
    <col min="2" max="2" width="14" customWidth="1"/>
    <col min="3" max="3" width="23.109375" bestFit="1" customWidth="1"/>
    <col min="5" max="5" width="9.109375" style="2" customWidth="1"/>
    <col min="7" max="7" width="7.44140625" customWidth="1"/>
    <col min="14" max="14" width="10.88671875" customWidth="1"/>
    <col min="15" max="15" width="17.88671875" customWidth="1"/>
    <col min="16" max="16" width="9.33203125" style="4" bestFit="1" customWidth="1"/>
    <col min="17" max="17" width="10.6640625" customWidth="1"/>
    <col min="18" max="18" width="13.109375" bestFit="1" customWidth="1"/>
    <col min="20" max="20" width="9.109375" style="19" customWidth="1"/>
    <col min="21" max="21" width="9.109375" style="4" customWidth="1"/>
    <col min="22" max="22" width="13.44140625" customWidth="1"/>
    <col min="23" max="23" width="11.109375" bestFit="1" customWidth="1"/>
    <col min="24" max="24" width="15.33203125" bestFit="1" customWidth="1"/>
    <col min="25" max="25" width="13.5546875" style="19" customWidth="1"/>
  </cols>
  <sheetData>
    <row r="1" spans="1:25" x14ac:dyDescent="0.25">
      <c r="A1" t="s">
        <v>134</v>
      </c>
      <c r="C1" s="16" t="s">
        <v>74</v>
      </c>
      <c r="O1" t="s">
        <v>77</v>
      </c>
      <c r="P1" s="30" t="s">
        <v>78</v>
      </c>
      <c r="R1" t="s">
        <v>74</v>
      </c>
      <c r="S1" t="s">
        <v>74</v>
      </c>
      <c r="T1" t="s">
        <v>74</v>
      </c>
      <c r="V1" s="4" t="s">
        <v>89</v>
      </c>
    </row>
    <row r="2" spans="1:25" x14ac:dyDescent="0.25">
      <c r="C2" s="29">
        <v>0.1</v>
      </c>
      <c r="O2" s="29">
        <v>0.45</v>
      </c>
      <c r="P2" s="2"/>
      <c r="R2" s="29">
        <v>0.15</v>
      </c>
      <c r="S2" s="29">
        <v>0.1</v>
      </c>
      <c r="T2" s="29">
        <v>0.2</v>
      </c>
      <c r="V2" s="17">
        <f>T2+S2+R2+O2+C2</f>
        <v>1.0000000000000002</v>
      </c>
      <c r="W2" s="60" t="s">
        <v>73</v>
      </c>
      <c r="X2" s="60"/>
    </row>
    <row r="3" spans="1:25" s="24" customFormat="1" ht="54" customHeight="1" x14ac:dyDescent="0.25">
      <c r="A3" s="18" t="s">
        <v>0</v>
      </c>
      <c r="B3" s="25" t="s">
        <v>41</v>
      </c>
      <c r="C3" s="25" t="s">
        <v>75</v>
      </c>
      <c r="D3" s="24" t="s">
        <v>28</v>
      </c>
      <c r="E3" s="24" t="s">
        <v>29</v>
      </c>
      <c r="F3" s="24" t="s">
        <v>30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36</v>
      </c>
      <c r="M3" s="24" t="s">
        <v>37</v>
      </c>
      <c r="N3" s="24" t="s">
        <v>79</v>
      </c>
      <c r="O3" s="24" t="s">
        <v>80</v>
      </c>
      <c r="P3" s="26" t="s">
        <v>43</v>
      </c>
      <c r="Q3" s="24" t="s">
        <v>42</v>
      </c>
      <c r="R3" s="24" t="s">
        <v>44</v>
      </c>
      <c r="S3" s="24" t="s">
        <v>38</v>
      </c>
      <c r="T3" s="27" t="s">
        <v>39</v>
      </c>
      <c r="U3" s="26" t="s">
        <v>46</v>
      </c>
      <c r="V3" s="24" t="s">
        <v>90</v>
      </c>
      <c r="W3" s="24" t="s">
        <v>71</v>
      </c>
      <c r="X3" s="24" t="s">
        <v>72</v>
      </c>
      <c r="Y3" s="27" t="s">
        <v>76</v>
      </c>
    </row>
    <row r="4" spans="1:25" s="33" customFormat="1" ht="15.6" x14ac:dyDescent="0.3">
      <c r="A4" s="32" t="s">
        <v>47</v>
      </c>
      <c r="B4" s="20">
        <f>Attendance!AC4</f>
        <v>0</v>
      </c>
      <c r="C4" s="35">
        <v>80</v>
      </c>
      <c r="O4" s="34">
        <v>80</v>
      </c>
      <c r="P4" s="36"/>
      <c r="R4" s="37">
        <v>80</v>
      </c>
      <c r="S4" s="37">
        <v>80</v>
      </c>
      <c r="T4" s="35">
        <v>80</v>
      </c>
      <c r="U4" s="38">
        <v>0</v>
      </c>
      <c r="V4" s="39">
        <f>(C4*$C$2)+(O4*$O$2)+(R4*$R$2)+(S4*$S$2)+(T4*$T$2)+U4</f>
        <v>80</v>
      </c>
      <c r="W4" s="40" t="str">
        <f>IF(V4&gt;='Grading Standards'!$B$7,"A",IF(V4&gt;='Grading Standards'!$B$8,"A-",IF(V4&gt;='Grading Standards'!$B$9,"B+",IF(V4&gt;='Grading Standards'!$B$10,"B",IF(V4&gt;='Grading Standards'!$B$11,"B-","other")))))</f>
        <v>B-</v>
      </c>
      <c r="X4" s="40" t="str">
        <f>IF(V4&gt;='Grading Standards'!$B$11,"other",IF(V4&gt;='Grading Standards'!$B$12,"C+",IF(V4&gt;='Grading Standards'!$B$13,"C",IF(V4&gt;='Grading Standards'!$B$14,"C-",IF(V4&gt;='Grading Standards'!$B$15,"D",IF(V4&gt;='Grading Standards'!$B$16,"F","other"))))))</f>
        <v>other</v>
      </c>
      <c r="Y4" s="41"/>
    </row>
    <row r="5" spans="1:25" ht="15" x14ac:dyDescent="0.25">
      <c r="A5" s="1" t="s">
        <v>94</v>
      </c>
      <c r="B5" s="20">
        <f>Attendance!AC5</f>
        <v>1</v>
      </c>
      <c r="C5" s="28">
        <v>90</v>
      </c>
      <c r="D5">
        <v>100</v>
      </c>
      <c r="E5">
        <v>100</v>
      </c>
      <c r="F5">
        <v>100</v>
      </c>
      <c r="G5">
        <v>75</v>
      </c>
      <c r="H5">
        <v>95</v>
      </c>
      <c r="I5">
        <v>100</v>
      </c>
      <c r="J5">
        <v>97</v>
      </c>
      <c r="K5">
        <v>100</v>
      </c>
      <c r="L5">
        <v>85</v>
      </c>
      <c r="M5">
        <v>100</v>
      </c>
      <c r="N5">
        <v>100</v>
      </c>
      <c r="O5" s="21">
        <f>((M5+L5+K5+J5+I5+H5+G5+F5+E5+D5)-N5)/9</f>
        <v>94.666666666666671</v>
      </c>
      <c r="P5" s="4">
        <v>55</v>
      </c>
      <c r="Q5">
        <v>45</v>
      </c>
      <c r="R5" s="22">
        <f t="shared" ref="R5:R43" si="0">P5+Q5</f>
        <v>100</v>
      </c>
      <c r="S5" s="22">
        <v>92</v>
      </c>
      <c r="T5" s="28">
        <v>90</v>
      </c>
      <c r="U5" s="23">
        <v>3</v>
      </c>
      <c r="V5" s="31">
        <f t="shared" ref="V5:V44" si="1">(C5*$C$2)+(O5*$O$2)+(R5*$R$2)+(S5*$S$2)+(T5*$T$2)+U5</f>
        <v>96.8</v>
      </c>
      <c r="W5" t="str">
        <f>IF(V5&gt;='Grading Standards'!$B$7,"A",IF(V5&gt;='Grading Standards'!$B$8,"A-",IF(V5&gt;='Grading Standards'!$B$9,"B+",IF(V5&gt;='Grading Standards'!$B$10,"B",IF(V5&gt;='Grading Standards'!$B$11,"B-","other")))))</f>
        <v>A</v>
      </c>
      <c r="X5" t="str">
        <f>IF(V5&gt;='Grading Standards'!$B$11,"other",IF(V5&gt;='Grading Standards'!$B$12,"C+",IF(V5&gt;='Grading Standards'!$B$13,"C",IF(V5&gt;='Grading Standards'!$B$14,"C-",IF(V5&gt;='Grading Standards'!$B$15,"D",IF(V5&gt;='Grading Standards'!$B$16,"F","other"))))))</f>
        <v>other</v>
      </c>
    </row>
    <row r="6" spans="1:25" ht="15" x14ac:dyDescent="0.25">
      <c r="A6" s="1" t="s">
        <v>95</v>
      </c>
      <c r="B6" s="20">
        <f>Attendance!AC6</f>
        <v>3</v>
      </c>
      <c r="C6" s="28">
        <v>70</v>
      </c>
      <c r="D6">
        <v>99</v>
      </c>
      <c r="E6" s="2">
        <v>85</v>
      </c>
      <c r="F6">
        <v>91</v>
      </c>
      <c r="G6">
        <v>96</v>
      </c>
      <c r="H6">
        <v>75</v>
      </c>
      <c r="I6">
        <v>100</v>
      </c>
      <c r="J6">
        <v>90</v>
      </c>
      <c r="K6">
        <v>92</v>
      </c>
      <c r="L6">
        <v>90</v>
      </c>
      <c r="M6">
        <v>100</v>
      </c>
      <c r="N6">
        <f t="shared" ref="N6:N43" si="2">LARGE(D6:M6,10)</f>
        <v>75</v>
      </c>
      <c r="O6" s="21">
        <f t="shared" ref="O6:O43" si="3">((M6+L6+K6+J6+I6+H6+G6+F6+E6+D6)-N6)/9</f>
        <v>93.666666666666671</v>
      </c>
      <c r="P6" s="4">
        <v>49</v>
      </c>
      <c r="Q6">
        <v>39</v>
      </c>
      <c r="R6" s="22">
        <f t="shared" si="0"/>
        <v>88</v>
      </c>
      <c r="S6" s="22">
        <v>85</v>
      </c>
      <c r="T6" s="28">
        <v>70</v>
      </c>
      <c r="U6" s="23">
        <v>2</v>
      </c>
      <c r="V6" s="31">
        <f t="shared" si="1"/>
        <v>86.850000000000009</v>
      </c>
      <c r="W6" t="str">
        <f>IF(V6&gt;='Grading Standards'!$B$7,"A",IF(V6&gt;='Grading Standards'!$B$8,"A-",IF(V6&gt;='Grading Standards'!$B$9,"B+",IF(V6&gt;='Grading Standards'!$B$10,"B",IF(V6&gt;='Grading Standards'!$B$11,"B-","other")))))</f>
        <v>B</v>
      </c>
      <c r="X6" t="str">
        <f>IF(V6&gt;='Grading Standards'!$B$11,"other",IF(V6&gt;='Grading Standards'!$B$12,"C+",IF(V6&gt;='Grading Standards'!$B$13,"C",IF(V6&gt;='Grading Standards'!$B$14,"C-",IF(V6&gt;='Grading Standards'!$B$15,"D",IF(V6&gt;='Grading Standards'!$B$16,"F","other"))))))</f>
        <v>other</v>
      </c>
    </row>
    <row r="7" spans="1:25" ht="15" x14ac:dyDescent="0.25">
      <c r="A7" s="1" t="s">
        <v>96</v>
      </c>
      <c r="B7" s="20">
        <f>Attendance!AC7</f>
        <v>0</v>
      </c>
      <c r="C7" s="28">
        <v>89</v>
      </c>
      <c r="D7">
        <v>98</v>
      </c>
      <c r="E7" s="2">
        <v>87.5</v>
      </c>
      <c r="F7">
        <v>100</v>
      </c>
      <c r="G7">
        <v>86</v>
      </c>
      <c r="H7">
        <v>100</v>
      </c>
      <c r="I7">
        <v>90</v>
      </c>
      <c r="J7">
        <v>80</v>
      </c>
      <c r="K7">
        <v>84</v>
      </c>
      <c r="L7">
        <v>80</v>
      </c>
      <c r="M7">
        <v>100</v>
      </c>
      <c r="N7">
        <v>75</v>
      </c>
      <c r="O7" s="21">
        <f t="shared" si="3"/>
        <v>92.277777777777771</v>
      </c>
      <c r="P7" s="4">
        <v>51</v>
      </c>
      <c r="Q7">
        <v>45</v>
      </c>
      <c r="R7" s="22">
        <f t="shared" si="0"/>
        <v>96</v>
      </c>
      <c r="S7" s="22">
        <v>82</v>
      </c>
      <c r="T7" s="28">
        <v>89</v>
      </c>
      <c r="U7" s="23">
        <v>3</v>
      </c>
      <c r="V7" s="31">
        <f t="shared" si="1"/>
        <v>93.824999999999989</v>
      </c>
      <c r="W7" t="str">
        <f>IF(V7&gt;='Grading Standards'!$B$7,"A",IF(V7&gt;='Grading Standards'!$B$8,"A-",IF(V7&gt;='Grading Standards'!$B$9,"B+",IF(V7&gt;='Grading Standards'!$B$10,"B",IF(V7&gt;='Grading Standards'!$B$11,"B-","other")))))</f>
        <v>A-</v>
      </c>
      <c r="X7" t="str">
        <f>IF(V7&gt;='Grading Standards'!$B$11,"other",IF(V7&gt;='Grading Standards'!$B$12,"C+",IF(V7&gt;='Grading Standards'!$B$13,"C",IF(V7&gt;='Grading Standards'!$B$14,"C-",IF(V7&gt;='Grading Standards'!$B$15,"D",IF(V7&gt;='Grading Standards'!$B$16,"F","other"))))))</f>
        <v>other</v>
      </c>
    </row>
    <row r="8" spans="1:25" ht="15" x14ac:dyDescent="0.25">
      <c r="A8" s="1" t="s">
        <v>97</v>
      </c>
      <c r="B8" s="20">
        <f>Attendance!AC8</f>
        <v>7</v>
      </c>
      <c r="C8" s="28">
        <v>80</v>
      </c>
      <c r="D8">
        <v>91</v>
      </c>
      <c r="E8" s="2">
        <v>56.5</v>
      </c>
      <c r="F8">
        <v>93</v>
      </c>
      <c r="G8">
        <v>100</v>
      </c>
      <c r="H8">
        <v>90</v>
      </c>
      <c r="I8">
        <v>95</v>
      </c>
      <c r="J8">
        <v>75</v>
      </c>
      <c r="K8">
        <v>91</v>
      </c>
      <c r="L8">
        <v>75</v>
      </c>
      <c r="M8">
        <v>100</v>
      </c>
      <c r="N8">
        <f t="shared" si="2"/>
        <v>56.5</v>
      </c>
      <c r="O8" s="21">
        <f t="shared" si="3"/>
        <v>90</v>
      </c>
      <c r="P8" s="4">
        <v>45</v>
      </c>
      <c r="Q8">
        <v>32</v>
      </c>
      <c r="R8" s="22">
        <f t="shared" si="0"/>
        <v>77</v>
      </c>
      <c r="S8" s="22">
        <v>72</v>
      </c>
      <c r="T8" s="28">
        <v>80</v>
      </c>
      <c r="U8" s="23">
        <v>2</v>
      </c>
      <c r="V8" s="31">
        <f t="shared" si="1"/>
        <v>85.25</v>
      </c>
      <c r="W8" t="str">
        <f>IF(V8&gt;='Grading Standards'!$B$7,"A",IF(V8&gt;='Grading Standards'!$B$8,"A-",IF(V8&gt;='Grading Standards'!$B$9,"B+",IF(V8&gt;='Grading Standards'!$B$10,"B",IF(V8&gt;='Grading Standards'!$B$11,"B-","other")))))</f>
        <v>B</v>
      </c>
      <c r="X8" t="str">
        <f>IF(V8&gt;='Grading Standards'!$B$11,"other",IF(V8&gt;='Grading Standards'!$B$12,"C+",IF(V8&gt;='Grading Standards'!$B$13,"C",IF(V8&gt;='Grading Standards'!$B$14,"C-",IF(V8&gt;='Grading Standards'!$B$15,"D",IF(V8&gt;='Grading Standards'!$B$16,"F","other"))))))</f>
        <v>other</v>
      </c>
    </row>
    <row r="9" spans="1:25" ht="15" x14ac:dyDescent="0.25">
      <c r="A9" s="1" t="s">
        <v>98</v>
      </c>
      <c r="B9" s="20">
        <f>Attendance!AC9</f>
        <v>4</v>
      </c>
      <c r="C9" s="28">
        <v>50</v>
      </c>
      <c r="D9">
        <v>98</v>
      </c>
      <c r="E9">
        <v>75</v>
      </c>
      <c r="F9">
        <v>100</v>
      </c>
      <c r="G9">
        <v>70</v>
      </c>
      <c r="H9">
        <v>98</v>
      </c>
      <c r="I9">
        <v>89</v>
      </c>
      <c r="J9">
        <v>75</v>
      </c>
      <c r="K9">
        <v>88</v>
      </c>
      <c r="L9">
        <v>93</v>
      </c>
      <c r="M9">
        <v>100</v>
      </c>
      <c r="N9">
        <v>75</v>
      </c>
      <c r="O9" s="21">
        <f t="shared" si="3"/>
        <v>90.111111111111114</v>
      </c>
      <c r="P9" s="4">
        <v>55</v>
      </c>
      <c r="Q9">
        <v>41</v>
      </c>
      <c r="R9" s="22">
        <f t="shared" si="0"/>
        <v>96</v>
      </c>
      <c r="S9" s="22">
        <v>85</v>
      </c>
      <c r="T9" s="28">
        <v>50</v>
      </c>
      <c r="U9" s="23">
        <v>3</v>
      </c>
      <c r="V9" s="31">
        <f t="shared" si="1"/>
        <v>81.45</v>
      </c>
      <c r="W9" t="str">
        <f>IF(V9&gt;='Grading Standards'!$B$7,"A",IF(V9&gt;='Grading Standards'!$B$8,"A-",IF(V9&gt;='Grading Standards'!$B$9,"B+",IF(V9&gt;='Grading Standards'!$B$10,"B",IF(V9&gt;='Grading Standards'!$B$11,"B-","other")))))</f>
        <v>B-</v>
      </c>
      <c r="X9" t="str">
        <f>IF(V9&gt;='Grading Standards'!$B$11,"other",IF(V9&gt;='Grading Standards'!$B$12,"C+",IF(V9&gt;='Grading Standards'!$B$13,"C",IF(V9&gt;='Grading Standards'!$B$14,"C-",IF(V9&gt;='Grading Standards'!$B$15,"D",IF(V9&gt;='Grading Standards'!$B$16,"F","other"))))))</f>
        <v>other</v>
      </c>
    </row>
    <row r="10" spans="1:25" ht="15" x14ac:dyDescent="0.25">
      <c r="A10" s="1" t="s">
        <v>99</v>
      </c>
      <c r="B10" s="20">
        <f>Attendance!AC10</f>
        <v>3</v>
      </c>
      <c r="C10" s="28">
        <v>76</v>
      </c>
      <c r="D10">
        <v>83</v>
      </c>
      <c r="E10">
        <v>75</v>
      </c>
      <c r="F10">
        <v>100</v>
      </c>
      <c r="G10">
        <v>75</v>
      </c>
      <c r="H10">
        <v>100</v>
      </c>
      <c r="I10">
        <v>100</v>
      </c>
      <c r="J10">
        <v>88</v>
      </c>
      <c r="K10">
        <v>88</v>
      </c>
      <c r="L10">
        <v>75</v>
      </c>
      <c r="M10">
        <v>100</v>
      </c>
      <c r="N10">
        <f t="shared" si="2"/>
        <v>75</v>
      </c>
      <c r="O10" s="21">
        <f t="shared" si="3"/>
        <v>89.888888888888886</v>
      </c>
      <c r="P10" s="4">
        <v>47</v>
      </c>
      <c r="Q10">
        <v>30</v>
      </c>
      <c r="R10" s="22">
        <f t="shared" si="0"/>
        <v>77</v>
      </c>
      <c r="S10" s="22">
        <v>82</v>
      </c>
      <c r="T10" s="28">
        <v>76</v>
      </c>
      <c r="U10" s="23">
        <v>2</v>
      </c>
      <c r="V10" s="31">
        <f t="shared" si="1"/>
        <v>85</v>
      </c>
      <c r="W10" t="str">
        <f>IF(V10&gt;='Grading Standards'!$B$7,"A",IF(V10&gt;='Grading Standards'!$B$8,"A-",IF(V10&gt;='Grading Standards'!$B$9,"B+",IF(V10&gt;='Grading Standards'!$B$10,"B",IF(V10&gt;='Grading Standards'!$B$11,"B-","other")))))</f>
        <v>B</v>
      </c>
      <c r="X10" t="str">
        <f>IF(V10&gt;='Grading Standards'!$B$11,"other",IF(V10&gt;='Grading Standards'!$B$12,"C+",IF(V10&gt;='Grading Standards'!$B$13,"C",IF(V10&gt;='Grading Standards'!$B$14,"C-",IF(V10&gt;='Grading Standards'!$B$15,"D",IF(V10&gt;='Grading Standards'!$B$16,"F","other"))))))</f>
        <v>other</v>
      </c>
    </row>
    <row r="11" spans="1:25" ht="15" x14ac:dyDescent="0.25">
      <c r="A11" s="1" t="s">
        <v>100</v>
      </c>
      <c r="B11" s="20">
        <f>Attendance!AC11</f>
        <v>2</v>
      </c>
      <c r="C11" s="28">
        <v>85</v>
      </c>
      <c r="D11">
        <v>100</v>
      </c>
      <c r="E11">
        <v>75</v>
      </c>
      <c r="F11">
        <v>94</v>
      </c>
      <c r="G11">
        <v>100</v>
      </c>
      <c r="H11">
        <v>100</v>
      </c>
      <c r="I11">
        <v>100</v>
      </c>
      <c r="J11">
        <v>92</v>
      </c>
      <c r="K11">
        <v>93</v>
      </c>
      <c r="L11">
        <v>95</v>
      </c>
      <c r="M11">
        <v>100</v>
      </c>
      <c r="N11">
        <f t="shared" si="2"/>
        <v>75</v>
      </c>
      <c r="O11" s="21">
        <f t="shared" si="3"/>
        <v>97.111111111111114</v>
      </c>
      <c r="P11" s="4">
        <v>55</v>
      </c>
      <c r="Q11">
        <v>45</v>
      </c>
      <c r="R11" s="22">
        <f t="shared" si="0"/>
        <v>100</v>
      </c>
      <c r="S11" s="22">
        <v>85</v>
      </c>
      <c r="T11" s="28">
        <v>85</v>
      </c>
      <c r="U11" s="23">
        <v>3</v>
      </c>
      <c r="V11" s="31">
        <f t="shared" si="1"/>
        <v>95.7</v>
      </c>
      <c r="W11" t="str">
        <f>IF(V11&gt;='Grading Standards'!$B$7,"A",IF(V11&gt;='Grading Standards'!$B$8,"A-",IF(V11&gt;='Grading Standards'!$B$9,"B+",IF(V11&gt;='Grading Standards'!$B$10,"B",IF(V11&gt;='Grading Standards'!$B$11,"B-","other")))))</f>
        <v>A</v>
      </c>
      <c r="X11" t="str">
        <f>IF(V11&gt;='Grading Standards'!$B$11,"other",IF(V11&gt;='Grading Standards'!$B$12,"C+",IF(V11&gt;='Grading Standards'!$B$13,"C",IF(V11&gt;='Grading Standards'!$B$14,"C-",IF(V11&gt;='Grading Standards'!$B$15,"D",IF(V11&gt;='Grading Standards'!$B$16,"F","other"))))))</f>
        <v>other</v>
      </c>
    </row>
    <row r="12" spans="1:25" ht="15" x14ac:dyDescent="0.25">
      <c r="A12" s="1" t="s">
        <v>101</v>
      </c>
      <c r="B12" s="20">
        <f>Attendance!AC12</f>
        <v>0</v>
      </c>
      <c r="C12" s="28">
        <v>98</v>
      </c>
      <c r="D12">
        <v>100</v>
      </c>
      <c r="E12" s="2">
        <v>100</v>
      </c>
      <c r="F12">
        <v>100</v>
      </c>
      <c r="G12">
        <v>94</v>
      </c>
      <c r="H12">
        <v>99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f t="shared" si="2"/>
        <v>94</v>
      </c>
      <c r="O12" s="21">
        <f t="shared" si="3"/>
        <v>99.888888888888886</v>
      </c>
      <c r="P12" s="4">
        <v>55</v>
      </c>
      <c r="Q12">
        <v>45</v>
      </c>
      <c r="R12" s="22">
        <f t="shared" si="0"/>
        <v>100</v>
      </c>
      <c r="S12" s="22">
        <v>85</v>
      </c>
      <c r="T12" s="28">
        <v>98</v>
      </c>
      <c r="U12" s="23">
        <v>3</v>
      </c>
      <c r="V12" s="31">
        <f t="shared" si="1"/>
        <v>100.85</v>
      </c>
      <c r="W12" t="str">
        <f>IF(V12&gt;='Grading Standards'!$B$7,"A",IF(V12&gt;='Grading Standards'!$B$8,"A-",IF(V12&gt;='Grading Standards'!$B$9,"B+",IF(V12&gt;='Grading Standards'!$B$10,"B",IF(V12&gt;='Grading Standards'!$B$11,"B-","other")))))</f>
        <v>A</v>
      </c>
      <c r="X12" t="str">
        <f>IF(V12&gt;='Grading Standards'!$B$11,"other",IF(V12&gt;='Grading Standards'!$B$12,"C+",IF(V12&gt;='Grading Standards'!$B$13,"C",IF(V12&gt;='Grading Standards'!$B$14,"C-",IF(V12&gt;='Grading Standards'!$B$15,"D",IF(V12&gt;='Grading Standards'!$B$16,"F","other"))))))</f>
        <v>other</v>
      </c>
    </row>
    <row r="13" spans="1:25" ht="15" x14ac:dyDescent="0.25">
      <c r="A13" s="1" t="s">
        <v>102</v>
      </c>
      <c r="B13" s="20">
        <f>Attendance!AC13</f>
        <v>2</v>
      </c>
      <c r="C13" s="28">
        <v>90</v>
      </c>
      <c r="D13">
        <v>85</v>
      </c>
      <c r="E13" s="2">
        <v>94</v>
      </c>
      <c r="F13">
        <v>95</v>
      </c>
      <c r="G13">
        <v>100</v>
      </c>
      <c r="H13">
        <v>100</v>
      </c>
      <c r="I13">
        <v>100</v>
      </c>
      <c r="J13">
        <v>98</v>
      </c>
      <c r="K13">
        <v>99</v>
      </c>
      <c r="L13">
        <v>80</v>
      </c>
      <c r="M13">
        <v>100</v>
      </c>
      <c r="N13">
        <v>75</v>
      </c>
      <c r="O13" s="21">
        <f t="shared" si="3"/>
        <v>97.333333333333329</v>
      </c>
      <c r="P13" s="4">
        <v>45</v>
      </c>
      <c r="Q13">
        <v>43</v>
      </c>
      <c r="R13" s="22">
        <f t="shared" si="0"/>
        <v>88</v>
      </c>
      <c r="S13" s="22">
        <v>92</v>
      </c>
      <c r="T13" s="28">
        <v>90</v>
      </c>
      <c r="U13" s="23">
        <v>3</v>
      </c>
      <c r="V13" s="31">
        <f t="shared" si="1"/>
        <v>96.2</v>
      </c>
      <c r="W13" t="str">
        <f>IF(V13&gt;='Grading Standards'!$B$7,"A",IF(V13&gt;='Grading Standards'!$B$8,"A-",IF(V13&gt;='Grading Standards'!$B$9,"B+",IF(V13&gt;='Grading Standards'!$B$10,"B",IF(V13&gt;='Grading Standards'!$B$11,"B-","other")))))</f>
        <v>A</v>
      </c>
      <c r="X13" t="str">
        <f>IF(V13&gt;='Grading Standards'!$B$11,"other",IF(V13&gt;='Grading Standards'!$B$12,"C+",IF(V13&gt;='Grading Standards'!$B$13,"C",IF(V13&gt;='Grading Standards'!$B$14,"C-",IF(V13&gt;='Grading Standards'!$B$15,"D",IF(V13&gt;='Grading Standards'!$B$16,"F","other"))))))</f>
        <v>other</v>
      </c>
    </row>
    <row r="14" spans="1:25" ht="15" x14ac:dyDescent="0.25">
      <c r="A14" s="1" t="s">
        <v>103</v>
      </c>
      <c r="B14" s="20">
        <f>Attendance!AC14</f>
        <v>2</v>
      </c>
      <c r="C14" s="28">
        <v>70</v>
      </c>
      <c r="D14">
        <v>100</v>
      </c>
      <c r="E14" s="2">
        <v>70</v>
      </c>
      <c r="F14">
        <v>99</v>
      </c>
      <c r="G14">
        <v>92</v>
      </c>
      <c r="H14">
        <v>100</v>
      </c>
      <c r="I14">
        <v>100</v>
      </c>
      <c r="J14">
        <v>97</v>
      </c>
      <c r="K14">
        <v>98</v>
      </c>
      <c r="L14">
        <v>85</v>
      </c>
      <c r="M14">
        <v>100</v>
      </c>
      <c r="N14">
        <f t="shared" si="2"/>
        <v>70</v>
      </c>
      <c r="O14" s="21">
        <f t="shared" si="3"/>
        <v>96.777777777777771</v>
      </c>
      <c r="P14" s="4">
        <v>45</v>
      </c>
      <c r="Q14">
        <v>38</v>
      </c>
      <c r="R14" s="22">
        <f t="shared" si="0"/>
        <v>83</v>
      </c>
      <c r="S14" s="22">
        <v>88</v>
      </c>
      <c r="T14" s="28">
        <v>70</v>
      </c>
      <c r="U14" s="23"/>
      <c r="V14" s="31">
        <f t="shared" si="1"/>
        <v>85.8</v>
      </c>
      <c r="W14" t="str">
        <f>IF(V14&gt;='Grading Standards'!$B$7,"A",IF(V14&gt;='Grading Standards'!$B$8,"A-",IF(V14&gt;='Grading Standards'!$B$9,"B+",IF(V14&gt;='Grading Standards'!$B$10,"B",IF(V14&gt;='Grading Standards'!$B$11,"B-","other")))))</f>
        <v>B</v>
      </c>
      <c r="X14" t="str">
        <f>IF(V14&gt;='Grading Standards'!$B$11,"other",IF(V14&gt;='Grading Standards'!$B$12,"C+",IF(V14&gt;='Grading Standards'!$B$13,"C",IF(V14&gt;='Grading Standards'!$B$14,"C-",IF(V14&gt;='Grading Standards'!$B$15,"D",IF(V14&gt;='Grading Standards'!$B$16,"F","other"))))))</f>
        <v>other</v>
      </c>
    </row>
    <row r="15" spans="1:25" ht="15" x14ac:dyDescent="0.25">
      <c r="A15" s="1" t="s">
        <v>104</v>
      </c>
      <c r="B15" s="20">
        <f>Attendance!AC15</f>
        <v>16</v>
      </c>
      <c r="C15" s="28">
        <v>99</v>
      </c>
      <c r="D15">
        <v>94</v>
      </c>
      <c r="E15" s="2">
        <v>86</v>
      </c>
      <c r="F15">
        <v>85</v>
      </c>
      <c r="G15">
        <v>100</v>
      </c>
      <c r="H15">
        <v>91</v>
      </c>
      <c r="I15">
        <v>0</v>
      </c>
      <c r="J15">
        <v>60.5</v>
      </c>
      <c r="K15">
        <v>73</v>
      </c>
      <c r="L15">
        <v>0</v>
      </c>
      <c r="M15">
        <v>0</v>
      </c>
      <c r="N15">
        <f t="shared" si="2"/>
        <v>0</v>
      </c>
      <c r="O15" s="21">
        <f t="shared" si="3"/>
        <v>65.5</v>
      </c>
      <c r="P15" s="4">
        <v>0</v>
      </c>
      <c r="Q15">
        <v>45</v>
      </c>
      <c r="R15" s="22">
        <f t="shared" si="0"/>
        <v>45</v>
      </c>
      <c r="S15" s="22"/>
      <c r="T15" s="28">
        <v>99</v>
      </c>
      <c r="U15" s="23"/>
      <c r="V15" s="31">
        <f t="shared" si="1"/>
        <v>65.924999999999997</v>
      </c>
      <c r="W15" t="str">
        <f>IF(V15&gt;='Grading Standards'!$B$7,"A",IF(V15&gt;='Grading Standards'!$B$8,"A-",IF(V15&gt;='Grading Standards'!$B$9,"B+",IF(V15&gt;='Grading Standards'!$B$10,"B",IF(V15&gt;='Grading Standards'!$B$11,"B-","other")))))</f>
        <v>other</v>
      </c>
      <c r="X15" t="str">
        <f>IF(V15&gt;='Grading Standards'!$B$11,"other",IF(V15&gt;='Grading Standards'!$B$12,"C+",IF(V15&gt;='Grading Standards'!$B$13,"C",IF(V15&gt;='Grading Standards'!$B$14,"C-",IF(V15&gt;='Grading Standards'!$B$15,"D",IF(V15&gt;='Grading Standards'!$B$16,"F","other"))))))</f>
        <v>D</v>
      </c>
    </row>
    <row r="16" spans="1:25" ht="15" x14ac:dyDescent="0.25">
      <c r="A16" s="1" t="s">
        <v>105</v>
      </c>
      <c r="B16" s="20">
        <f>Attendance!AC16</f>
        <v>3</v>
      </c>
      <c r="C16" s="28">
        <v>80</v>
      </c>
      <c r="D16">
        <v>93</v>
      </c>
      <c r="E16" s="2">
        <v>97</v>
      </c>
      <c r="F16">
        <v>95</v>
      </c>
      <c r="G16">
        <v>75</v>
      </c>
      <c r="H16">
        <v>83</v>
      </c>
      <c r="I16">
        <v>80</v>
      </c>
      <c r="J16">
        <v>78</v>
      </c>
      <c r="K16">
        <v>88</v>
      </c>
      <c r="L16">
        <v>93</v>
      </c>
      <c r="M16">
        <v>100</v>
      </c>
      <c r="N16">
        <f t="shared" si="2"/>
        <v>75</v>
      </c>
      <c r="O16" s="21">
        <f t="shared" si="3"/>
        <v>89.666666666666671</v>
      </c>
      <c r="P16" s="4">
        <v>33</v>
      </c>
      <c r="Q16">
        <v>39</v>
      </c>
      <c r="R16" s="22">
        <f t="shared" si="0"/>
        <v>72</v>
      </c>
      <c r="S16" s="22">
        <v>95</v>
      </c>
      <c r="T16" s="28">
        <v>80</v>
      </c>
      <c r="U16" s="23"/>
      <c r="V16" s="31">
        <f t="shared" si="1"/>
        <v>84.65</v>
      </c>
      <c r="W16" t="str">
        <f>IF(V16&gt;='Grading Standards'!$B$7,"A",IF(V16&gt;='Grading Standards'!$B$8,"A-",IF(V16&gt;='Grading Standards'!$B$9,"B+",IF(V16&gt;='Grading Standards'!$B$10,"B",IF(V16&gt;='Grading Standards'!$B$11,"B-","other")))))</f>
        <v>B</v>
      </c>
      <c r="X16" t="str">
        <f>IF(V16&gt;='Grading Standards'!$B$11,"other",IF(V16&gt;='Grading Standards'!$B$12,"C+",IF(V16&gt;='Grading Standards'!$B$13,"C",IF(V16&gt;='Grading Standards'!$B$14,"C-",IF(V16&gt;='Grading Standards'!$B$15,"D",IF(V16&gt;='Grading Standards'!$B$16,"F","other"))))))</f>
        <v>other</v>
      </c>
    </row>
    <row r="17" spans="1:24" ht="15" x14ac:dyDescent="0.25">
      <c r="A17" s="1" t="s">
        <v>106</v>
      </c>
      <c r="B17" s="20">
        <f>Attendance!AC17</f>
        <v>6</v>
      </c>
      <c r="C17" s="28">
        <v>50</v>
      </c>
      <c r="D17">
        <v>89</v>
      </c>
      <c r="E17" s="2">
        <v>87</v>
      </c>
      <c r="F17">
        <v>98</v>
      </c>
      <c r="G17">
        <v>0</v>
      </c>
      <c r="H17">
        <v>94</v>
      </c>
      <c r="I17">
        <v>90</v>
      </c>
      <c r="J17">
        <v>88</v>
      </c>
      <c r="K17">
        <v>94</v>
      </c>
      <c r="L17">
        <v>0</v>
      </c>
      <c r="M17">
        <v>90</v>
      </c>
      <c r="N17">
        <f t="shared" si="2"/>
        <v>0</v>
      </c>
      <c r="O17" s="21">
        <f t="shared" si="3"/>
        <v>81.111111111111114</v>
      </c>
      <c r="P17" s="4">
        <v>45</v>
      </c>
      <c r="Q17">
        <v>36</v>
      </c>
      <c r="R17" s="22">
        <f t="shared" si="0"/>
        <v>81</v>
      </c>
      <c r="S17" s="22">
        <v>85</v>
      </c>
      <c r="T17" s="28">
        <v>50</v>
      </c>
      <c r="U17" s="23"/>
      <c r="V17" s="31">
        <f t="shared" si="1"/>
        <v>72.150000000000006</v>
      </c>
      <c r="W17" t="str">
        <f>IF(V17&gt;='Grading Standards'!$B$7,"A",IF(V17&gt;='Grading Standards'!$B$8,"A-",IF(V17&gt;='Grading Standards'!$B$9,"B+",IF(V17&gt;='Grading Standards'!$B$10,"B",IF(V17&gt;='Grading Standards'!$B$11,"B-","other")))))</f>
        <v>other</v>
      </c>
      <c r="X17" t="str">
        <f>IF(V17&gt;='Grading Standards'!$B$11,"other",IF(V17&gt;='Grading Standards'!$B$12,"C+",IF(V17&gt;='Grading Standards'!$B$13,"C",IF(V17&gt;='Grading Standards'!$B$14,"C-",IF(V17&gt;='Grading Standards'!$B$15,"D",IF(V17&gt;='Grading Standards'!$B$16,"F","other"))))))</f>
        <v>C-</v>
      </c>
    </row>
    <row r="18" spans="1:24" ht="15" x14ac:dyDescent="0.25">
      <c r="A18" s="1" t="s">
        <v>107</v>
      </c>
      <c r="B18" s="20">
        <f>Attendance!AC18</f>
        <v>1</v>
      </c>
      <c r="C18" s="28">
        <v>76</v>
      </c>
      <c r="D18">
        <v>82</v>
      </c>
      <c r="E18" s="2">
        <v>90</v>
      </c>
      <c r="F18">
        <v>100</v>
      </c>
      <c r="G18">
        <v>94</v>
      </c>
      <c r="H18">
        <v>88</v>
      </c>
      <c r="I18">
        <v>100</v>
      </c>
      <c r="J18">
        <v>85</v>
      </c>
      <c r="K18">
        <v>80</v>
      </c>
      <c r="L18">
        <v>75</v>
      </c>
      <c r="M18">
        <v>95</v>
      </c>
      <c r="N18">
        <f t="shared" si="2"/>
        <v>75</v>
      </c>
      <c r="O18" s="21">
        <f t="shared" si="3"/>
        <v>90.444444444444443</v>
      </c>
      <c r="P18" s="4">
        <v>47</v>
      </c>
      <c r="Q18">
        <v>39</v>
      </c>
      <c r="R18" s="22">
        <f t="shared" si="0"/>
        <v>86</v>
      </c>
      <c r="S18" s="22">
        <v>92</v>
      </c>
      <c r="T18" s="28">
        <v>76</v>
      </c>
      <c r="U18" s="23">
        <v>2</v>
      </c>
      <c r="V18" s="31">
        <f t="shared" si="1"/>
        <v>87.600000000000009</v>
      </c>
      <c r="W18" t="str">
        <f>IF(V18&gt;='Grading Standards'!$B$7,"A",IF(V18&gt;='Grading Standards'!$B$8,"A-",IF(V18&gt;='Grading Standards'!$B$9,"B+",IF(V18&gt;='Grading Standards'!$B$10,"B",IF(V18&gt;='Grading Standards'!$B$11,"B-","other")))))</f>
        <v>B+</v>
      </c>
      <c r="X18" t="str">
        <f>IF(V18&gt;='Grading Standards'!$B$11,"other",IF(V18&gt;='Grading Standards'!$B$12,"C+",IF(V18&gt;='Grading Standards'!$B$13,"C",IF(V18&gt;='Grading Standards'!$B$14,"C-",IF(V18&gt;='Grading Standards'!$B$15,"D",IF(V18&gt;='Grading Standards'!$B$16,"F","other"))))))</f>
        <v>other</v>
      </c>
    </row>
    <row r="19" spans="1:24" ht="15" x14ac:dyDescent="0.25">
      <c r="A19" s="1" t="s">
        <v>108</v>
      </c>
      <c r="B19" s="20">
        <f>Attendance!AC19</f>
        <v>1</v>
      </c>
      <c r="C19" s="28">
        <v>85</v>
      </c>
      <c r="D19">
        <v>98</v>
      </c>
      <c r="E19" s="2">
        <v>78</v>
      </c>
      <c r="F19">
        <v>91</v>
      </c>
      <c r="G19">
        <v>92</v>
      </c>
      <c r="H19">
        <v>95</v>
      </c>
      <c r="I19">
        <v>100</v>
      </c>
      <c r="J19">
        <v>90</v>
      </c>
      <c r="K19">
        <v>0</v>
      </c>
      <c r="L19">
        <v>97</v>
      </c>
      <c r="M19">
        <v>90</v>
      </c>
      <c r="N19">
        <f t="shared" si="2"/>
        <v>0</v>
      </c>
      <c r="O19" s="21">
        <f t="shared" si="3"/>
        <v>92.333333333333329</v>
      </c>
      <c r="P19" s="4">
        <v>35</v>
      </c>
      <c r="Q19">
        <v>45</v>
      </c>
      <c r="R19" s="22">
        <f t="shared" si="0"/>
        <v>80</v>
      </c>
      <c r="S19" s="22">
        <v>92</v>
      </c>
      <c r="T19" s="28">
        <v>85</v>
      </c>
      <c r="U19" s="23"/>
      <c r="V19" s="31">
        <f t="shared" si="1"/>
        <v>88.25</v>
      </c>
      <c r="W19" t="str">
        <f>IF(V19&gt;='Grading Standards'!$B$7,"A",IF(V19&gt;='Grading Standards'!$B$8,"A-",IF(V19&gt;='Grading Standards'!$B$9,"B+",IF(V19&gt;='Grading Standards'!$B$10,"B",IF(V19&gt;='Grading Standards'!$B$11,"B-","other")))))</f>
        <v>B+</v>
      </c>
      <c r="X19" t="str">
        <f>IF(V19&gt;='Grading Standards'!$B$11,"other",IF(V19&gt;='Grading Standards'!$B$12,"C+",IF(V19&gt;='Grading Standards'!$B$13,"C",IF(V19&gt;='Grading Standards'!$B$14,"C-",IF(V19&gt;='Grading Standards'!$B$15,"D",IF(V19&gt;='Grading Standards'!$B$16,"F","other"))))))</f>
        <v>other</v>
      </c>
    </row>
    <row r="20" spans="1:24" ht="15" x14ac:dyDescent="0.25">
      <c r="A20" s="1" t="s">
        <v>109</v>
      </c>
      <c r="B20" s="20">
        <f>Attendance!AC20</f>
        <v>5</v>
      </c>
      <c r="C20" s="28">
        <v>98</v>
      </c>
      <c r="D20">
        <v>92</v>
      </c>
      <c r="E20">
        <v>75</v>
      </c>
      <c r="F20">
        <v>75</v>
      </c>
      <c r="G20">
        <v>90</v>
      </c>
      <c r="H20">
        <v>90</v>
      </c>
      <c r="I20">
        <v>100</v>
      </c>
      <c r="J20">
        <v>75</v>
      </c>
      <c r="K20">
        <v>96</v>
      </c>
      <c r="L20">
        <v>100</v>
      </c>
      <c r="M20">
        <v>95</v>
      </c>
      <c r="N20">
        <f t="shared" si="2"/>
        <v>75</v>
      </c>
      <c r="O20" s="21">
        <f t="shared" si="3"/>
        <v>90.333333333333329</v>
      </c>
      <c r="P20" s="4">
        <v>45</v>
      </c>
      <c r="Q20">
        <v>34</v>
      </c>
      <c r="R20" s="22">
        <f t="shared" si="0"/>
        <v>79</v>
      </c>
      <c r="S20" s="22">
        <v>78</v>
      </c>
      <c r="T20" s="28">
        <v>98</v>
      </c>
      <c r="U20" s="23">
        <v>2</v>
      </c>
      <c r="V20" s="31">
        <f t="shared" si="1"/>
        <v>91.700000000000017</v>
      </c>
      <c r="W20" t="str">
        <f>IF(V20&gt;='Grading Standards'!$B$7,"A",IF(V20&gt;='Grading Standards'!$B$8,"A-",IF(V20&gt;='Grading Standards'!$B$9,"B+",IF(V20&gt;='Grading Standards'!$B$10,"B",IF(V20&gt;='Grading Standards'!$B$11,"B-","other")))))</f>
        <v>A-</v>
      </c>
      <c r="X20" t="str">
        <f>IF(V20&gt;='Grading Standards'!$B$11,"other",IF(V20&gt;='Grading Standards'!$B$12,"C+",IF(V20&gt;='Grading Standards'!$B$13,"C",IF(V20&gt;='Grading Standards'!$B$14,"C-",IF(V20&gt;='Grading Standards'!$B$15,"D",IF(V20&gt;='Grading Standards'!$B$16,"F","other"))))))</f>
        <v>other</v>
      </c>
    </row>
    <row r="21" spans="1:24" ht="15" x14ac:dyDescent="0.25">
      <c r="A21" s="1" t="s">
        <v>110</v>
      </c>
      <c r="B21" s="20">
        <f>Attendance!AC21</f>
        <v>3</v>
      </c>
      <c r="C21" s="28">
        <v>90</v>
      </c>
      <c r="D21">
        <v>99</v>
      </c>
      <c r="E21">
        <v>100</v>
      </c>
      <c r="F21">
        <v>92</v>
      </c>
      <c r="G21">
        <v>75</v>
      </c>
      <c r="H21">
        <v>83</v>
      </c>
      <c r="I21">
        <v>100</v>
      </c>
      <c r="J21">
        <v>100</v>
      </c>
      <c r="K21">
        <v>92</v>
      </c>
      <c r="L21">
        <v>85</v>
      </c>
      <c r="M21">
        <v>100</v>
      </c>
      <c r="N21">
        <f t="shared" si="2"/>
        <v>75</v>
      </c>
      <c r="O21" s="21">
        <f t="shared" si="3"/>
        <v>94.555555555555557</v>
      </c>
      <c r="P21" s="4">
        <v>55</v>
      </c>
      <c r="Q21">
        <v>30</v>
      </c>
      <c r="R21" s="22">
        <f t="shared" si="0"/>
        <v>85</v>
      </c>
      <c r="S21" s="22">
        <v>85</v>
      </c>
      <c r="T21" s="28">
        <v>90</v>
      </c>
      <c r="U21" s="23"/>
      <c r="V21" s="31">
        <f t="shared" si="1"/>
        <v>90.800000000000011</v>
      </c>
      <c r="W21" t="str">
        <f>IF(V21&gt;='Grading Standards'!$B$7,"A",IF(V21&gt;='Grading Standards'!$B$8,"A-",IF(V21&gt;='Grading Standards'!$B$9,"B+",IF(V21&gt;='Grading Standards'!$B$10,"B",IF(V21&gt;='Grading Standards'!$B$11,"B-","other")))))</f>
        <v>A-</v>
      </c>
      <c r="X21" t="str">
        <f>IF(V21&gt;='Grading Standards'!$B$11,"other",IF(V21&gt;='Grading Standards'!$B$12,"C+",IF(V21&gt;='Grading Standards'!$B$13,"C",IF(V21&gt;='Grading Standards'!$B$14,"C-",IF(V21&gt;='Grading Standards'!$B$15,"D",IF(V21&gt;='Grading Standards'!$B$16,"F","other"))))))</f>
        <v>other</v>
      </c>
    </row>
    <row r="22" spans="1:24" ht="15" x14ac:dyDescent="0.25">
      <c r="A22" s="1" t="s">
        <v>111</v>
      </c>
      <c r="B22" s="20">
        <f>Attendance!AC22</f>
        <v>1</v>
      </c>
      <c r="C22" s="28">
        <v>70</v>
      </c>
      <c r="D22">
        <v>90</v>
      </c>
      <c r="E22" s="2">
        <v>77.5</v>
      </c>
      <c r="F22">
        <v>100</v>
      </c>
      <c r="G22">
        <v>98</v>
      </c>
      <c r="H22">
        <v>95</v>
      </c>
      <c r="I22">
        <v>100</v>
      </c>
      <c r="J22">
        <v>80</v>
      </c>
      <c r="K22">
        <v>90</v>
      </c>
      <c r="L22">
        <v>99</v>
      </c>
      <c r="M22">
        <v>100</v>
      </c>
      <c r="N22">
        <f t="shared" si="2"/>
        <v>77.5</v>
      </c>
      <c r="O22" s="21">
        <f t="shared" si="3"/>
        <v>94.666666666666671</v>
      </c>
      <c r="P22" s="4">
        <v>45</v>
      </c>
      <c r="Q22">
        <v>45</v>
      </c>
      <c r="R22" s="22">
        <f t="shared" si="0"/>
        <v>90</v>
      </c>
      <c r="S22" s="22">
        <v>85</v>
      </c>
      <c r="T22" s="28">
        <v>70</v>
      </c>
      <c r="U22" s="23">
        <v>3</v>
      </c>
      <c r="V22" s="31">
        <f t="shared" si="1"/>
        <v>88.6</v>
      </c>
      <c r="W22" t="str">
        <f>IF(V22&gt;='Grading Standards'!$B$7,"A",IF(V22&gt;='Grading Standards'!$B$8,"A-",IF(V22&gt;='Grading Standards'!$B$9,"B+",IF(V22&gt;='Grading Standards'!$B$10,"B",IF(V22&gt;='Grading Standards'!$B$11,"B-","other")))))</f>
        <v>B+</v>
      </c>
      <c r="X22" t="str">
        <f>IF(V22&gt;='Grading Standards'!$B$11,"other",IF(V22&gt;='Grading Standards'!$B$12,"C+",IF(V22&gt;='Grading Standards'!$B$13,"C",IF(V22&gt;='Grading Standards'!$B$14,"C-",IF(V22&gt;='Grading Standards'!$B$15,"D",IF(V22&gt;='Grading Standards'!$B$16,"F","other"))))))</f>
        <v>other</v>
      </c>
    </row>
    <row r="23" spans="1:24" ht="15" x14ac:dyDescent="0.25">
      <c r="A23" s="1" t="s">
        <v>112</v>
      </c>
      <c r="B23" s="20">
        <f>Attendance!AC23</f>
        <v>3</v>
      </c>
      <c r="C23" s="28">
        <v>96</v>
      </c>
      <c r="D23">
        <v>93</v>
      </c>
      <c r="E23" s="3">
        <v>91.666666666666671</v>
      </c>
      <c r="F23">
        <v>90</v>
      </c>
      <c r="G23">
        <v>88</v>
      </c>
      <c r="H23">
        <v>93</v>
      </c>
      <c r="I23">
        <v>95</v>
      </c>
      <c r="J23">
        <v>94</v>
      </c>
      <c r="K23">
        <v>87</v>
      </c>
      <c r="L23">
        <v>95</v>
      </c>
      <c r="M23">
        <v>90</v>
      </c>
      <c r="N23">
        <f t="shared" si="2"/>
        <v>87</v>
      </c>
      <c r="O23" s="21">
        <f t="shared" si="3"/>
        <v>92.185185185185176</v>
      </c>
      <c r="P23" s="4">
        <v>32</v>
      </c>
      <c r="Q23">
        <v>44</v>
      </c>
      <c r="R23" s="22">
        <f t="shared" si="0"/>
        <v>76</v>
      </c>
      <c r="S23" s="22">
        <v>85</v>
      </c>
      <c r="T23" s="28">
        <v>96</v>
      </c>
      <c r="U23" s="23">
        <v>2</v>
      </c>
      <c r="V23" s="31">
        <f t="shared" si="1"/>
        <v>92.183333333333323</v>
      </c>
      <c r="W23" t="str">
        <f>IF(V23&gt;='Grading Standards'!$B$7,"A",IF(V23&gt;='Grading Standards'!$B$8,"A-",IF(V23&gt;='Grading Standards'!$B$9,"B+",IF(V23&gt;='Grading Standards'!$B$10,"B",IF(V23&gt;='Grading Standards'!$B$11,"B-","other")))))</f>
        <v>A-</v>
      </c>
      <c r="X23" t="str">
        <f>IF(V23&gt;='Grading Standards'!$B$11,"other",IF(V23&gt;='Grading Standards'!$B$12,"C+",IF(V23&gt;='Grading Standards'!$B$13,"C",IF(V23&gt;='Grading Standards'!$B$14,"C-",IF(V23&gt;='Grading Standards'!$B$15,"D",IF(V23&gt;='Grading Standards'!$B$16,"F","other"))))))</f>
        <v>other</v>
      </c>
    </row>
    <row r="24" spans="1:24" ht="15" x14ac:dyDescent="0.25">
      <c r="A24" s="1" t="s">
        <v>113</v>
      </c>
      <c r="B24" s="20">
        <f>Attendance!AC24</f>
        <v>3</v>
      </c>
      <c r="C24" s="28">
        <v>80</v>
      </c>
      <c r="D24">
        <v>97</v>
      </c>
      <c r="E24" s="2">
        <v>94</v>
      </c>
      <c r="F24">
        <v>94</v>
      </c>
      <c r="G24">
        <v>88</v>
      </c>
      <c r="H24">
        <v>98</v>
      </c>
      <c r="I24">
        <v>100</v>
      </c>
      <c r="J24">
        <v>94</v>
      </c>
      <c r="K24">
        <v>100</v>
      </c>
      <c r="L24">
        <v>97.5</v>
      </c>
      <c r="M24">
        <v>100</v>
      </c>
      <c r="N24">
        <f t="shared" si="2"/>
        <v>88</v>
      </c>
      <c r="O24" s="21">
        <f t="shared" si="3"/>
        <v>97.166666666666671</v>
      </c>
      <c r="P24" s="4">
        <v>53</v>
      </c>
      <c r="Q24">
        <v>27</v>
      </c>
      <c r="R24" s="22">
        <f t="shared" si="0"/>
        <v>80</v>
      </c>
      <c r="S24" s="22">
        <v>82</v>
      </c>
      <c r="T24" s="28">
        <v>80</v>
      </c>
      <c r="U24" s="23">
        <v>3</v>
      </c>
      <c r="V24" s="31">
        <f t="shared" si="1"/>
        <v>90.924999999999997</v>
      </c>
      <c r="W24" t="str">
        <f>IF(V24&gt;='Grading Standards'!$B$7,"A",IF(V24&gt;='Grading Standards'!$B$8,"A-",IF(V24&gt;='Grading Standards'!$B$9,"B+",IF(V24&gt;='Grading Standards'!$B$10,"B",IF(V24&gt;='Grading Standards'!$B$11,"B-","other")))))</f>
        <v>A-</v>
      </c>
      <c r="X24" t="str">
        <f>IF(V24&gt;='Grading Standards'!$B$11,"other",IF(V24&gt;='Grading Standards'!$B$12,"C+",IF(V24&gt;='Grading Standards'!$B$13,"C",IF(V24&gt;='Grading Standards'!$B$14,"C-",IF(V24&gt;='Grading Standards'!$B$15,"D",IF(V24&gt;='Grading Standards'!$B$16,"F","other"))))))</f>
        <v>other</v>
      </c>
    </row>
    <row r="25" spans="1:24" ht="15" x14ac:dyDescent="0.25">
      <c r="A25" s="1" t="s">
        <v>114</v>
      </c>
      <c r="B25" s="20">
        <f>Attendance!AC25</f>
        <v>4</v>
      </c>
      <c r="C25" s="28">
        <v>50</v>
      </c>
      <c r="D25">
        <v>97</v>
      </c>
      <c r="E25" s="2">
        <v>0</v>
      </c>
      <c r="F25">
        <v>90</v>
      </c>
      <c r="G25">
        <v>86</v>
      </c>
      <c r="H25">
        <v>0</v>
      </c>
      <c r="I25">
        <v>95</v>
      </c>
      <c r="J25">
        <v>91</v>
      </c>
      <c r="K25">
        <v>75</v>
      </c>
      <c r="L25">
        <v>91</v>
      </c>
      <c r="M25">
        <v>90</v>
      </c>
      <c r="N25">
        <f t="shared" si="2"/>
        <v>0</v>
      </c>
      <c r="O25" s="21">
        <f t="shared" si="3"/>
        <v>79.444444444444443</v>
      </c>
      <c r="P25" s="4">
        <v>45</v>
      </c>
      <c r="Q25">
        <v>32</v>
      </c>
      <c r="R25" s="22">
        <f t="shared" si="0"/>
        <v>77</v>
      </c>
      <c r="S25" s="22">
        <v>75</v>
      </c>
      <c r="T25" s="28">
        <v>50</v>
      </c>
      <c r="U25" s="23"/>
      <c r="V25" s="31">
        <f t="shared" si="1"/>
        <v>69.8</v>
      </c>
      <c r="W25" t="str">
        <f>IF(V25&gt;='Grading Standards'!$B$7,"A",IF(V25&gt;='Grading Standards'!$B$8,"A-",IF(V25&gt;='Grading Standards'!$B$9,"B+",IF(V25&gt;='Grading Standards'!$B$10,"B",IF(V25&gt;='Grading Standards'!$B$11,"B-","other")))))</f>
        <v>other</v>
      </c>
      <c r="X25" t="str">
        <f>IF(V25&gt;='Grading Standards'!$B$11,"other",IF(V25&gt;='Grading Standards'!$B$12,"C+",IF(V25&gt;='Grading Standards'!$B$13,"C",IF(V25&gt;='Grading Standards'!$B$14,"C-",IF(V25&gt;='Grading Standards'!$B$15,"D",IF(V25&gt;='Grading Standards'!$B$16,"F","other"))))))</f>
        <v>D</v>
      </c>
    </row>
    <row r="26" spans="1:24" ht="15" x14ac:dyDescent="0.25">
      <c r="A26" s="1" t="s">
        <v>115</v>
      </c>
      <c r="B26" s="20">
        <f>Attendance!AC26</f>
        <v>0</v>
      </c>
      <c r="C26" s="28">
        <v>76</v>
      </c>
      <c r="D26">
        <v>97</v>
      </c>
      <c r="E26" s="2">
        <v>0</v>
      </c>
      <c r="F26">
        <v>87</v>
      </c>
      <c r="G26">
        <v>92</v>
      </c>
      <c r="H26">
        <v>94</v>
      </c>
      <c r="I26">
        <v>95</v>
      </c>
      <c r="J26">
        <v>90</v>
      </c>
      <c r="K26">
        <v>88</v>
      </c>
      <c r="L26">
        <v>97.5</v>
      </c>
      <c r="M26">
        <v>95</v>
      </c>
      <c r="N26">
        <f t="shared" si="2"/>
        <v>0</v>
      </c>
      <c r="O26" s="21">
        <f t="shared" si="3"/>
        <v>92.833333333333329</v>
      </c>
      <c r="P26" s="4">
        <v>45</v>
      </c>
      <c r="Q26">
        <v>34</v>
      </c>
      <c r="R26" s="22">
        <f t="shared" si="0"/>
        <v>79</v>
      </c>
      <c r="S26" s="22">
        <v>78</v>
      </c>
      <c r="T26" s="28">
        <v>76</v>
      </c>
      <c r="U26" s="23">
        <v>3</v>
      </c>
      <c r="V26" s="31">
        <f t="shared" si="1"/>
        <v>87.225000000000009</v>
      </c>
      <c r="W26" t="str">
        <f>IF(V26&gt;='Grading Standards'!$B$7,"A",IF(V26&gt;='Grading Standards'!$B$8,"A-",IF(V26&gt;='Grading Standards'!$B$9,"B+",IF(V26&gt;='Grading Standards'!$B$10,"B",IF(V26&gt;='Grading Standards'!$B$11,"B-","other")))))</f>
        <v>B+</v>
      </c>
      <c r="X26" t="str">
        <f>IF(V26&gt;='Grading Standards'!$B$11,"other",IF(V26&gt;='Grading Standards'!$B$12,"C+",IF(V26&gt;='Grading Standards'!$B$13,"C",IF(V26&gt;='Grading Standards'!$B$14,"C-",IF(V26&gt;='Grading Standards'!$B$15,"D",IF(V26&gt;='Grading Standards'!$B$16,"F","other"))))))</f>
        <v>other</v>
      </c>
    </row>
    <row r="27" spans="1:24" ht="15" x14ac:dyDescent="0.25">
      <c r="A27" s="1" t="s">
        <v>116</v>
      </c>
      <c r="B27" s="20">
        <f>Attendance!AC27</f>
        <v>3</v>
      </c>
      <c r="C27" s="28">
        <v>85</v>
      </c>
      <c r="D27">
        <v>95</v>
      </c>
      <c r="E27" s="3">
        <v>77.666666666666671</v>
      </c>
      <c r="F27">
        <v>0</v>
      </c>
      <c r="G27">
        <v>70</v>
      </c>
      <c r="H27">
        <v>93</v>
      </c>
      <c r="I27">
        <v>100</v>
      </c>
      <c r="J27">
        <v>98</v>
      </c>
      <c r="K27">
        <v>80</v>
      </c>
      <c r="L27">
        <v>90</v>
      </c>
      <c r="M27">
        <v>100</v>
      </c>
      <c r="N27">
        <f t="shared" si="2"/>
        <v>0</v>
      </c>
      <c r="O27" s="21">
        <f t="shared" si="3"/>
        <v>89.296296296296291</v>
      </c>
      <c r="P27" s="4">
        <v>32.5</v>
      </c>
      <c r="Q27">
        <v>40</v>
      </c>
      <c r="R27" s="22">
        <f t="shared" si="0"/>
        <v>72.5</v>
      </c>
      <c r="S27" s="22">
        <v>92</v>
      </c>
      <c r="T27" s="28">
        <v>85</v>
      </c>
      <c r="U27" s="23"/>
      <c r="V27" s="31">
        <f t="shared" si="1"/>
        <v>85.758333333333326</v>
      </c>
      <c r="W27" t="str">
        <f>IF(V27&gt;='Grading Standards'!$B$7,"A",IF(V27&gt;='Grading Standards'!$B$8,"A-",IF(V27&gt;='Grading Standards'!$B$9,"B+",IF(V27&gt;='Grading Standards'!$B$10,"B",IF(V27&gt;='Grading Standards'!$B$11,"B-","other")))))</f>
        <v>B</v>
      </c>
      <c r="X27" t="str">
        <f>IF(V27&gt;='Grading Standards'!$B$11,"other",IF(V27&gt;='Grading Standards'!$B$12,"C+",IF(V27&gt;='Grading Standards'!$B$13,"C",IF(V27&gt;='Grading Standards'!$B$14,"C-",IF(V27&gt;='Grading Standards'!$B$15,"D",IF(V27&gt;='Grading Standards'!$B$16,"F","other"))))))</f>
        <v>other</v>
      </c>
    </row>
    <row r="28" spans="1:24" ht="15" x14ac:dyDescent="0.25">
      <c r="A28" s="1" t="s">
        <v>117</v>
      </c>
      <c r="B28" s="20">
        <f>Attendance!AC28</f>
        <v>6</v>
      </c>
      <c r="C28" s="28">
        <v>98</v>
      </c>
      <c r="D28">
        <v>89</v>
      </c>
      <c r="E28" s="2">
        <v>88</v>
      </c>
      <c r="F28">
        <v>96</v>
      </c>
      <c r="G28">
        <v>84</v>
      </c>
      <c r="H28">
        <v>87</v>
      </c>
      <c r="I28">
        <v>89</v>
      </c>
      <c r="J28">
        <v>69</v>
      </c>
      <c r="K28">
        <v>94</v>
      </c>
      <c r="L28">
        <v>95</v>
      </c>
      <c r="M28">
        <v>100</v>
      </c>
      <c r="N28">
        <f t="shared" si="2"/>
        <v>69</v>
      </c>
      <c r="O28" s="21">
        <f t="shared" si="3"/>
        <v>91.333333333333329</v>
      </c>
      <c r="P28" s="4">
        <v>45</v>
      </c>
      <c r="Q28">
        <v>45</v>
      </c>
      <c r="R28" s="22">
        <f t="shared" si="0"/>
        <v>90</v>
      </c>
      <c r="S28" s="22">
        <v>85</v>
      </c>
      <c r="T28" s="28">
        <v>98</v>
      </c>
      <c r="U28" s="23">
        <v>3</v>
      </c>
      <c r="V28" s="31">
        <f t="shared" si="1"/>
        <v>95.5</v>
      </c>
      <c r="W28" t="str">
        <f>IF(V28&gt;='Grading Standards'!$B$7,"A",IF(V28&gt;='Grading Standards'!$B$8,"A-",IF(V28&gt;='Grading Standards'!$B$9,"B+",IF(V28&gt;='Grading Standards'!$B$10,"B",IF(V28&gt;='Grading Standards'!$B$11,"B-","other")))))</f>
        <v>A</v>
      </c>
      <c r="X28" t="str">
        <f>IF(V28&gt;='Grading Standards'!$B$11,"other",IF(V28&gt;='Grading Standards'!$B$12,"C+",IF(V28&gt;='Grading Standards'!$B$13,"C",IF(V28&gt;='Grading Standards'!$B$14,"C-",IF(V28&gt;='Grading Standards'!$B$15,"D",IF(V28&gt;='Grading Standards'!$B$16,"F","other"))))))</f>
        <v>other</v>
      </c>
    </row>
    <row r="29" spans="1:24" ht="15" x14ac:dyDescent="0.25">
      <c r="A29" s="1" t="s">
        <v>118</v>
      </c>
      <c r="B29" s="20">
        <f>Attendance!AC29</f>
        <v>1</v>
      </c>
      <c r="C29" s="28">
        <v>90</v>
      </c>
      <c r="D29">
        <v>88</v>
      </c>
      <c r="E29" s="2">
        <v>95</v>
      </c>
      <c r="F29">
        <v>99</v>
      </c>
      <c r="G29">
        <v>89</v>
      </c>
      <c r="H29">
        <v>93</v>
      </c>
      <c r="I29">
        <v>100</v>
      </c>
      <c r="J29">
        <v>82</v>
      </c>
      <c r="K29">
        <v>93</v>
      </c>
      <c r="L29">
        <v>98</v>
      </c>
      <c r="M29">
        <v>100</v>
      </c>
      <c r="N29">
        <f t="shared" si="2"/>
        <v>82</v>
      </c>
      <c r="O29" s="21">
        <f t="shared" si="3"/>
        <v>95</v>
      </c>
      <c r="P29" s="4">
        <v>53</v>
      </c>
      <c r="Q29">
        <v>41</v>
      </c>
      <c r="R29" s="22">
        <f t="shared" si="0"/>
        <v>94</v>
      </c>
      <c r="S29" s="22">
        <v>85</v>
      </c>
      <c r="T29" s="28">
        <v>90</v>
      </c>
      <c r="U29" s="23">
        <v>3</v>
      </c>
      <c r="V29" s="31">
        <f t="shared" si="1"/>
        <v>95.35</v>
      </c>
      <c r="W29" t="str">
        <f>IF(V29&gt;='Grading Standards'!$B$7,"A",IF(V29&gt;='Grading Standards'!$B$8,"A-",IF(V29&gt;='Grading Standards'!$B$9,"B+",IF(V29&gt;='Grading Standards'!$B$10,"B",IF(V29&gt;='Grading Standards'!$B$11,"B-","other")))))</f>
        <v>A</v>
      </c>
      <c r="X29" t="str">
        <f>IF(V29&gt;='Grading Standards'!$B$11,"other",IF(V29&gt;='Grading Standards'!$B$12,"C+",IF(V29&gt;='Grading Standards'!$B$13,"C",IF(V29&gt;='Grading Standards'!$B$14,"C-",IF(V29&gt;='Grading Standards'!$B$15,"D",IF(V29&gt;='Grading Standards'!$B$16,"F","other"))))))</f>
        <v>other</v>
      </c>
    </row>
    <row r="30" spans="1:24" ht="15" x14ac:dyDescent="0.25">
      <c r="A30" s="1" t="s">
        <v>119</v>
      </c>
      <c r="B30" s="20">
        <f>Attendance!AC30</f>
        <v>2</v>
      </c>
      <c r="C30" s="28">
        <v>70</v>
      </c>
      <c r="D30">
        <v>88</v>
      </c>
      <c r="E30" s="2">
        <v>97</v>
      </c>
      <c r="F30">
        <v>75</v>
      </c>
      <c r="G30">
        <v>64</v>
      </c>
      <c r="H30">
        <v>75</v>
      </c>
      <c r="I30">
        <v>97</v>
      </c>
      <c r="J30">
        <v>94</v>
      </c>
      <c r="K30">
        <v>93</v>
      </c>
      <c r="L30">
        <v>100</v>
      </c>
      <c r="M30">
        <v>100</v>
      </c>
      <c r="N30">
        <f t="shared" si="2"/>
        <v>64</v>
      </c>
      <c r="O30" s="21">
        <f t="shared" si="3"/>
        <v>91</v>
      </c>
      <c r="P30" s="4">
        <v>33</v>
      </c>
      <c r="Q30">
        <v>30</v>
      </c>
      <c r="R30" s="22">
        <f t="shared" si="0"/>
        <v>63</v>
      </c>
      <c r="S30" s="22">
        <v>82</v>
      </c>
      <c r="T30" s="28">
        <v>70</v>
      </c>
      <c r="U30" s="23">
        <v>3</v>
      </c>
      <c r="V30" s="31">
        <f t="shared" si="1"/>
        <v>82.600000000000009</v>
      </c>
      <c r="W30" t="str">
        <f>IF(V30&gt;='Grading Standards'!$B$7,"A",IF(V30&gt;='Grading Standards'!$B$8,"A-",IF(V30&gt;='Grading Standards'!$B$9,"B+",IF(V30&gt;='Grading Standards'!$B$10,"B",IF(V30&gt;='Grading Standards'!$B$11,"B-","other")))))</f>
        <v>B-</v>
      </c>
      <c r="X30" t="str">
        <f>IF(V30&gt;='Grading Standards'!$B$11,"other",IF(V30&gt;='Grading Standards'!$B$12,"C+",IF(V30&gt;='Grading Standards'!$B$13,"C",IF(V30&gt;='Grading Standards'!$B$14,"C-",IF(V30&gt;='Grading Standards'!$B$15,"D",IF(V30&gt;='Grading Standards'!$B$16,"F","other"))))))</f>
        <v>other</v>
      </c>
    </row>
    <row r="31" spans="1:24" ht="15" x14ac:dyDescent="0.25">
      <c r="A31" s="1" t="s">
        <v>120</v>
      </c>
      <c r="B31" s="20">
        <f>Attendance!AC31</f>
        <v>1</v>
      </c>
      <c r="C31" s="28">
        <v>53</v>
      </c>
      <c r="D31">
        <v>88</v>
      </c>
      <c r="E31" s="2">
        <v>92.5</v>
      </c>
      <c r="F31">
        <v>96</v>
      </c>
      <c r="G31">
        <v>96</v>
      </c>
      <c r="H31">
        <v>95</v>
      </c>
      <c r="I31">
        <v>100</v>
      </c>
      <c r="J31">
        <v>100</v>
      </c>
      <c r="K31">
        <v>98</v>
      </c>
      <c r="L31">
        <v>95</v>
      </c>
      <c r="M31">
        <v>100</v>
      </c>
      <c r="N31">
        <f t="shared" si="2"/>
        <v>88</v>
      </c>
      <c r="O31" s="21">
        <f t="shared" si="3"/>
        <v>96.944444444444443</v>
      </c>
      <c r="P31" s="4">
        <v>55</v>
      </c>
      <c r="Q31">
        <v>32</v>
      </c>
      <c r="R31" s="22">
        <f t="shared" si="0"/>
        <v>87</v>
      </c>
      <c r="S31" s="22">
        <v>78</v>
      </c>
      <c r="T31" s="28">
        <v>53</v>
      </c>
      <c r="U31" s="23"/>
      <c r="V31" s="31">
        <f t="shared" si="1"/>
        <v>80.375</v>
      </c>
      <c r="W31" t="str">
        <f>IF(V31&gt;='Grading Standards'!$B$7,"A",IF(V31&gt;='Grading Standards'!$B$8,"A-",IF(V31&gt;='Grading Standards'!$B$9,"B+",IF(V31&gt;='Grading Standards'!$B$10,"B",IF(V31&gt;='Grading Standards'!$B$11,"B-","other")))))</f>
        <v>B-</v>
      </c>
      <c r="X31" t="str">
        <f>IF(V31&gt;='Grading Standards'!$B$11,"other",IF(V31&gt;='Grading Standards'!$B$12,"C+",IF(V31&gt;='Grading Standards'!$B$13,"C",IF(V31&gt;='Grading Standards'!$B$14,"C-",IF(V31&gt;='Grading Standards'!$B$15,"D",IF(V31&gt;='Grading Standards'!$B$16,"F","other"))))))</f>
        <v>other</v>
      </c>
    </row>
    <row r="32" spans="1:24" ht="15" x14ac:dyDescent="0.25">
      <c r="A32" s="1" t="s">
        <v>121</v>
      </c>
      <c r="B32" s="20">
        <f>Attendance!AC32</f>
        <v>4</v>
      </c>
      <c r="C32" s="28">
        <v>80</v>
      </c>
      <c r="D32">
        <v>94</v>
      </c>
      <c r="E32" s="2">
        <v>83.5</v>
      </c>
      <c r="F32">
        <v>75</v>
      </c>
      <c r="G32">
        <v>96</v>
      </c>
      <c r="H32">
        <v>95</v>
      </c>
      <c r="I32">
        <v>100</v>
      </c>
      <c r="J32">
        <v>100</v>
      </c>
      <c r="K32">
        <v>75</v>
      </c>
      <c r="L32">
        <v>83</v>
      </c>
      <c r="M32">
        <v>100</v>
      </c>
      <c r="N32">
        <f t="shared" si="2"/>
        <v>75</v>
      </c>
      <c r="O32" s="21">
        <f t="shared" si="3"/>
        <v>91.833333333333329</v>
      </c>
      <c r="P32" s="4">
        <v>55</v>
      </c>
      <c r="Q32">
        <v>41</v>
      </c>
      <c r="R32" s="22">
        <f t="shared" si="0"/>
        <v>96</v>
      </c>
      <c r="S32" s="22">
        <v>92</v>
      </c>
      <c r="T32" s="28">
        <v>80</v>
      </c>
      <c r="U32" s="23">
        <v>3</v>
      </c>
      <c r="V32" s="31">
        <f t="shared" si="1"/>
        <v>91.924999999999997</v>
      </c>
      <c r="W32" t="str">
        <f>IF(V32&gt;='Grading Standards'!$B$7,"A",IF(V32&gt;='Grading Standards'!$B$8,"A-",IF(V32&gt;='Grading Standards'!$B$9,"B+",IF(V32&gt;='Grading Standards'!$B$10,"B",IF(V32&gt;='Grading Standards'!$B$11,"B-","other")))))</f>
        <v>A-</v>
      </c>
      <c r="X32" t="str">
        <f>IF(V32&gt;='Grading Standards'!$B$11,"other",IF(V32&gt;='Grading Standards'!$B$12,"C+",IF(V32&gt;='Grading Standards'!$B$13,"C",IF(V32&gt;='Grading Standards'!$B$14,"C-",IF(V32&gt;='Grading Standards'!$B$15,"D",IF(V32&gt;='Grading Standards'!$B$16,"F","other"))))))</f>
        <v>other</v>
      </c>
    </row>
    <row r="33" spans="1:24" ht="15" x14ac:dyDescent="0.25">
      <c r="A33" s="1" t="s">
        <v>122</v>
      </c>
      <c r="B33" s="20">
        <f>Attendance!AC33</f>
        <v>2</v>
      </c>
      <c r="C33" s="28">
        <v>50</v>
      </c>
      <c r="D33">
        <v>78</v>
      </c>
      <c r="E33" s="2">
        <v>96.5</v>
      </c>
      <c r="F33">
        <v>90</v>
      </c>
      <c r="G33">
        <v>92</v>
      </c>
      <c r="H33">
        <v>100</v>
      </c>
      <c r="I33">
        <v>100</v>
      </c>
      <c r="J33">
        <v>97</v>
      </c>
      <c r="K33">
        <v>75</v>
      </c>
      <c r="L33">
        <v>77</v>
      </c>
      <c r="M33">
        <v>90</v>
      </c>
      <c r="N33">
        <f t="shared" si="2"/>
        <v>75</v>
      </c>
      <c r="O33" s="21">
        <f t="shared" si="3"/>
        <v>91.166666666666671</v>
      </c>
      <c r="P33" s="4">
        <v>45</v>
      </c>
      <c r="Q33">
        <v>35</v>
      </c>
      <c r="R33" s="22">
        <f t="shared" si="0"/>
        <v>80</v>
      </c>
      <c r="S33" s="22">
        <v>92</v>
      </c>
      <c r="T33" s="28">
        <v>50</v>
      </c>
      <c r="U33" s="23"/>
      <c r="V33" s="31">
        <f t="shared" si="1"/>
        <v>77.225000000000009</v>
      </c>
      <c r="W33" t="str">
        <f>IF(V33&gt;='Grading Standards'!$B$7,"A",IF(V33&gt;='Grading Standards'!$B$8,"A-",IF(V33&gt;='Grading Standards'!$B$9,"B+",IF(V33&gt;='Grading Standards'!$B$10,"B",IF(V33&gt;='Grading Standards'!$B$11,"B-","other")))))</f>
        <v>other</v>
      </c>
      <c r="X33" t="str">
        <f>IF(V33&gt;='Grading Standards'!$B$11,"other",IF(V33&gt;='Grading Standards'!$B$12,"C+",IF(V33&gt;='Grading Standards'!$B$13,"C",IF(V33&gt;='Grading Standards'!$B$14,"C-",IF(V33&gt;='Grading Standards'!$B$15,"D",IF(V33&gt;='Grading Standards'!$B$16,"F","other"))))))</f>
        <v>C+</v>
      </c>
    </row>
    <row r="34" spans="1:24" ht="15" x14ac:dyDescent="0.25">
      <c r="A34" s="1" t="s">
        <v>123</v>
      </c>
      <c r="B34" s="20">
        <f>Attendance!AC34</f>
        <v>0</v>
      </c>
      <c r="C34" s="28">
        <v>76</v>
      </c>
      <c r="D34">
        <v>98</v>
      </c>
      <c r="E34" s="2">
        <v>100</v>
      </c>
      <c r="F34">
        <v>100</v>
      </c>
      <c r="G34">
        <v>86</v>
      </c>
      <c r="H34">
        <v>91</v>
      </c>
      <c r="I34">
        <v>100</v>
      </c>
      <c r="J34">
        <v>93</v>
      </c>
      <c r="K34">
        <v>90</v>
      </c>
      <c r="L34">
        <v>94.5</v>
      </c>
      <c r="M34">
        <v>100</v>
      </c>
      <c r="N34">
        <f t="shared" si="2"/>
        <v>86</v>
      </c>
      <c r="O34" s="21">
        <f t="shared" si="3"/>
        <v>96.277777777777771</v>
      </c>
      <c r="P34" s="4">
        <v>55</v>
      </c>
      <c r="Q34">
        <v>33</v>
      </c>
      <c r="R34" s="22">
        <f t="shared" si="0"/>
        <v>88</v>
      </c>
      <c r="S34" s="22">
        <v>82</v>
      </c>
      <c r="T34" s="28">
        <v>76</v>
      </c>
      <c r="U34" s="23">
        <v>2</v>
      </c>
      <c r="V34" s="31">
        <f t="shared" si="1"/>
        <v>89.525000000000006</v>
      </c>
      <c r="W34" t="str">
        <f>IF(V34&gt;='Grading Standards'!$B$7,"A",IF(V34&gt;='Grading Standards'!$B$8,"A-",IF(V34&gt;='Grading Standards'!$B$9,"B+",IF(V34&gt;='Grading Standards'!$B$10,"B",IF(V34&gt;='Grading Standards'!$B$11,"B-","other")))))</f>
        <v>B+</v>
      </c>
      <c r="X34" t="str">
        <f>IF(V34&gt;='Grading Standards'!$B$11,"other",IF(V34&gt;='Grading Standards'!$B$12,"C+",IF(V34&gt;='Grading Standards'!$B$13,"C",IF(V34&gt;='Grading Standards'!$B$14,"C-",IF(V34&gt;='Grading Standards'!$B$15,"D",IF(V34&gt;='Grading Standards'!$B$16,"F","other"))))))</f>
        <v>other</v>
      </c>
    </row>
    <row r="35" spans="1:24" ht="15" x14ac:dyDescent="0.25">
      <c r="A35" s="1" t="s">
        <v>124</v>
      </c>
      <c r="B35" s="20">
        <f>Attendance!AC35</f>
        <v>11</v>
      </c>
      <c r="C35" s="28">
        <v>85</v>
      </c>
      <c r="D35">
        <v>91</v>
      </c>
      <c r="E35" s="2">
        <v>62</v>
      </c>
      <c r="F35">
        <v>88</v>
      </c>
      <c r="G35">
        <v>0</v>
      </c>
      <c r="H35">
        <v>63</v>
      </c>
      <c r="I35">
        <v>0</v>
      </c>
      <c r="J35">
        <v>57</v>
      </c>
      <c r="K35">
        <v>0</v>
      </c>
      <c r="L35">
        <v>10</v>
      </c>
      <c r="M35">
        <v>0</v>
      </c>
      <c r="N35">
        <f t="shared" si="2"/>
        <v>0</v>
      </c>
      <c r="O35" s="21">
        <f t="shared" si="3"/>
        <v>41.222222222222221</v>
      </c>
      <c r="P35" s="4">
        <v>55</v>
      </c>
      <c r="Q35">
        <v>33</v>
      </c>
      <c r="R35" s="22">
        <f t="shared" si="0"/>
        <v>88</v>
      </c>
      <c r="S35" s="22">
        <v>78</v>
      </c>
      <c r="T35" s="28">
        <v>85</v>
      </c>
      <c r="U35" s="23"/>
      <c r="V35" s="31">
        <f t="shared" si="1"/>
        <v>65.05</v>
      </c>
      <c r="W35" t="str">
        <f>IF(V35&gt;='Grading Standards'!$B$7,"A",IF(V35&gt;='Grading Standards'!$B$8,"A-",IF(V35&gt;='Grading Standards'!$B$9,"B+",IF(V35&gt;='Grading Standards'!$B$10,"B",IF(V35&gt;='Grading Standards'!$B$11,"B-","other")))))</f>
        <v>other</v>
      </c>
      <c r="X35" t="str">
        <f>IF(V35&gt;='Grading Standards'!$B$11,"other",IF(V35&gt;='Grading Standards'!$B$12,"C+",IF(V35&gt;='Grading Standards'!$B$13,"C",IF(V35&gt;='Grading Standards'!$B$14,"C-",IF(V35&gt;='Grading Standards'!$B$15,"D",IF(V35&gt;='Grading Standards'!$B$16,"F","other"))))))</f>
        <v>D</v>
      </c>
    </row>
    <row r="36" spans="1:24" ht="15" x14ac:dyDescent="0.25">
      <c r="A36" s="1" t="s">
        <v>125</v>
      </c>
      <c r="B36" s="20">
        <f>Attendance!AC36</f>
        <v>3</v>
      </c>
      <c r="C36" s="28">
        <v>98</v>
      </c>
      <c r="D36">
        <v>97</v>
      </c>
      <c r="E36" s="2">
        <v>92</v>
      </c>
      <c r="F36">
        <v>100</v>
      </c>
      <c r="G36">
        <v>98</v>
      </c>
      <c r="H36">
        <v>97</v>
      </c>
      <c r="I36">
        <v>100</v>
      </c>
      <c r="J36">
        <v>100</v>
      </c>
      <c r="K36">
        <v>100</v>
      </c>
      <c r="L36">
        <v>100</v>
      </c>
      <c r="M36">
        <v>0</v>
      </c>
      <c r="N36">
        <f t="shared" si="2"/>
        <v>0</v>
      </c>
      <c r="O36" s="21">
        <f t="shared" si="3"/>
        <v>98.222222222222229</v>
      </c>
      <c r="P36" s="4">
        <v>55</v>
      </c>
      <c r="Q36">
        <v>36</v>
      </c>
      <c r="R36" s="22">
        <f t="shared" si="0"/>
        <v>91</v>
      </c>
      <c r="S36" s="22">
        <v>88</v>
      </c>
      <c r="T36" s="28">
        <v>98</v>
      </c>
      <c r="U36" s="23"/>
      <c r="V36" s="31">
        <f t="shared" si="1"/>
        <v>96.050000000000011</v>
      </c>
      <c r="W36" t="str">
        <f>IF(V36&gt;='Grading Standards'!$B$7,"A",IF(V36&gt;='Grading Standards'!$B$8,"A-",IF(V36&gt;='Grading Standards'!$B$9,"B+",IF(V36&gt;='Grading Standards'!$B$10,"B",IF(V36&gt;='Grading Standards'!$B$11,"B-","other")))))</f>
        <v>A</v>
      </c>
      <c r="X36" t="str">
        <f>IF(V36&gt;='Grading Standards'!$B$11,"other",IF(V36&gt;='Grading Standards'!$B$12,"C+",IF(V36&gt;='Grading Standards'!$B$13,"C",IF(V36&gt;='Grading Standards'!$B$14,"C-",IF(V36&gt;='Grading Standards'!$B$15,"D",IF(V36&gt;='Grading Standards'!$B$16,"F","other"))))))</f>
        <v>other</v>
      </c>
    </row>
    <row r="37" spans="1:24" ht="15" x14ac:dyDescent="0.25">
      <c r="A37" s="1" t="s">
        <v>126</v>
      </c>
      <c r="B37" s="20">
        <f>Attendance!AC37</f>
        <v>2</v>
      </c>
      <c r="C37" s="28">
        <v>90</v>
      </c>
      <c r="D37">
        <v>0</v>
      </c>
      <c r="E37" s="2">
        <v>93</v>
      </c>
      <c r="F37">
        <v>96</v>
      </c>
      <c r="G37">
        <v>90</v>
      </c>
      <c r="H37">
        <v>94</v>
      </c>
      <c r="I37">
        <v>80</v>
      </c>
      <c r="J37">
        <v>69</v>
      </c>
      <c r="K37">
        <v>84</v>
      </c>
      <c r="L37">
        <v>87</v>
      </c>
      <c r="M37">
        <v>100</v>
      </c>
      <c r="N37">
        <f t="shared" si="2"/>
        <v>0</v>
      </c>
      <c r="O37" s="21">
        <f t="shared" si="3"/>
        <v>88.111111111111114</v>
      </c>
      <c r="P37" s="4">
        <v>29.5</v>
      </c>
      <c r="Q37">
        <v>45</v>
      </c>
      <c r="R37" s="22">
        <f t="shared" si="0"/>
        <v>74.5</v>
      </c>
      <c r="S37" s="22">
        <v>82</v>
      </c>
      <c r="T37" s="28">
        <v>90</v>
      </c>
      <c r="U37" s="23"/>
      <c r="V37" s="31">
        <f t="shared" si="1"/>
        <v>86.025000000000006</v>
      </c>
      <c r="W37" t="str">
        <f>IF(V37&gt;='Grading Standards'!$B$7,"A",IF(V37&gt;='Grading Standards'!$B$8,"A-",IF(V37&gt;='Grading Standards'!$B$9,"B+",IF(V37&gt;='Grading Standards'!$B$10,"B",IF(V37&gt;='Grading Standards'!$B$11,"B-","other")))))</f>
        <v>B</v>
      </c>
      <c r="X37" t="str">
        <f>IF(V37&gt;='Grading Standards'!$B$11,"other",IF(V37&gt;='Grading Standards'!$B$12,"C+",IF(V37&gt;='Grading Standards'!$B$13,"C",IF(V37&gt;='Grading Standards'!$B$14,"C-",IF(V37&gt;='Grading Standards'!$B$15,"D",IF(V37&gt;='Grading Standards'!$B$16,"F","other"))))))</f>
        <v>other</v>
      </c>
    </row>
    <row r="38" spans="1:24" ht="15" x14ac:dyDescent="0.25">
      <c r="A38" s="1" t="s">
        <v>127</v>
      </c>
      <c r="B38" s="20">
        <f>Attendance!AC38</f>
        <v>5</v>
      </c>
      <c r="C38" s="28">
        <v>70</v>
      </c>
      <c r="D38">
        <v>88</v>
      </c>
      <c r="E38" s="3">
        <v>84.333333333333329</v>
      </c>
      <c r="F38">
        <v>91</v>
      </c>
      <c r="G38">
        <v>92</v>
      </c>
      <c r="H38">
        <v>70</v>
      </c>
      <c r="I38">
        <v>100</v>
      </c>
      <c r="J38">
        <v>80</v>
      </c>
      <c r="K38">
        <v>72</v>
      </c>
      <c r="L38">
        <v>0</v>
      </c>
      <c r="M38">
        <v>100</v>
      </c>
      <c r="N38">
        <f t="shared" si="2"/>
        <v>0</v>
      </c>
      <c r="O38" s="21">
        <f t="shared" si="3"/>
        <v>86.370370370370381</v>
      </c>
      <c r="P38" s="4">
        <v>51.5</v>
      </c>
      <c r="Q38">
        <v>34</v>
      </c>
      <c r="R38" s="22">
        <f t="shared" si="0"/>
        <v>85.5</v>
      </c>
      <c r="S38" s="22">
        <v>75</v>
      </c>
      <c r="T38" s="28">
        <v>70</v>
      </c>
      <c r="U38" s="23"/>
      <c r="V38" s="31">
        <f t="shared" si="1"/>
        <v>80.191666666666677</v>
      </c>
      <c r="W38" t="str">
        <f>IF(V38&gt;='Grading Standards'!$B$7,"A",IF(V38&gt;='Grading Standards'!$B$8,"A-",IF(V38&gt;='Grading Standards'!$B$9,"B+",IF(V38&gt;='Grading Standards'!$B$10,"B",IF(V38&gt;='Grading Standards'!$B$11,"B-","other")))))</f>
        <v>B-</v>
      </c>
      <c r="X38" t="str">
        <f>IF(V38&gt;='Grading Standards'!$B$11,"other",IF(V38&gt;='Grading Standards'!$B$12,"C+",IF(V38&gt;='Grading Standards'!$B$13,"C",IF(V38&gt;='Grading Standards'!$B$14,"C-",IF(V38&gt;='Grading Standards'!$B$15,"D",IF(V38&gt;='Grading Standards'!$B$16,"F","other"))))))</f>
        <v>other</v>
      </c>
    </row>
    <row r="39" spans="1:24" ht="15" x14ac:dyDescent="0.25">
      <c r="A39" s="1" t="s">
        <v>128</v>
      </c>
      <c r="B39" s="20">
        <f>Attendance!AC39</f>
        <v>6</v>
      </c>
      <c r="C39" s="28">
        <v>89</v>
      </c>
      <c r="D39">
        <v>100</v>
      </c>
      <c r="E39" s="3">
        <v>77.333333333333329</v>
      </c>
      <c r="F39">
        <v>76</v>
      </c>
      <c r="G39">
        <v>82</v>
      </c>
      <c r="H39">
        <v>84</v>
      </c>
      <c r="I39">
        <v>100</v>
      </c>
      <c r="J39">
        <v>0</v>
      </c>
      <c r="K39">
        <v>100</v>
      </c>
      <c r="L39">
        <v>75</v>
      </c>
      <c r="M39">
        <v>90</v>
      </c>
      <c r="N39">
        <f t="shared" si="2"/>
        <v>0</v>
      </c>
      <c r="O39" s="21">
        <f t="shared" si="3"/>
        <v>87.148148148148152</v>
      </c>
      <c r="P39" s="4">
        <v>55</v>
      </c>
      <c r="Q39">
        <v>28</v>
      </c>
      <c r="R39" s="22">
        <f t="shared" si="0"/>
        <v>83</v>
      </c>
      <c r="S39" s="22">
        <v>88</v>
      </c>
      <c r="T39" s="28">
        <v>89</v>
      </c>
      <c r="U39" s="23"/>
      <c r="V39" s="31">
        <f t="shared" si="1"/>
        <v>87.166666666666657</v>
      </c>
      <c r="W39" t="str">
        <f>IF(V39&gt;='Grading Standards'!$B$7,"A",IF(V39&gt;='Grading Standards'!$B$8,"A-",IF(V39&gt;='Grading Standards'!$B$9,"B+",IF(V39&gt;='Grading Standards'!$B$10,"B",IF(V39&gt;='Grading Standards'!$B$11,"B-","other")))))</f>
        <v>B+</v>
      </c>
      <c r="X39" t="str">
        <f>IF(V39&gt;='Grading Standards'!$B$11,"other",IF(V39&gt;='Grading Standards'!$B$12,"C+",IF(V39&gt;='Grading Standards'!$B$13,"C",IF(V39&gt;='Grading Standards'!$B$14,"C-",IF(V39&gt;='Grading Standards'!$B$15,"D",IF(V39&gt;='Grading Standards'!$B$16,"F","other"))))))</f>
        <v>other</v>
      </c>
    </row>
    <row r="40" spans="1:24" ht="15" x14ac:dyDescent="0.25">
      <c r="A40" s="1" t="s">
        <v>129</v>
      </c>
      <c r="B40" s="20">
        <f>Attendance!AC40</f>
        <v>5</v>
      </c>
      <c r="C40" s="28">
        <v>80</v>
      </c>
      <c r="D40">
        <v>98</v>
      </c>
      <c r="E40" s="2">
        <v>100</v>
      </c>
      <c r="F40">
        <v>100</v>
      </c>
      <c r="G40">
        <v>92</v>
      </c>
      <c r="H40">
        <v>93</v>
      </c>
      <c r="I40">
        <v>100</v>
      </c>
      <c r="J40">
        <v>80</v>
      </c>
      <c r="K40">
        <v>85</v>
      </c>
      <c r="L40">
        <v>100</v>
      </c>
      <c r="M40">
        <v>95</v>
      </c>
      <c r="N40">
        <f t="shared" si="2"/>
        <v>80</v>
      </c>
      <c r="O40" s="21">
        <f t="shared" si="3"/>
        <v>95.888888888888886</v>
      </c>
      <c r="P40" s="4">
        <v>45</v>
      </c>
      <c r="Q40">
        <v>45</v>
      </c>
      <c r="R40" s="22">
        <f t="shared" si="0"/>
        <v>90</v>
      </c>
      <c r="S40" s="22">
        <v>88</v>
      </c>
      <c r="T40" s="28">
        <v>80</v>
      </c>
      <c r="U40" s="23">
        <v>3</v>
      </c>
      <c r="V40" s="31">
        <f t="shared" si="1"/>
        <v>92.45</v>
      </c>
      <c r="W40" t="str">
        <f>IF(V40&gt;='Grading Standards'!$B$7,"A",IF(V40&gt;='Grading Standards'!$B$8,"A-",IF(V40&gt;='Grading Standards'!$B$9,"B+",IF(V40&gt;='Grading Standards'!$B$10,"B",IF(V40&gt;='Grading Standards'!$B$11,"B-","other")))))</f>
        <v>A-</v>
      </c>
      <c r="X40" t="str">
        <f>IF(V40&gt;='Grading Standards'!$B$11,"other",IF(V40&gt;='Grading Standards'!$B$12,"C+",IF(V40&gt;='Grading Standards'!$B$13,"C",IF(V40&gt;='Grading Standards'!$B$14,"C-",IF(V40&gt;='Grading Standards'!$B$15,"D",IF(V40&gt;='Grading Standards'!$B$16,"F","other"))))))</f>
        <v>other</v>
      </c>
    </row>
    <row r="41" spans="1:24" ht="15" x14ac:dyDescent="0.25">
      <c r="A41" s="1" t="s">
        <v>130</v>
      </c>
      <c r="B41" s="20">
        <f>Attendance!AC41</f>
        <v>15</v>
      </c>
      <c r="C41" s="28">
        <v>50</v>
      </c>
      <c r="D41">
        <v>100</v>
      </c>
      <c r="E41" s="2">
        <v>89</v>
      </c>
      <c r="F41">
        <v>91</v>
      </c>
      <c r="G41">
        <v>100</v>
      </c>
      <c r="H41">
        <v>0</v>
      </c>
      <c r="I41">
        <v>93</v>
      </c>
      <c r="J41">
        <v>79</v>
      </c>
      <c r="K41">
        <v>81</v>
      </c>
      <c r="L41">
        <v>75</v>
      </c>
      <c r="M41">
        <v>80</v>
      </c>
      <c r="N41">
        <f t="shared" si="2"/>
        <v>0</v>
      </c>
      <c r="O41" s="21">
        <f t="shared" si="3"/>
        <v>87.555555555555557</v>
      </c>
      <c r="P41" s="4">
        <v>47</v>
      </c>
      <c r="Q41">
        <v>43</v>
      </c>
      <c r="R41" s="22">
        <f t="shared" si="0"/>
        <v>90</v>
      </c>
      <c r="S41" s="22"/>
      <c r="T41" s="28">
        <v>50</v>
      </c>
      <c r="U41" s="23"/>
      <c r="V41" s="31">
        <f t="shared" si="1"/>
        <v>67.900000000000006</v>
      </c>
      <c r="W41" t="str">
        <f>IF(V41&gt;='Grading Standards'!$B$7,"A",IF(V41&gt;='Grading Standards'!$B$8,"A-",IF(V41&gt;='Grading Standards'!$B$9,"B+",IF(V41&gt;='Grading Standards'!$B$10,"B",IF(V41&gt;='Grading Standards'!$B$11,"B-","other")))))</f>
        <v>other</v>
      </c>
      <c r="X41" t="str">
        <f>IF(V41&gt;='Grading Standards'!$B$11,"other",IF(V41&gt;='Grading Standards'!$B$12,"C+",IF(V41&gt;='Grading Standards'!$B$13,"C",IF(V41&gt;='Grading Standards'!$B$14,"C-",IF(V41&gt;='Grading Standards'!$B$15,"D",IF(V41&gt;='Grading Standards'!$B$16,"F","other"))))))</f>
        <v>D</v>
      </c>
    </row>
    <row r="42" spans="1:24" ht="15" x14ac:dyDescent="0.25">
      <c r="A42" s="1" t="s">
        <v>131</v>
      </c>
      <c r="B42" s="20">
        <f>Attendance!AC42</f>
        <v>1</v>
      </c>
      <c r="C42" s="28">
        <v>76</v>
      </c>
      <c r="D42">
        <v>94</v>
      </c>
      <c r="E42" s="2">
        <v>98.5</v>
      </c>
      <c r="F42">
        <v>93</v>
      </c>
      <c r="G42">
        <v>93</v>
      </c>
      <c r="H42">
        <v>87</v>
      </c>
      <c r="I42">
        <v>100</v>
      </c>
      <c r="J42">
        <v>100</v>
      </c>
      <c r="K42">
        <v>88</v>
      </c>
      <c r="L42">
        <v>88</v>
      </c>
      <c r="M42">
        <v>75</v>
      </c>
      <c r="N42">
        <f t="shared" si="2"/>
        <v>75</v>
      </c>
      <c r="O42" s="21">
        <f t="shared" si="3"/>
        <v>93.5</v>
      </c>
      <c r="P42" s="4">
        <v>55</v>
      </c>
      <c r="Q42">
        <v>45</v>
      </c>
      <c r="R42" s="22">
        <f t="shared" si="0"/>
        <v>100</v>
      </c>
      <c r="S42" s="22">
        <v>75</v>
      </c>
      <c r="T42" s="28">
        <v>76</v>
      </c>
      <c r="U42" s="23">
        <v>2</v>
      </c>
      <c r="V42" s="31">
        <f t="shared" si="1"/>
        <v>89.375000000000014</v>
      </c>
      <c r="W42" t="str">
        <f>IF(V42&gt;='Grading Standards'!$B$7,"A",IF(V42&gt;='Grading Standards'!$B$8,"A-",IF(V42&gt;='Grading Standards'!$B$9,"B+",IF(V42&gt;='Grading Standards'!$B$10,"B",IF(V42&gt;='Grading Standards'!$B$11,"B-","other")))))</f>
        <v>B+</v>
      </c>
      <c r="X42" t="str">
        <f>IF(V42&gt;='Grading Standards'!$B$11,"other",IF(V42&gt;='Grading Standards'!$B$12,"C+",IF(V42&gt;='Grading Standards'!$B$13,"C",IF(V42&gt;='Grading Standards'!$B$14,"C-",IF(V42&gt;='Grading Standards'!$B$15,"D",IF(V42&gt;='Grading Standards'!$B$16,"F","other"))))))</f>
        <v>other</v>
      </c>
    </row>
    <row r="43" spans="1:24" ht="15" x14ac:dyDescent="0.25">
      <c r="A43" s="1" t="s">
        <v>132</v>
      </c>
      <c r="B43" s="20">
        <f>Attendance!AC43</f>
        <v>8</v>
      </c>
      <c r="C43" s="28">
        <v>85</v>
      </c>
      <c r="D43">
        <v>93</v>
      </c>
      <c r="E43" s="2">
        <v>93</v>
      </c>
      <c r="F43">
        <v>90</v>
      </c>
      <c r="G43">
        <v>75</v>
      </c>
      <c r="H43">
        <v>90</v>
      </c>
      <c r="I43">
        <v>80</v>
      </c>
      <c r="J43">
        <v>75</v>
      </c>
      <c r="K43">
        <v>0</v>
      </c>
      <c r="L43">
        <v>90</v>
      </c>
      <c r="M43">
        <v>75</v>
      </c>
      <c r="N43">
        <f t="shared" si="2"/>
        <v>0</v>
      </c>
      <c r="O43" s="21">
        <f t="shared" si="3"/>
        <v>84.555555555555557</v>
      </c>
      <c r="P43" s="4">
        <v>55</v>
      </c>
      <c r="Q43">
        <v>44</v>
      </c>
      <c r="R43" s="22">
        <f t="shared" si="0"/>
        <v>99</v>
      </c>
      <c r="S43" s="22">
        <v>92</v>
      </c>
      <c r="T43" s="28">
        <v>85</v>
      </c>
      <c r="U43" s="23"/>
      <c r="V43" s="31">
        <f t="shared" si="1"/>
        <v>87.600000000000009</v>
      </c>
      <c r="W43" t="str">
        <f>IF(V43&gt;='Grading Standards'!$B$7,"A",IF(V43&gt;='Grading Standards'!$B$8,"A-",IF(V43&gt;='Grading Standards'!$B$9,"B+",IF(V43&gt;='Grading Standards'!$B$10,"B",IF(V43&gt;='Grading Standards'!$B$11,"B-","other")))))</f>
        <v>B+</v>
      </c>
      <c r="X43" t="str">
        <f>IF(V43&gt;='Grading Standards'!$B$11,"other",IF(V43&gt;='Grading Standards'!$B$12,"C+",IF(V43&gt;='Grading Standards'!$B$13,"C",IF(V43&gt;='Grading Standards'!$B$14,"C-",IF(V43&gt;='Grading Standards'!$B$15,"D",IF(V43&gt;='Grading Standards'!$B$16,"F","other"))))))</f>
        <v>other</v>
      </c>
    </row>
    <row r="44" spans="1:24" x14ac:dyDescent="0.25">
      <c r="T44" s="28"/>
      <c r="V44" s="31">
        <f t="shared" si="1"/>
        <v>0</v>
      </c>
      <c r="W44" t="str">
        <f>IF(V44&gt;='Grading Standards'!$B$7,"A",IF(V44&gt;='Grading Standards'!$B$8,"A-",IF(V44&gt;='Grading Standards'!$B$9,"B+",IF(V44&gt;='Grading Standards'!$B$10,"B",IF(V44&gt;='Grading Standards'!$B$11,"B-","other")))))</f>
        <v>other</v>
      </c>
      <c r="X44" t="str">
        <f>IF(V44&gt;='Grading Standards'!$B$11,"other",IF(V44&gt;='Grading Standards'!$B$12,"C+",IF(V44&gt;='Grading Standards'!$B$13,"C",IF(V44&gt;='Grading Standards'!$B$14,"C-",IF(V44&gt;='Grading Standards'!$B$15,"D",IF(V44&gt;='Grading Standards'!$B$16,"F","other"))))))</f>
        <v>F</v>
      </c>
    </row>
    <row r="45" spans="1:24" x14ac:dyDescent="0.25">
      <c r="Q45" t="s">
        <v>45</v>
      </c>
      <c r="R45">
        <f>AVERAGE(R5:R43)</f>
        <v>84.782051282051285</v>
      </c>
    </row>
  </sheetData>
  <mergeCells count="1">
    <mergeCell ref="W2:X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 Code</vt:lpstr>
      <vt:lpstr>Grading Standards</vt:lpstr>
      <vt:lpstr>Attendance</vt:lpstr>
      <vt:lpstr>Grades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yli04</dc:creator>
  <cp:lastModifiedBy>Aniket Gupta</cp:lastModifiedBy>
  <dcterms:created xsi:type="dcterms:W3CDTF">2002-09-09T18:21:25Z</dcterms:created>
  <dcterms:modified xsi:type="dcterms:W3CDTF">2024-02-03T22:23:08Z</dcterms:modified>
</cp:coreProperties>
</file>