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D11CEC9-8299-4575-900C-A83E63B04C7C}" xr6:coauthVersionLast="47" xr6:coauthVersionMax="47" xr10:uidLastSave="{00000000-0000-0000-0000-000000000000}"/>
  <bookViews>
    <workbookView xWindow="3348" yWindow="3348" windowWidth="17280" windowHeight="8880" activeTab="2"/>
  </bookViews>
  <sheets>
    <sheet name="INSTRUCTIONS" sheetId="4" r:id="rId1"/>
    <sheet name="Input" sheetId="2" r:id="rId2"/>
    <sheet name="TTables" sheetId="3" r:id="rId3"/>
    <sheet name="Categorie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2" i="1"/>
  <c r="H2" i="1"/>
  <c r="A3" i="1"/>
  <c r="C3" i="1"/>
  <c r="G3" i="1"/>
  <c r="H3" i="1"/>
  <c r="A4" i="1"/>
  <c r="C4" i="1"/>
  <c r="H4" i="1"/>
  <c r="C5" i="1"/>
  <c r="H5" i="1"/>
  <c r="C6" i="1"/>
  <c r="H6" i="1"/>
  <c r="C7" i="1"/>
  <c r="H7" i="1"/>
  <c r="C8" i="1"/>
  <c r="H8" i="1"/>
  <c r="C9" i="1"/>
  <c r="H9" i="1"/>
  <c r="C10" i="1"/>
  <c r="H10" i="1"/>
  <c r="C11" i="1"/>
  <c r="H11" i="1"/>
  <c r="C12" i="1"/>
  <c r="H12" i="1"/>
  <c r="C13" i="1"/>
  <c r="H13" i="1"/>
  <c r="C14" i="1"/>
  <c r="H14" i="1"/>
  <c r="C15" i="1"/>
  <c r="H15" i="1"/>
  <c r="C16" i="1"/>
  <c r="H16" i="1"/>
  <c r="C17" i="1"/>
  <c r="H17" i="1"/>
  <c r="C18" i="1"/>
  <c r="H18" i="1"/>
  <c r="C19" i="1"/>
  <c r="H19" i="1"/>
  <c r="C20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7" i="1"/>
  <c r="H27" i="1"/>
  <c r="C28" i="1"/>
  <c r="H28" i="1"/>
  <c r="C29" i="1"/>
  <c r="H29" i="1"/>
  <c r="C30" i="1"/>
  <c r="H30" i="1"/>
  <c r="C31" i="1"/>
  <c r="H31" i="1"/>
  <c r="C32" i="1"/>
  <c r="H32" i="1"/>
  <c r="C33" i="1"/>
  <c r="H33" i="1"/>
  <c r="C34" i="1"/>
  <c r="H34" i="1"/>
  <c r="C35" i="1"/>
  <c r="H35" i="1"/>
  <c r="C36" i="1"/>
  <c r="H36" i="1"/>
  <c r="C37" i="1"/>
  <c r="H37" i="1"/>
  <c r="C38" i="1"/>
  <c r="H38" i="1"/>
  <c r="C39" i="1"/>
  <c r="H39" i="1"/>
  <c r="C40" i="1"/>
  <c r="H40" i="1"/>
  <c r="C41" i="1"/>
  <c r="H41" i="1"/>
  <c r="C42" i="1"/>
  <c r="H42" i="1"/>
  <c r="C43" i="1"/>
  <c r="H43" i="1"/>
  <c r="C44" i="1"/>
  <c r="H44" i="1"/>
  <c r="C45" i="1"/>
  <c r="H45" i="1"/>
  <c r="C46" i="1"/>
  <c r="H46" i="1"/>
  <c r="C47" i="1"/>
  <c r="H47" i="1"/>
  <c r="C48" i="1"/>
  <c r="H48" i="1"/>
  <c r="C49" i="1"/>
  <c r="H49" i="1"/>
  <c r="C50" i="1"/>
  <c r="H50" i="1"/>
  <c r="C51" i="1"/>
  <c r="H51" i="1"/>
  <c r="C52" i="1"/>
  <c r="H52" i="1"/>
  <c r="C53" i="1"/>
  <c r="H53" i="1"/>
  <c r="C54" i="1"/>
  <c r="H54" i="1"/>
  <c r="C55" i="1"/>
  <c r="H55" i="1"/>
  <c r="C56" i="1"/>
  <c r="H56" i="1"/>
  <c r="C57" i="1"/>
  <c r="H57" i="1"/>
  <c r="C58" i="1"/>
  <c r="H58" i="1"/>
  <c r="C59" i="1"/>
  <c r="H59" i="1"/>
  <c r="C60" i="1"/>
  <c r="H60" i="1"/>
  <c r="C61" i="1"/>
  <c r="H61" i="1"/>
  <c r="D31" i="2"/>
  <c r="M31" i="2"/>
  <c r="D32" i="2"/>
  <c r="M32" i="2"/>
  <c r="D33" i="2"/>
  <c r="M33" i="2"/>
  <c r="D34" i="2"/>
  <c r="M34" i="2"/>
  <c r="D35" i="2"/>
  <c r="M35" i="2"/>
  <c r="D36" i="2"/>
  <c r="M36" i="2"/>
  <c r="D37" i="2"/>
  <c r="M37" i="2"/>
  <c r="D38" i="2"/>
  <c r="M38" i="2"/>
  <c r="D39" i="2"/>
  <c r="M39" i="2"/>
  <c r="D40" i="2"/>
  <c r="M40" i="2"/>
  <c r="D41" i="2"/>
  <c r="M41" i="2"/>
  <c r="D42" i="2"/>
  <c r="M42" i="2"/>
  <c r="D43" i="2"/>
  <c r="M43" i="2"/>
  <c r="D44" i="2"/>
  <c r="M44" i="2"/>
  <c r="D45" i="2"/>
  <c r="M45" i="2"/>
  <c r="D46" i="2"/>
  <c r="M46" i="2"/>
  <c r="D47" i="2"/>
  <c r="M47" i="2"/>
  <c r="D48" i="2"/>
  <c r="M48" i="2"/>
  <c r="D49" i="2"/>
  <c r="M49" i="2"/>
  <c r="D50" i="2"/>
  <c r="M50" i="2"/>
  <c r="D51" i="2"/>
  <c r="M51" i="2"/>
  <c r="D52" i="2"/>
  <c r="M52" i="2"/>
  <c r="D53" i="2"/>
  <c r="M53" i="2"/>
  <c r="D54" i="2"/>
  <c r="M54" i="2"/>
  <c r="D55" i="2"/>
  <c r="M55" i="2"/>
  <c r="D56" i="2"/>
  <c r="M56" i="2"/>
  <c r="D57" i="2"/>
  <c r="M57" i="2"/>
  <c r="D58" i="2"/>
  <c r="M58" i="2"/>
  <c r="D59" i="2"/>
  <c r="M59" i="2"/>
  <c r="D60" i="2"/>
  <c r="M60" i="2"/>
  <c r="D61" i="2"/>
  <c r="M61" i="2"/>
  <c r="D62" i="2"/>
  <c r="M62" i="2"/>
  <c r="D63" i="2"/>
  <c r="M63" i="2"/>
  <c r="D64" i="2"/>
  <c r="M64" i="2"/>
  <c r="D65" i="2"/>
  <c r="M65" i="2"/>
  <c r="D66" i="2"/>
  <c r="M66" i="2"/>
  <c r="D67" i="2"/>
  <c r="M67" i="2"/>
  <c r="D68" i="2"/>
  <c r="M68" i="2"/>
  <c r="D69" i="2"/>
  <c r="M69" i="2"/>
  <c r="D70" i="2"/>
  <c r="M70" i="2"/>
  <c r="D71" i="2"/>
  <c r="M71" i="2"/>
  <c r="D72" i="2"/>
  <c r="M72" i="2"/>
  <c r="D73" i="2"/>
  <c r="M73" i="2"/>
  <c r="D74" i="2"/>
  <c r="M74" i="2"/>
  <c r="D75" i="2"/>
  <c r="M75" i="2"/>
  <c r="D76" i="2"/>
  <c r="M76" i="2"/>
  <c r="D77" i="2"/>
  <c r="M77" i="2"/>
  <c r="D78" i="2"/>
  <c r="M78" i="2"/>
  <c r="D79" i="2"/>
  <c r="M79" i="2"/>
  <c r="D80" i="2"/>
  <c r="M80" i="2"/>
  <c r="D81" i="2"/>
  <c r="M81" i="2"/>
  <c r="D82" i="2"/>
  <c r="M82" i="2"/>
  <c r="D83" i="2"/>
  <c r="M83" i="2"/>
  <c r="D84" i="2"/>
  <c r="M84" i="2"/>
  <c r="D85" i="2"/>
  <c r="M85" i="2"/>
  <c r="D86" i="2"/>
  <c r="M86" i="2"/>
  <c r="D87" i="2"/>
  <c r="M87" i="2"/>
  <c r="D88" i="2"/>
  <c r="M88" i="2"/>
  <c r="D89" i="2"/>
  <c r="M89" i="2"/>
  <c r="D90" i="2"/>
  <c r="M90" i="2"/>
  <c r="D91" i="2"/>
  <c r="M91" i="2"/>
  <c r="D92" i="2"/>
  <c r="M92" i="2"/>
  <c r="D93" i="2"/>
  <c r="M93" i="2"/>
  <c r="D94" i="2"/>
  <c r="M94" i="2"/>
  <c r="D95" i="2"/>
  <c r="M95" i="2"/>
  <c r="D96" i="2"/>
  <c r="M96" i="2"/>
  <c r="D97" i="2"/>
  <c r="M97" i="2"/>
  <c r="D98" i="2"/>
  <c r="M98" i="2"/>
  <c r="D99" i="2"/>
  <c r="M99" i="2"/>
  <c r="D100" i="2"/>
  <c r="M100" i="2"/>
  <c r="D101" i="2"/>
  <c r="M101" i="2"/>
  <c r="D102" i="2"/>
  <c r="M102" i="2"/>
  <c r="D103" i="2"/>
  <c r="M103" i="2"/>
  <c r="D104" i="2"/>
  <c r="M104" i="2"/>
  <c r="D105" i="2"/>
  <c r="M105" i="2"/>
  <c r="D106" i="2"/>
  <c r="M106" i="2"/>
  <c r="H7" i="3"/>
  <c r="B10" i="3"/>
  <c r="B17" i="3"/>
  <c r="B24" i="3"/>
  <c r="G27" i="3"/>
  <c r="H27" i="3"/>
  <c r="B31" i="3"/>
  <c r="C38" i="3"/>
  <c r="B44" i="3"/>
  <c r="G4" i="1" l="1"/>
  <c r="A5" i="1"/>
  <c r="G5" i="1" l="1"/>
  <c r="A6" i="1"/>
  <c r="G6" i="1" l="1"/>
  <c r="A7" i="1"/>
  <c r="G7" i="1" l="1"/>
  <c r="A8" i="1"/>
  <c r="G8" i="1" l="1"/>
  <c r="A9" i="1"/>
  <c r="G9" i="1" l="1"/>
  <c r="A10" i="1"/>
  <c r="G10" i="1" l="1"/>
  <c r="A11" i="1"/>
  <c r="G11" i="1" l="1"/>
  <c r="A12" i="1"/>
  <c r="G12" i="1" l="1"/>
  <c r="A13" i="1"/>
  <c r="G13" i="1" l="1"/>
  <c r="A14" i="1"/>
  <c r="G14" i="1" l="1"/>
  <c r="A15" i="1"/>
  <c r="G15" i="1" l="1"/>
  <c r="A16" i="1"/>
  <c r="G16" i="1" l="1"/>
  <c r="A17" i="1"/>
  <c r="G17" i="1" l="1"/>
  <c r="A18" i="1"/>
  <c r="G18" i="1" l="1"/>
  <c r="A19" i="1"/>
  <c r="G19" i="1" l="1"/>
  <c r="A20" i="1"/>
  <c r="G20" i="1" l="1"/>
  <c r="A21" i="1"/>
  <c r="G21" i="1" l="1"/>
  <c r="A22" i="1"/>
  <c r="G22" i="1" l="1"/>
  <c r="A23" i="1"/>
  <c r="G23" i="1" l="1"/>
  <c r="A24" i="1"/>
  <c r="G24" i="1" l="1"/>
  <c r="A25" i="1"/>
  <c r="G25" i="1" l="1"/>
  <c r="A26" i="1"/>
  <c r="G26" i="1" l="1"/>
  <c r="A27" i="1"/>
  <c r="G27" i="1" l="1"/>
  <c r="A28" i="1"/>
  <c r="G28" i="1" l="1"/>
  <c r="A29" i="1"/>
  <c r="G29" i="1" l="1"/>
  <c r="A30" i="1"/>
  <c r="G30" i="1" l="1"/>
  <c r="A31" i="1"/>
  <c r="E9" i="2" l="1"/>
  <c r="E17" i="2"/>
  <c r="E33" i="2"/>
  <c r="K33" i="2" s="1"/>
  <c r="L33" i="2" s="1"/>
  <c r="E41" i="2"/>
  <c r="K41" i="2" s="1"/>
  <c r="L41" i="2" s="1"/>
  <c r="E49" i="2"/>
  <c r="K49" i="2" s="1"/>
  <c r="L49" i="2" s="1"/>
  <c r="E57" i="2"/>
  <c r="K57" i="2" s="1"/>
  <c r="L57" i="2" s="1"/>
  <c r="E65" i="2"/>
  <c r="K65" i="2" s="1"/>
  <c r="L65" i="2" s="1"/>
  <c r="E73" i="2"/>
  <c r="K73" i="2" s="1"/>
  <c r="L73" i="2" s="1"/>
  <c r="E81" i="2"/>
  <c r="K81" i="2" s="1"/>
  <c r="L81" i="2" s="1"/>
  <c r="E89" i="2"/>
  <c r="K89" i="2" s="1"/>
  <c r="L89" i="2" s="1"/>
  <c r="E97" i="2"/>
  <c r="K97" i="2" s="1"/>
  <c r="L97" i="2" s="1"/>
  <c r="E105" i="2"/>
  <c r="K105" i="2" s="1"/>
  <c r="L105" i="2" s="1"/>
  <c r="E6" i="2"/>
  <c r="E14" i="2"/>
  <c r="E38" i="2"/>
  <c r="K38" i="2" s="1"/>
  <c r="L38" i="2" s="1"/>
  <c r="E46" i="2"/>
  <c r="K46" i="2" s="1"/>
  <c r="L46" i="2" s="1"/>
  <c r="E54" i="2"/>
  <c r="K54" i="2" s="1"/>
  <c r="L54" i="2" s="1"/>
  <c r="E62" i="2"/>
  <c r="K62" i="2" s="1"/>
  <c r="L62" i="2" s="1"/>
  <c r="E70" i="2"/>
  <c r="K70" i="2" s="1"/>
  <c r="L70" i="2" s="1"/>
  <c r="E78" i="2"/>
  <c r="K78" i="2" s="1"/>
  <c r="L78" i="2" s="1"/>
  <c r="E86" i="2"/>
  <c r="K86" i="2" s="1"/>
  <c r="L86" i="2" s="1"/>
  <c r="E94" i="2"/>
  <c r="K94" i="2" s="1"/>
  <c r="L94" i="2" s="1"/>
  <c r="E102" i="2"/>
  <c r="K102" i="2" s="1"/>
  <c r="L102" i="2" s="1"/>
  <c r="E83" i="2"/>
  <c r="K83" i="2" s="1"/>
  <c r="L83" i="2" s="1"/>
  <c r="E91" i="2"/>
  <c r="K91" i="2" s="1"/>
  <c r="L91" i="2" s="1"/>
  <c r="E99" i="2"/>
  <c r="K99" i="2" s="1"/>
  <c r="L99" i="2" s="1"/>
  <c r="E11" i="2"/>
  <c r="E19" i="2"/>
  <c r="E35" i="2"/>
  <c r="K35" i="2" s="1"/>
  <c r="L35" i="2" s="1"/>
  <c r="E43" i="2"/>
  <c r="K43" i="2" s="1"/>
  <c r="L43" i="2" s="1"/>
  <c r="E51" i="2"/>
  <c r="K51" i="2" s="1"/>
  <c r="L51" i="2" s="1"/>
  <c r="E59" i="2"/>
  <c r="K59" i="2" s="1"/>
  <c r="L59" i="2" s="1"/>
  <c r="E67" i="2"/>
  <c r="K67" i="2" s="1"/>
  <c r="L67" i="2" s="1"/>
  <c r="E75" i="2"/>
  <c r="K75" i="2" s="1"/>
  <c r="L75" i="2" s="1"/>
  <c r="E8" i="2"/>
  <c r="E16" i="2"/>
  <c r="E32" i="2"/>
  <c r="K32" i="2" s="1"/>
  <c r="L32" i="2" s="1"/>
  <c r="E40" i="2"/>
  <c r="K40" i="2" s="1"/>
  <c r="L40" i="2" s="1"/>
  <c r="E48" i="2"/>
  <c r="K48" i="2" s="1"/>
  <c r="L48" i="2" s="1"/>
  <c r="E56" i="2"/>
  <c r="K56" i="2" s="1"/>
  <c r="L56" i="2" s="1"/>
  <c r="E64" i="2"/>
  <c r="K64" i="2" s="1"/>
  <c r="L64" i="2" s="1"/>
  <c r="E72" i="2"/>
  <c r="K72" i="2" s="1"/>
  <c r="L72" i="2" s="1"/>
  <c r="E80" i="2"/>
  <c r="K80" i="2" s="1"/>
  <c r="L80" i="2" s="1"/>
  <c r="E88" i="2"/>
  <c r="K88" i="2" s="1"/>
  <c r="L88" i="2" s="1"/>
  <c r="E96" i="2"/>
  <c r="K96" i="2" s="1"/>
  <c r="L96" i="2" s="1"/>
  <c r="E104" i="2"/>
  <c r="K104" i="2" s="1"/>
  <c r="L104" i="2" s="1"/>
  <c r="E95" i="2"/>
  <c r="K95" i="2" s="1"/>
  <c r="L95" i="2" s="1"/>
  <c r="E13" i="2"/>
  <c r="E21" i="2"/>
  <c r="E37" i="2"/>
  <c r="K37" i="2" s="1"/>
  <c r="L37" i="2" s="1"/>
  <c r="E45" i="2"/>
  <c r="K45" i="2" s="1"/>
  <c r="L45" i="2" s="1"/>
  <c r="E53" i="2"/>
  <c r="K53" i="2" s="1"/>
  <c r="L53" i="2" s="1"/>
  <c r="E61" i="2"/>
  <c r="K61" i="2" s="1"/>
  <c r="L61" i="2" s="1"/>
  <c r="E69" i="2"/>
  <c r="K69" i="2" s="1"/>
  <c r="L69" i="2" s="1"/>
  <c r="E77" i="2"/>
  <c r="K77" i="2" s="1"/>
  <c r="L77" i="2" s="1"/>
  <c r="E85" i="2"/>
  <c r="K85" i="2" s="1"/>
  <c r="L85" i="2" s="1"/>
  <c r="E93" i="2"/>
  <c r="K93" i="2" s="1"/>
  <c r="L93" i="2" s="1"/>
  <c r="E101" i="2"/>
  <c r="K101" i="2" s="1"/>
  <c r="L101" i="2" s="1"/>
  <c r="G31" i="1"/>
  <c r="E10" i="2"/>
  <c r="E18" i="2"/>
  <c r="E34" i="2"/>
  <c r="K34" i="2" s="1"/>
  <c r="L34" i="2" s="1"/>
  <c r="E42" i="2"/>
  <c r="K42" i="2" s="1"/>
  <c r="L42" i="2" s="1"/>
  <c r="E50" i="2"/>
  <c r="K50" i="2" s="1"/>
  <c r="L50" i="2" s="1"/>
  <c r="E58" i="2"/>
  <c r="K58" i="2" s="1"/>
  <c r="L58" i="2" s="1"/>
  <c r="E66" i="2"/>
  <c r="K66" i="2" s="1"/>
  <c r="L66" i="2" s="1"/>
  <c r="E74" i="2"/>
  <c r="K74" i="2" s="1"/>
  <c r="L74" i="2" s="1"/>
  <c r="E82" i="2"/>
  <c r="K82" i="2" s="1"/>
  <c r="L82" i="2" s="1"/>
  <c r="E90" i="2"/>
  <c r="K90" i="2" s="1"/>
  <c r="L90" i="2" s="1"/>
  <c r="E98" i="2"/>
  <c r="K98" i="2" s="1"/>
  <c r="L98" i="2" s="1"/>
  <c r="E106" i="2"/>
  <c r="K106" i="2" s="1"/>
  <c r="L106" i="2" s="1"/>
  <c r="E47" i="2"/>
  <c r="K47" i="2" s="1"/>
  <c r="L47" i="2" s="1"/>
  <c r="E63" i="2"/>
  <c r="K63" i="2" s="1"/>
  <c r="L63" i="2" s="1"/>
  <c r="E71" i="2"/>
  <c r="K71" i="2" s="1"/>
  <c r="L71" i="2" s="1"/>
  <c r="E79" i="2"/>
  <c r="K79" i="2" s="1"/>
  <c r="L79" i="2" s="1"/>
  <c r="E87" i="2"/>
  <c r="K87" i="2" s="1"/>
  <c r="L87" i="2" s="1"/>
  <c r="E7" i="2"/>
  <c r="E15" i="2"/>
  <c r="E31" i="2"/>
  <c r="K31" i="2" s="1"/>
  <c r="L31" i="2" s="1"/>
  <c r="E39" i="2"/>
  <c r="K39" i="2" s="1"/>
  <c r="L39" i="2" s="1"/>
  <c r="E55" i="2"/>
  <c r="K55" i="2" s="1"/>
  <c r="L55" i="2" s="1"/>
  <c r="E44" i="2"/>
  <c r="K44" i="2" s="1"/>
  <c r="L44" i="2" s="1"/>
  <c r="E68" i="2"/>
  <c r="K68" i="2" s="1"/>
  <c r="L68" i="2" s="1"/>
  <c r="E76" i="2"/>
  <c r="K76" i="2" s="1"/>
  <c r="L76" i="2" s="1"/>
  <c r="E36" i="2"/>
  <c r="K36" i="2" s="1"/>
  <c r="L36" i="2" s="1"/>
  <c r="E103" i="2"/>
  <c r="K103" i="2" s="1"/>
  <c r="L103" i="2" s="1"/>
  <c r="E20" i="2"/>
  <c r="E92" i="2"/>
  <c r="K92" i="2" s="1"/>
  <c r="L92" i="2" s="1"/>
  <c r="E100" i="2"/>
  <c r="K100" i="2" s="1"/>
  <c r="L100" i="2" s="1"/>
  <c r="E52" i="2"/>
  <c r="K52" i="2" s="1"/>
  <c r="L52" i="2" s="1"/>
  <c r="A32" i="1"/>
  <c r="E12" i="2"/>
  <c r="E60" i="2"/>
  <c r="K60" i="2" s="1"/>
  <c r="L60" i="2" s="1"/>
  <c r="E84" i="2"/>
  <c r="K84" i="2" s="1"/>
  <c r="L84" i="2" s="1"/>
  <c r="D16" i="2" l="1"/>
  <c r="K16" i="2"/>
  <c r="L16" i="2" s="1"/>
  <c r="D8" i="2"/>
  <c r="K8" i="2"/>
  <c r="L8" i="2" s="1"/>
  <c r="D14" i="2"/>
  <c r="K14" i="2"/>
  <c r="L14" i="2" s="1"/>
  <c r="D11" i="2"/>
  <c r="K11" i="2"/>
  <c r="L11" i="2" s="1"/>
  <c r="D18" i="2"/>
  <c r="K18" i="2"/>
  <c r="L18" i="2" s="1"/>
  <c r="D15" i="2"/>
  <c r="K15" i="2"/>
  <c r="L15" i="2" s="1"/>
  <c r="D7" i="2"/>
  <c r="K7" i="2"/>
  <c r="L7" i="2" s="1"/>
  <c r="G32" i="1"/>
  <c r="A33" i="1"/>
  <c r="D10" i="2"/>
  <c r="K10" i="2"/>
  <c r="L10" i="2" s="1"/>
  <c r="K17" i="2"/>
  <c r="L17" i="2" s="1"/>
  <c r="D17" i="2"/>
  <c r="K20" i="2"/>
  <c r="L20" i="2" s="1"/>
  <c r="D20" i="2"/>
  <c r="D19" i="2"/>
  <c r="K19" i="2"/>
  <c r="L19" i="2" s="1"/>
  <c r="D21" i="2"/>
  <c r="K21" i="2"/>
  <c r="L21" i="2" s="1"/>
  <c r="D6" i="2"/>
  <c r="K6" i="2"/>
  <c r="L6" i="2" s="1"/>
  <c r="D13" i="2"/>
  <c r="K13" i="2"/>
  <c r="L13" i="2" s="1"/>
  <c r="K12" i="2"/>
  <c r="L12" i="2" s="1"/>
  <c r="D12" i="2"/>
  <c r="K9" i="2"/>
  <c r="L9" i="2" s="1"/>
  <c r="D9" i="2"/>
  <c r="G33" i="1" l="1"/>
  <c r="A34" i="1"/>
  <c r="M12" i="2"/>
  <c r="M8" i="2"/>
  <c r="M17" i="2"/>
  <c r="M13" i="2"/>
  <c r="M18" i="2"/>
  <c r="M9" i="2"/>
  <c r="G34" i="1" l="1"/>
  <c r="A35" i="1"/>
  <c r="G35" i="1" l="1"/>
  <c r="A36" i="1"/>
  <c r="G36" i="1" l="1"/>
  <c r="A37" i="1"/>
  <c r="G37" i="1" l="1"/>
  <c r="A38" i="1"/>
  <c r="G38" i="1" l="1"/>
  <c r="A39" i="1"/>
  <c r="G39" i="1" l="1"/>
  <c r="A40" i="1"/>
  <c r="G40" i="1" l="1"/>
  <c r="A41" i="1"/>
  <c r="G41" i="1" l="1"/>
  <c r="A42" i="1"/>
  <c r="G42" i="1" l="1"/>
  <c r="A43" i="1"/>
  <c r="G43" i="1" l="1"/>
  <c r="A44" i="1"/>
  <c r="G44" i="1" l="1"/>
  <c r="A45" i="1"/>
  <c r="G45" i="1" l="1"/>
  <c r="A46" i="1"/>
  <c r="G46" i="1" l="1"/>
  <c r="A47" i="1"/>
  <c r="E24" i="2"/>
  <c r="E26" i="2"/>
  <c r="E28" i="2"/>
  <c r="E27" i="2"/>
  <c r="E29" i="2"/>
  <c r="E22" i="2"/>
  <c r="E25" i="2"/>
  <c r="E23" i="2"/>
  <c r="K28" i="2" l="1"/>
  <c r="L28" i="2" s="1"/>
  <c r="D28" i="2"/>
  <c r="D26" i="2"/>
  <c r="K26" i="2"/>
  <c r="L26" i="2" s="1"/>
  <c r="D27" i="2"/>
  <c r="K27" i="2"/>
  <c r="L27" i="2" s="1"/>
  <c r="D23" i="2"/>
  <c r="K23" i="2"/>
  <c r="L23" i="2" s="1"/>
  <c r="K25" i="2"/>
  <c r="L25" i="2" s="1"/>
  <c r="D25" i="2"/>
  <c r="G47" i="1"/>
  <c r="A48" i="1"/>
  <c r="D29" i="2"/>
  <c r="K29" i="2"/>
  <c r="L29" i="2" s="1"/>
  <c r="D24" i="2"/>
  <c r="K24" i="2"/>
  <c r="L24" i="2" s="1"/>
  <c r="D22" i="2"/>
  <c r="K22" i="2"/>
  <c r="L22" i="2" s="1"/>
  <c r="M16" i="2" l="1"/>
  <c r="M23" i="2"/>
  <c r="M21" i="2"/>
  <c r="M29" i="2"/>
  <c r="M6" i="2"/>
  <c r="M27" i="2"/>
  <c r="M24" i="2"/>
  <c r="M15" i="2"/>
  <c r="M10" i="2"/>
  <c r="M26" i="2"/>
  <c r="G48" i="1"/>
  <c r="A49" i="1"/>
  <c r="M14" i="2"/>
  <c r="M22" i="2"/>
  <c r="M19" i="2"/>
  <c r="M25" i="2"/>
  <c r="M28" i="2"/>
  <c r="M7" i="2"/>
  <c r="M20" i="2"/>
  <c r="G49" i="1" l="1"/>
  <c r="A50" i="1"/>
  <c r="G50" i="1" l="1"/>
  <c r="A51" i="1"/>
  <c r="G51" i="1" l="1"/>
  <c r="A52" i="1"/>
  <c r="G52" i="1" l="1"/>
  <c r="A53" i="1"/>
  <c r="G53" i="1" l="1"/>
  <c r="A54" i="1"/>
  <c r="G54" i="1" l="1"/>
  <c r="A55" i="1"/>
  <c r="E30" i="2"/>
  <c r="D30" i="2" l="1"/>
  <c r="K30" i="2"/>
  <c r="L30" i="2" s="1"/>
  <c r="G55" i="1"/>
  <c r="A56" i="1"/>
  <c r="G56" i="1" l="1"/>
  <c r="A57" i="1"/>
  <c r="M30" i="2"/>
  <c r="M11" i="2"/>
  <c r="M4" i="2" s="1"/>
  <c r="G57" i="1" l="1"/>
  <c r="A58" i="1"/>
  <c r="G58" i="1" l="1"/>
  <c r="A59" i="1"/>
  <c r="G59" i="1" l="1"/>
  <c r="A60" i="1"/>
  <c r="G60" i="1" l="1"/>
  <c r="A61" i="1"/>
  <c r="G61" i="1" s="1"/>
</calcChain>
</file>

<file path=xl/sharedStrings.xml><?xml version="1.0" encoding="utf-8"?>
<sst xmlns="http://schemas.openxmlformats.org/spreadsheetml/2006/main" count="316" uniqueCount="136">
  <si>
    <t>Cash</t>
  </si>
  <si>
    <t>Marketable Securities</t>
  </si>
  <si>
    <t>Accounts Receivable</t>
  </si>
  <si>
    <t>Notes Receivable</t>
  </si>
  <si>
    <t>Interest Receivable</t>
  </si>
  <si>
    <t>Merchandise Inventory</t>
  </si>
  <si>
    <t>Raw Materials Inventory</t>
  </si>
  <si>
    <t>Supplies Inventory</t>
  </si>
  <si>
    <t>Work-in-Progress Inventory</t>
  </si>
  <si>
    <t>Finished Goods Inventory</t>
  </si>
  <si>
    <t>Prepaid Insurance</t>
  </si>
  <si>
    <t>Advances to Suppliers</t>
  </si>
  <si>
    <t>Prepaid Rent</t>
  </si>
  <si>
    <t>Investment in Securities</t>
  </si>
  <si>
    <t>Land</t>
  </si>
  <si>
    <t>Buildings</t>
  </si>
  <si>
    <t>Equipment</t>
  </si>
  <si>
    <t>Furniture and Fixtures</t>
  </si>
  <si>
    <t>Accumulated Depreciation</t>
  </si>
  <si>
    <t>Leasehold</t>
  </si>
  <si>
    <t>Organization Costs</t>
  </si>
  <si>
    <t>Patents</t>
  </si>
  <si>
    <t>Goodwill</t>
  </si>
  <si>
    <t>ASSETS</t>
  </si>
  <si>
    <t>LIABILITIES</t>
  </si>
  <si>
    <t>Accounts Payable</t>
  </si>
  <si>
    <t>Notes Payable</t>
  </si>
  <si>
    <t>Interest Payable</t>
  </si>
  <si>
    <t>Income Taxes Payable</t>
  </si>
  <si>
    <t>Advances from Customers</t>
  </si>
  <si>
    <t>Advances from Tennants</t>
  </si>
  <si>
    <t>Mortgage Payable</t>
  </si>
  <si>
    <t>Bonds Payable</t>
  </si>
  <si>
    <t>Convertible Bonds</t>
  </si>
  <si>
    <t>Capitalized Lease Obligations</t>
  </si>
  <si>
    <t>Deferred Income Taxes</t>
  </si>
  <si>
    <t>SHAREHOLDERS' EQUITY</t>
  </si>
  <si>
    <t>Common Stock</t>
  </si>
  <si>
    <t>Paid-In Capital</t>
  </si>
  <si>
    <t>Retained Earnings</t>
  </si>
  <si>
    <t>Current Assets</t>
  </si>
  <si>
    <t>Inventory</t>
  </si>
  <si>
    <t>Intangibles</t>
  </si>
  <si>
    <t>Property Plant &amp; Equipment</t>
  </si>
  <si>
    <t>Depreciation</t>
  </si>
  <si>
    <t>Other</t>
  </si>
  <si>
    <t>Current Liabilities</t>
  </si>
  <si>
    <t>Long-Term Debt</t>
  </si>
  <si>
    <t>TYPE</t>
  </si>
  <si>
    <t>ACCOUNT</t>
  </si>
  <si>
    <t>Account</t>
  </si>
  <si>
    <t>Amount</t>
  </si>
  <si>
    <t>CLASSIFICATION</t>
  </si>
  <si>
    <t>Audit</t>
  </si>
  <si>
    <t>Trans</t>
  </si>
  <si>
    <t>Acct</t>
  </si>
  <si>
    <t>Assets</t>
  </si>
  <si>
    <t>Liabilities</t>
  </si>
  <si>
    <t>Stockholders Equity</t>
  </si>
  <si>
    <t>TYPE2</t>
  </si>
  <si>
    <t>Dr. (+)</t>
  </si>
  <si>
    <t>Cr. (-)</t>
  </si>
  <si>
    <t>(C)1998 Alastair M. Bor</t>
  </si>
  <si>
    <t>Permission is granted to use and modify this spreadsheet subject to the following</t>
  </si>
  <si>
    <t>1) It will not be used to violate the Tuck Honour Code</t>
  </si>
  <si>
    <t>2) It is understood that this spreadsheet comes with NO WARRANTY of any kind</t>
  </si>
  <si>
    <t>3) I do not guarantee the accuracy of any calculations</t>
  </si>
  <si>
    <t>I produced this spreadsheet to help make so called "T-Accounts"</t>
  </si>
  <si>
    <t xml:space="preserve">I realised that too much effort was going into making nice looking "T-Accounts" to hand in homework when the </t>
  </si>
  <si>
    <t>real objective of the homework assignment was to learn accounting (not how to make T-Accounts in Excel)</t>
  </si>
  <si>
    <t>I've tried to do a decent job of commenting the code. Feel free to modify it. It currently has a limitation of 100 transactions</t>
  </si>
  <si>
    <t>First go to the INPUT sheet</t>
  </si>
  <si>
    <t>Do not modify any cells that are not white (ie: don't modify or move any of the yellow cells)</t>
  </si>
  <si>
    <t>You will want to clear out any old data. To do this, click on the "CLEAR SHEET" button</t>
  </si>
  <si>
    <t>You will then want to begin entering the transactions</t>
  </si>
  <si>
    <t>The three Visual Basic programs that form part of the spreadsheet were written in some haste and thus are not "friendly" to modify, but</t>
  </si>
  <si>
    <t>If you want custom modifications, I will see what I can do (time permitting)</t>
  </si>
  <si>
    <t>I plan to eventually make a CASH FLOW and BALANCE SHEET program that will work off the same data</t>
  </si>
  <si>
    <t>(Also do not modify anything on the CATEGORIES sheet)</t>
  </si>
  <si>
    <t xml:space="preserve">The way it works is that each "question" on the homework assignment is 1 transaction. </t>
  </si>
  <si>
    <t>Example:</t>
  </si>
  <si>
    <t>1) You buy a hammer for $50 cash</t>
  </si>
  <si>
    <t>2) You sell 500 shares at $10 par for $6000</t>
  </si>
  <si>
    <t>Act</t>
  </si>
  <si>
    <t>You enter Asset additions as positive numbers, Asset reductions as negative numbers</t>
  </si>
  <si>
    <t>You enter Liability additions as positive numbers, Liability reductions as negative numbers</t>
  </si>
  <si>
    <t>The spreadsheet will keep track of what is a Dr and what is a Cr</t>
  </si>
  <si>
    <t>So lets say the homework has 2 questions</t>
  </si>
  <si>
    <t>You enter a 1 in TRANS and a -50 in Amount</t>
  </si>
  <si>
    <t>Then you go to the corresponding Act cell and pull down the drop down</t>
  </si>
  <si>
    <t>menu to select the proper account, in this case its CASH  (or you could</t>
  </si>
  <si>
    <t>have just entered a (1) if you remembered that CASH is 1 (the numbers</t>
  </si>
  <si>
    <t>are on the list)</t>
  </si>
  <si>
    <t>You enter a 1 in the TRANS (its still the same transaction) and a 50</t>
  </si>
  <si>
    <t>in the Amount. This time you see that on the pulldown menu that</t>
  </si>
  <si>
    <t>Property, Plant and Equipment - Equipment is #17. You could have</t>
  </si>
  <si>
    <t>entered a 17 if you knew it in advance, or just pick it from the list and</t>
  </si>
  <si>
    <t>the program automagically puts a 17 there.</t>
  </si>
  <si>
    <t xml:space="preserve">what order you put them in. </t>
  </si>
  <si>
    <t>NOTE: Use the DROP DOWN MENU at the top of the screen to get ACT numbers</t>
  </si>
  <si>
    <t>NOTE: All data is audited, After you enter all the items in a transaction, the AUDIT</t>
  </si>
  <si>
    <t>field (Column M should be zero). It is OK if its not zero while you are entering</t>
  </si>
  <si>
    <t>a transaction.</t>
  </si>
  <si>
    <t>Here we just enter the 3 parts of this transaction. The program does not care</t>
  </si>
  <si>
    <t>Its really easy once you get a hang of it, I did my homework in just a few minutes with this thing (though it took me almost 4 hours to write to program).</t>
  </si>
  <si>
    <t xml:space="preserve">When you are done entering all the transactions, just click on the "CREATE T-TABLE" button…… and VOILA! </t>
  </si>
  <si>
    <t>Just print it out and you will be all set.</t>
  </si>
  <si>
    <t>I will update this program to allow the automatic creation of CASH FLOW, INCOME STATEMENT and BALANCE SHEET documents as soon as I get</t>
  </si>
  <si>
    <t>FEATURES:</t>
  </si>
  <si>
    <t>4) The program AUDITS all the work before beginning and will not let even let you create the T-Tables if something doesn't add up.</t>
  </si>
  <si>
    <t>3) All items are grouped by "transaction number" just as they are in the text book .</t>
  </si>
  <si>
    <t>2) Provides totals at the bottom of each T-Table.</t>
  </si>
  <si>
    <t>1) Super easy to use.</t>
  </si>
  <si>
    <t>NOTE: Its up to you to fix any auditing mistakes… it will only tell you if one exists but will not tell you where (otherwise its cheating!)</t>
  </si>
  <si>
    <t>HOW TO USE IT:</t>
  </si>
  <si>
    <t>Mr.T T-Table Creator - By Alastair Bor T'00</t>
  </si>
  <si>
    <t>All the entries are listed by "Transaction" number and there are totals at the bottom.</t>
  </si>
  <si>
    <t>some more free time.</t>
  </si>
  <si>
    <t>ONLY USE THE DROP DOWN BOX WHEN YOU ARE IN A WHITE AREA OF COLUMN B</t>
  </si>
  <si>
    <t>For Instructions, Go to the INSTRUCTIONS sheet, DO NOT MODIFY ANY CELLS THAT ARE YELLOW</t>
  </si>
  <si>
    <t>Sales Revenue</t>
  </si>
  <si>
    <t>Rent Expense</t>
  </si>
  <si>
    <t>Salary Expense</t>
  </si>
  <si>
    <t>Salaries Payable</t>
  </si>
  <si>
    <t>Miscellaneous Expense</t>
  </si>
  <si>
    <t>Interest Expense</t>
  </si>
  <si>
    <t>Depreciation Expense</t>
  </si>
  <si>
    <t>Insurance Expense</t>
  </si>
  <si>
    <t>COGS Expense</t>
  </si>
  <si>
    <t>SPARE</t>
  </si>
  <si>
    <t>Utilities Expense</t>
  </si>
  <si>
    <t>Taxes Expense</t>
  </si>
  <si>
    <t>Dr. (-)</t>
  </si>
  <si>
    <t>Cr. (+)</t>
  </si>
  <si>
    <t>ob</t>
  </si>
  <si>
    <t>Note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</si>
</sst>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3" fillId="2" borderId="0" xfId="0" applyFont="1" applyFill="1"/>
    <xf numFmtId="165" fontId="4" fillId="0" borderId="0" xfId="1" applyNumberFormat="1" applyFont="1" applyFill="1"/>
    <xf numFmtId="0" fontId="4" fillId="0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3" xfId="1" applyNumberFormat="1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0" fontId="2" fillId="2" borderId="0" xfId="0" applyFont="1" applyFill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 applyFill="1"/>
    <xf numFmtId="165" fontId="6" fillId="0" borderId="0" xfId="1" applyNumberFormat="1" applyFont="1"/>
    <xf numFmtId="0" fontId="6" fillId="0" borderId="5" xfId="0" applyFont="1" applyBorder="1"/>
    <xf numFmtId="0" fontId="0" fillId="0" borderId="7" xfId="0" applyBorder="1"/>
    <xf numFmtId="165" fontId="0" fillId="0" borderId="7" xfId="1" applyNumberFormat="1" applyFont="1" applyBorder="1"/>
    <xf numFmtId="43" fontId="0" fillId="0" borderId="2" xfId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8" xfId="1" applyNumberFormat="1" applyFont="1" applyBorder="1"/>
    <xf numFmtId="0" fontId="5" fillId="0" borderId="6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37" dropStyle="combo" dx="26" fmlaLink="$A$2" fmlaRange="Categories!$G$2:$G$61" noThreeD="1" sel="39" val="23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0</xdr:row>
          <xdr:rowOff>160020</xdr:rowOff>
        </xdr:from>
        <xdr:to>
          <xdr:col>14</xdr:col>
          <xdr:colOff>175260</xdr:colOff>
          <xdr:row>2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FDD8781-B941-9D85-646B-5619D3340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5</xdr:row>
          <xdr:rowOff>91440</xdr:rowOff>
        </xdr:from>
        <xdr:to>
          <xdr:col>16</xdr:col>
          <xdr:colOff>381000</xdr:colOff>
          <xdr:row>7</xdr:row>
          <xdr:rowOff>91440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B889BE3-53BA-AB4B-74DB-22015E688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8</xdr:row>
          <xdr:rowOff>91440</xdr:rowOff>
        </xdr:from>
        <xdr:to>
          <xdr:col>16</xdr:col>
          <xdr:colOff>381000</xdr:colOff>
          <xdr:row>10</xdr:row>
          <xdr:rowOff>91440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55CDCBD-0ADE-51A5-8971-049838551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T-Table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7"/>
  <sheetViews>
    <sheetView workbookViewId="0"/>
  </sheetViews>
  <sheetFormatPr defaultColWidth="9.109375" defaultRowHeight="13.2" x14ac:dyDescent="0.25"/>
  <cols>
    <col min="1" max="16384" width="9.109375" style="14"/>
  </cols>
  <sheetData>
    <row r="1" spans="1:1" x14ac:dyDescent="0.25">
      <c r="A1" s="17" t="s">
        <v>115</v>
      </c>
    </row>
    <row r="2" spans="1:1" x14ac:dyDescent="0.25">
      <c r="A2" s="15" t="s">
        <v>62</v>
      </c>
    </row>
    <row r="5" spans="1:1" x14ac:dyDescent="0.25">
      <c r="A5" s="17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9" spans="1:1" x14ac:dyDescent="0.25">
      <c r="A9" s="15"/>
    </row>
    <row r="10" spans="1:1" x14ac:dyDescent="0.25">
      <c r="A10" s="14" t="s">
        <v>67</v>
      </c>
    </row>
    <row r="11" spans="1:1" x14ac:dyDescent="0.25">
      <c r="A11" s="14" t="s">
        <v>68</v>
      </c>
    </row>
    <row r="12" spans="1:1" x14ac:dyDescent="0.25">
      <c r="A12" s="14" t="s">
        <v>69</v>
      </c>
    </row>
    <row r="14" spans="1:1" x14ac:dyDescent="0.25">
      <c r="A14" s="16" t="s">
        <v>75</v>
      </c>
    </row>
    <row r="15" spans="1:1" x14ac:dyDescent="0.25">
      <c r="A15" s="14" t="s">
        <v>70</v>
      </c>
    </row>
    <row r="16" spans="1:1" x14ac:dyDescent="0.25">
      <c r="A16" s="14" t="s">
        <v>76</v>
      </c>
    </row>
    <row r="17" spans="1:2" x14ac:dyDescent="0.25">
      <c r="A17" s="14" t="s">
        <v>77</v>
      </c>
    </row>
    <row r="19" spans="1:2" x14ac:dyDescent="0.25">
      <c r="A19" s="15" t="s">
        <v>108</v>
      </c>
    </row>
    <row r="20" spans="1:2" x14ac:dyDescent="0.25">
      <c r="A20" s="16" t="s">
        <v>112</v>
      </c>
    </row>
    <row r="21" spans="1:2" x14ac:dyDescent="0.25">
      <c r="A21" s="16" t="s">
        <v>111</v>
      </c>
    </row>
    <row r="22" spans="1:2" x14ac:dyDescent="0.25">
      <c r="A22" s="16" t="s">
        <v>110</v>
      </c>
    </row>
    <row r="23" spans="1:2" x14ac:dyDescent="0.25">
      <c r="A23" s="14" t="s">
        <v>109</v>
      </c>
    </row>
    <row r="24" spans="1:2" x14ac:dyDescent="0.25">
      <c r="B24" s="14" t="s">
        <v>113</v>
      </c>
    </row>
    <row r="26" spans="1:2" x14ac:dyDescent="0.25">
      <c r="A26" s="15" t="s">
        <v>114</v>
      </c>
    </row>
    <row r="27" spans="1:2" x14ac:dyDescent="0.25">
      <c r="A27" s="14" t="s">
        <v>71</v>
      </c>
    </row>
    <row r="28" spans="1:2" x14ac:dyDescent="0.25">
      <c r="A28" s="15" t="s">
        <v>72</v>
      </c>
    </row>
    <row r="29" spans="1:2" x14ac:dyDescent="0.25">
      <c r="A29" s="15" t="s">
        <v>78</v>
      </c>
    </row>
    <row r="30" spans="1:2" x14ac:dyDescent="0.25">
      <c r="A30" s="16" t="s">
        <v>73</v>
      </c>
    </row>
    <row r="31" spans="1:2" x14ac:dyDescent="0.25">
      <c r="A31" s="14" t="s">
        <v>74</v>
      </c>
    </row>
    <row r="32" spans="1:2" x14ac:dyDescent="0.25">
      <c r="B32" s="14" t="s">
        <v>79</v>
      </c>
    </row>
    <row r="33" spans="2:9" x14ac:dyDescent="0.25">
      <c r="B33" s="14" t="s">
        <v>84</v>
      </c>
    </row>
    <row r="34" spans="2:9" x14ac:dyDescent="0.25">
      <c r="B34" s="14" t="s">
        <v>85</v>
      </c>
    </row>
    <row r="35" spans="2:9" x14ac:dyDescent="0.25">
      <c r="B35" s="14" t="s">
        <v>86</v>
      </c>
    </row>
    <row r="37" spans="2:9" x14ac:dyDescent="0.25">
      <c r="B37" s="14" t="s">
        <v>87</v>
      </c>
    </row>
    <row r="38" spans="2:9" x14ac:dyDescent="0.25">
      <c r="C38" s="14" t="s">
        <v>80</v>
      </c>
    </row>
    <row r="39" spans="2:9" x14ac:dyDescent="0.25">
      <c r="D39" s="14" t="s">
        <v>81</v>
      </c>
    </row>
    <row r="40" spans="2:9" x14ac:dyDescent="0.25">
      <c r="D40" s="14" t="s">
        <v>82</v>
      </c>
    </row>
    <row r="41" spans="2:9" x14ac:dyDescent="0.25">
      <c r="H41" s="14" t="s">
        <v>99</v>
      </c>
    </row>
    <row r="42" spans="2:9" x14ac:dyDescent="0.25">
      <c r="H42" s="14" t="s">
        <v>100</v>
      </c>
    </row>
    <row r="43" spans="2:9" x14ac:dyDescent="0.25">
      <c r="I43" s="16" t="s">
        <v>101</v>
      </c>
    </row>
    <row r="44" spans="2:9" x14ac:dyDescent="0.25">
      <c r="I44" s="14" t="s">
        <v>102</v>
      </c>
    </row>
    <row r="46" spans="2:9" x14ac:dyDescent="0.25">
      <c r="D46" s="15" t="s">
        <v>54</v>
      </c>
      <c r="E46" s="15" t="s">
        <v>83</v>
      </c>
      <c r="F46" s="15" t="s">
        <v>51</v>
      </c>
    </row>
    <row r="47" spans="2:9" x14ac:dyDescent="0.25">
      <c r="D47" s="14">
        <v>1</v>
      </c>
      <c r="E47" s="14">
        <v>1</v>
      </c>
      <c r="F47" s="14">
        <v>-50</v>
      </c>
      <c r="H47" s="14" t="s">
        <v>88</v>
      </c>
    </row>
    <row r="48" spans="2:9" x14ac:dyDescent="0.25">
      <c r="H48" s="14" t="s">
        <v>89</v>
      </c>
    </row>
    <row r="49" spans="1:14" x14ac:dyDescent="0.25">
      <c r="H49" s="16" t="s">
        <v>90</v>
      </c>
    </row>
    <row r="50" spans="1:14" x14ac:dyDescent="0.25">
      <c r="H50" s="14" t="s">
        <v>91</v>
      </c>
    </row>
    <row r="51" spans="1:14" ht="13.8" thickBot="1" x14ac:dyDescent="0.3">
      <c r="H51" s="22" t="s">
        <v>92</v>
      </c>
      <c r="I51" s="22"/>
      <c r="J51" s="22"/>
      <c r="K51" s="22"/>
      <c r="L51" s="22"/>
      <c r="M51" s="22"/>
      <c r="N51" s="22"/>
    </row>
    <row r="52" spans="1:14" x14ac:dyDescent="0.25">
      <c r="D52" s="14">
        <v>1</v>
      </c>
      <c r="E52" s="14">
        <v>2</v>
      </c>
      <c r="F52" s="14">
        <v>50</v>
      </c>
      <c r="H52" s="14" t="s">
        <v>93</v>
      </c>
    </row>
    <row r="53" spans="1:14" x14ac:dyDescent="0.25">
      <c r="H53" s="14" t="s">
        <v>94</v>
      </c>
    </row>
    <row r="54" spans="1:14" x14ac:dyDescent="0.25">
      <c r="H54" s="16" t="s">
        <v>95</v>
      </c>
    </row>
    <row r="55" spans="1:14" x14ac:dyDescent="0.25">
      <c r="H55" s="14" t="s">
        <v>96</v>
      </c>
    </row>
    <row r="56" spans="1:14" ht="13.8" thickBot="1" x14ac:dyDescent="0.3">
      <c r="H56" s="22" t="s">
        <v>97</v>
      </c>
      <c r="I56" s="22"/>
      <c r="J56" s="22"/>
      <c r="K56" s="22"/>
      <c r="L56" s="22"/>
      <c r="M56" s="22"/>
      <c r="N56" s="22"/>
    </row>
    <row r="57" spans="1:14" x14ac:dyDescent="0.25">
      <c r="D57" s="14">
        <v>2</v>
      </c>
      <c r="E57" s="20">
        <v>35</v>
      </c>
      <c r="F57" s="21">
        <v>5000</v>
      </c>
      <c r="H57" s="16" t="s">
        <v>103</v>
      </c>
    </row>
    <row r="58" spans="1:14" x14ac:dyDescent="0.25">
      <c r="D58" s="14">
        <v>2</v>
      </c>
      <c r="E58" s="20">
        <v>1</v>
      </c>
      <c r="F58" s="21">
        <v>6000</v>
      </c>
      <c r="H58" s="14" t="s">
        <v>98</v>
      </c>
    </row>
    <row r="59" spans="1:14" x14ac:dyDescent="0.25">
      <c r="D59" s="14">
        <v>2</v>
      </c>
      <c r="E59" s="20">
        <v>36</v>
      </c>
      <c r="F59" s="21">
        <v>1000</v>
      </c>
    </row>
    <row r="61" spans="1:14" x14ac:dyDescent="0.25">
      <c r="A61" s="14" t="s">
        <v>104</v>
      </c>
    </row>
    <row r="62" spans="1:14" x14ac:dyDescent="0.25">
      <c r="A62" s="17" t="s">
        <v>105</v>
      </c>
    </row>
    <row r="63" spans="1:14" x14ac:dyDescent="0.25">
      <c r="A63" s="16" t="s">
        <v>116</v>
      </c>
    </row>
    <row r="64" spans="1:14" x14ac:dyDescent="0.25">
      <c r="A64" s="14" t="s">
        <v>106</v>
      </c>
    </row>
    <row r="66" spans="1:1" x14ac:dyDescent="0.25">
      <c r="A66" s="14" t="s">
        <v>107</v>
      </c>
    </row>
    <row r="67" spans="1:1" x14ac:dyDescent="0.25">
      <c r="A67" s="16" t="s">
        <v>117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06"/>
  <sheetViews>
    <sheetView workbookViewId="0">
      <pane ySplit="5" topLeftCell="A6" activePane="bottomLeft" state="frozenSplit"/>
      <selection activeCell="C1" sqref="C1"/>
      <selection pane="bottomLeft" activeCell="C31" sqref="C31"/>
    </sheetView>
  </sheetViews>
  <sheetFormatPr defaultRowHeight="13.2" x14ac:dyDescent="0.25"/>
  <cols>
    <col min="1" max="1" width="6" bestFit="1" customWidth="1"/>
    <col min="2" max="2" width="4.88671875" bestFit="1" customWidth="1"/>
    <col min="3" max="3" width="10.33203125" bestFit="1" customWidth="1"/>
    <col min="4" max="4" width="2.88671875" bestFit="1" customWidth="1"/>
    <col min="11" max="12" width="9.109375" hidden="1" customWidth="1"/>
  </cols>
  <sheetData>
    <row r="1" spans="1:17" x14ac:dyDescent="0.25">
      <c r="A1" s="18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3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18" t="s">
        <v>118</v>
      </c>
      <c r="B4" s="2"/>
      <c r="C4" s="18"/>
      <c r="D4" s="2"/>
      <c r="E4" s="13"/>
      <c r="F4" s="2"/>
      <c r="G4" s="2"/>
      <c r="H4" s="2"/>
      <c r="I4" s="2"/>
      <c r="J4" s="2"/>
      <c r="K4" s="2"/>
      <c r="L4" s="2"/>
      <c r="M4" s="3">
        <f>SUM(M6:M106)</f>
        <v>0</v>
      </c>
      <c r="N4" s="2"/>
      <c r="O4" s="2"/>
      <c r="P4" s="2"/>
      <c r="Q4" s="2"/>
    </row>
    <row r="5" spans="1:17" x14ac:dyDescent="0.25">
      <c r="A5" s="11" t="s">
        <v>54</v>
      </c>
      <c r="B5" s="11" t="s">
        <v>55</v>
      </c>
      <c r="C5" s="11" t="s">
        <v>51</v>
      </c>
      <c r="D5" s="11"/>
      <c r="E5" s="11" t="s">
        <v>50</v>
      </c>
      <c r="F5" s="2"/>
      <c r="G5" s="2"/>
      <c r="H5" s="2"/>
      <c r="I5" s="2"/>
      <c r="J5" s="2"/>
      <c r="K5" s="11" t="s">
        <v>53</v>
      </c>
      <c r="L5" s="11" t="s">
        <v>53</v>
      </c>
      <c r="M5" s="11" t="s">
        <v>53</v>
      </c>
      <c r="N5" s="2"/>
      <c r="O5" s="2"/>
      <c r="P5" s="2"/>
      <c r="Q5" s="2"/>
    </row>
    <row r="6" spans="1:17" x14ac:dyDescent="0.25">
      <c r="A6">
        <v>3</v>
      </c>
      <c r="B6" s="5">
        <v>1</v>
      </c>
      <c r="C6" s="1">
        <v>-11750</v>
      </c>
      <c r="D6" s="2" t="str">
        <f t="shared" ref="D6:D70" si="0">IF(C6="","",IF(OR(AND(LEFT(E6,1)="A",C6&gt;0),AND(OR(LEFT(E6,1)="L",LEFT(E6,1)="S"),C6&lt;0)),"Dr","Cr"))</f>
        <v>Cr</v>
      </c>
      <c r="E6" s="2" t="str">
        <f>IF(ISNA(VLOOKUP(B6,Categories!$A$2:$H$61,8)),"",VLOOKUP(B6,Categories!$A$2:$H$61,8))</f>
        <v>ASSETS: Current Assets - Cash</v>
      </c>
      <c r="F6" s="2"/>
      <c r="G6" s="2"/>
      <c r="H6" s="2"/>
      <c r="I6" s="2"/>
      <c r="J6" s="2"/>
      <c r="K6" s="12">
        <f t="shared" ref="K6:K37" si="1">IF(E6="","",IF(LEFT(E6,1)="A",1,-1))</f>
        <v>1</v>
      </c>
      <c r="L6" s="2">
        <f t="shared" ref="L6:L37" si="2">IF(ISERR(K6*C6),"",K6*C6)</f>
        <v>-11750</v>
      </c>
      <c r="M6" s="2">
        <f t="shared" ref="M6:M70" si="3">IF(A6="","",SUMIF($A$6:$A$106,$A6,$L$6:$L$106))</f>
        <v>0</v>
      </c>
      <c r="N6" s="2"/>
      <c r="O6" s="2"/>
      <c r="P6" s="2"/>
      <c r="Q6" s="2"/>
    </row>
    <row r="7" spans="1:17" x14ac:dyDescent="0.25">
      <c r="A7">
        <v>4</v>
      </c>
      <c r="B7">
        <v>1</v>
      </c>
      <c r="C7" s="1">
        <v>-20600</v>
      </c>
      <c r="D7" s="2" t="str">
        <f t="shared" si="0"/>
        <v>Cr</v>
      </c>
      <c r="E7" s="2" t="str">
        <f>IF(ISNA(VLOOKUP(B7,Categories!$A$2:$H$61,8)),"",VLOOKUP(B7,Categories!$A$2:$H$61,8))</f>
        <v>ASSETS: Current Assets - Cash</v>
      </c>
      <c r="F7" s="2"/>
      <c r="G7" s="2"/>
      <c r="H7" s="2"/>
      <c r="I7" s="2"/>
      <c r="J7" s="2"/>
      <c r="K7" s="12">
        <f t="shared" si="1"/>
        <v>1</v>
      </c>
      <c r="L7" s="2">
        <f t="shared" si="2"/>
        <v>-20600</v>
      </c>
      <c r="M7" s="2">
        <f t="shared" si="3"/>
        <v>0</v>
      </c>
      <c r="N7" s="2"/>
      <c r="O7" s="2"/>
      <c r="P7" s="2"/>
      <c r="Q7" s="2"/>
    </row>
    <row r="8" spans="1:17" x14ac:dyDescent="0.25">
      <c r="A8">
        <v>5</v>
      </c>
      <c r="B8">
        <v>1</v>
      </c>
      <c r="C8" s="1">
        <v>34150</v>
      </c>
      <c r="D8" s="2" t="str">
        <f t="shared" si="0"/>
        <v>Dr</v>
      </c>
      <c r="E8" s="2" t="str">
        <f>IF(ISNA(VLOOKUP(B8,Categories!$A$2:$H$61,8)),"",VLOOKUP(B8,Categories!$A$2:$H$61,8))</f>
        <v>ASSETS: Current Assets - Cash</v>
      </c>
      <c r="F8" s="2"/>
      <c r="G8" s="2"/>
      <c r="H8" s="2"/>
      <c r="I8" s="2"/>
      <c r="J8" s="2"/>
      <c r="K8" s="12">
        <f t="shared" si="1"/>
        <v>1</v>
      </c>
      <c r="L8" s="2">
        <f t="shared" si="2"/>
        <v>34150</v>
      </c>
      <c r="M8" s="2">
        <f t="shared" si="3"/>
        <v>0</v>
      </c>
      <c r="N8" s="2"/>
      <c r="O8" s="2"/>
      <c r="P8" s="2"/>
      <c r="Q8" s="2"/>
    </row>
    <row r="9" spans="1:17" x14ac:dyDescent="0.25">
      <c r="A9">
        <v>6</v>
      </c>
      <c r="B9">
        <v>1</v>
      </c>
      <c r="C9" s="1">
        <v>-38950</v>
      </c>
      <c r="D9" s="2" t="str">
        <f t="shared" si="0"/>
        <v>Cr</v>
      </c>
      <c r="E9" s="2" t="str">
        <f>IF(ISNA(VLOOKUP(B9,Categories!$A$2:$H$61,8)),"",VLOOKUP(B9,Categories!$A$2:$H$61,8))</f>
        <v>ASSETS: Current Assets - Cash</v>
      </c>
      <c r="F9" s="2"/>
      <c r="G9" s="2"/>
      <c r="H9" s="2"/>
      <c r="I9" s="2"/>
      <c r="J9" s="2"/>
      <c r="K9" s="12">
        <f t="shared" si="1"/>
        <v>1</v>
      </c>
      <c r="L9" s="2">
        <f t="shared" si="2"/>
        <v>-38950</v>
      </c>
      <c r="M9" s="2">
        <f t="shared" si="3"/>
        <v>0</v>
      </c>
      <c r="N9" s="2"/>
      <c r="O9" s="2"/>
      <c r="P9" s="2"/>
      <c r="Q9" s="2"/>
    </row>
    <row r="10" spans="1:17" x14ac:dyDescent="0.25">
      <c r="A10">
        <v>7</v>
      </c>
      <c r="B10">
        <v>1</v>
      </c>
      <c r="C10" s="1">
        <v>-3200</v>
      </c>
      <c r="D10" s="2" t="str">
        <f t="shared" si="0"/>
        <v>Cr</v>
      </c>
      <c r="E10" s="2" t="str">
        <f>IF(ISNA(VLOOKUP(B10,Categories!$A$2:$H$61,8)),"",VLOOKUP(B10,Categories!$A$2:$H$61,8))</f>
        <v>ASSETS: Current Assets - Cash</v>
      </c>
      <c r="F10" s="2"/>
      <c r="G10" s="2"/>
      <c r="H10" s="2"/>
      <c r="I10" s="2"/>
      <c r="J10" s="2"/>
      <c r="K10" s="12">
        <f t="shared" si="1"/>
        <v>1</v>
      </c>
      <c r="L10" s="2">
        <f t="shared" si="2"/>
        <v>-3200</v>
      </c>
      <c r="M10" s="2">
        <f t="shared" si="3"/>
        <v>0</v>
      </c>
      <c r="N10" s="2"/>
      <c r="O10" s="2"/>
      <c r="P10" s="2"/>
      <c r="Q10" s="2"/>
    </row>
    <row r="11" spans="1:17" x14ac:dyDescent="0.25">
      <c r="A11">
        <v>1</v>
      </c>
      <c r="B11" s="5">
        <v>3</v>
      </c>
      <c r="C11" s="4">
        <v>85000</v>
      </c>
      <c r="D11" s="2" t="str">
        <f>IF(C11="","",IF(OR(AND(LEFT(E11,1)="A",C11&gt;0),AND(OR(LEFT(E11,1)="L",LEFT(E11,1)="S"),C11&lt;0)),"Dr","Cr"))</f>
        <v>Dr</v>
      </c>
      <c r="E11" s="2" t="str">
        <f>IF(ISNA(VLOOKUP(B11,Categories!$A$2:$H$61,8)),"",VLOOKUP(B11,Categories!$A$2:$H$61,8))</f>
        <v>ASSETS: Current Assets - Accounts Receivable</v>
      </c>
      <c r="F11" s="2"/>
      <c r="G11" s="2"/>
      <c r="H11" s="2"/>
      <c r="I11" s="2"/>
      <c r="J11" s="2"/>
      <c r="K11" s="12">
        <f t="shared" si="1"/>
        <v>1</v>
      </c>
      <c r="L11" s="2">
        <f t="shared" si="2"/>
        <v>85000</v>
      </c>
      <c r="M11" s="2">
        <f>IF(A11="","",SUMIF($A$6:$A$106,$A11,$L$6:$L$106))</f>
        <v>0</v>
      </c>
      <c r="N11" s="2"/>
      <c r="O11" s="2"/>
      <c r="P11" s="2"/>
      <c r="Q11" s="2"/>
    </row>
    <row r="12" spans="1:17" x14ac:dyDescent="0.25">
      <c r="A12">
        <v>5</v>
      </c>
      <c r="B12" s="5">
        <v>3</v>
      </c>
      <c r="C12" s="1">
        <v>-34150</v>
      </c>
      <c r="D12" s="2" t="str">
        <f t="shared" si="0"/>
        <v>Cr</v>
      </c>
      <c r="E12" s="2" t="str">
        <f>IF(ISNA(VLOOKUP(B12,Categories!$A$2:$H$61,8)),"",VLOOKUP(B12,Categories!$A$2:$H$61,8))</f>
        <v>ASSETS: Current Assets - Accounts Receivable</v>
      </c>
      <c r="F12" s="2"/>
      <c r="G12" s="2"/>
      <c r="H12" s="2"/>
      <c r="I12" s="2"/>
      <c r="J12" s="2"/>
      <c r="K12" s="12">
        <f t="shared" si="1"/>
        <v>1</v>
      </c>
      <c r="L12" s="2">
        <f t="shared" si="2"/>
        <v>-34150</v>
      </c>
      <c r="M12" s="2">
        <f t="shared" si="3"/>
        <v>0</v>
      </c>
      <c r="N12" s="2"/>
      <c r="O12" s="2"/>
      <c r="P12" s="2"/>
      <c r="Q12" s="2"/>
    </row>
    <row r="13" spans="1:17" x14ac:dyDescent="0.25">
      <c r="A13">
        <v>2</v>
      </c>
      <c r="B13" s="5">
        <v>7</v>
      </c>
      <c r="C13" s="1">
        <v>46300</v>
      </c>
      <c r="D13" s="2" t="str">
        <f t="shared" si="0"/>
        <v>Dr</v>
      </c>
      <c r="E13" s="2" t="str">
        <f>IF(ISNA(VLOOKUP(B13,Categories!$A$2:$H$61,8)),"",VLOOKUP(B13,Categories!$A$2:$H$61,8))</f>
        <v>ASSETS: Inventory - Merchandise Inventory</v>
      </c>
      <c r="F13" s="2"/>
      <c r="G13" s="2"/>
      <c r="H13" s="2"/>
      <c r="I13" s="2"/>
      <c r="J13" s="2"/>
      <c r="K13" s="12">
        <f t="shared" si="1"/>
        <v>1</v>
      </c>
      <c r="L13" s="2">
        <f t="shared" si="2"/>
        <v>46300</v>
      </c>
      <c r="M13" s="2">
        <f t="shared" si="3"/>
        <v>0</v>
      </c>
      <c r="N13" s="2"/>
      <c r="O13" s="2"/>
      <c r="P13" s="2"/>
      <c r="Q13" s="2"/>
    </row>
    <row r="14" spans="1:17" x14ac:dyDescent="0.25">
      <c r="A14">
        <v>12</v>
      </c>
      <c r="B14" s="5">
        <v>7</v>
      </c>
      <c r="C14" s="1">
        <v>-36500</v>
      </c>
      <c r="D14" s="2" t="str">
        <f t="shared" si="0"/>
        <v>Cr</v>
      </c>
      <c r="E14" s="2" t="str">
        <f>IF(ISNA(VLOOKUP(B14,Categories!$A$2:$H$61,8)),"",VLOOKUP(B14,Categories!$A$2:$H$61,8))</f>
        <v>ASSETS: Inventory - Merchandise Inventory</v>
      </c>
      <c r="F14" s="2"/>
      <c r="G14" s="2"/>
      <c r="H14" s="2"/>
      <c r="I14" s="2"/>
      <c r="J14" s="2"/>
      <c r="K14" s="12">
        <f t="shared" si="1"/>
        <v>1</v>
      </c>
      <c r="L14" s="2">
        <f t="shared" si="2"/>
        <v>-36500</v>
      </c>
      <c r="M14" s="2">
        <f t="shared" si="3"/>
        <v>0</v>
      </c>
      <c r="N14" s="2"/>
      <c r="O14" s="2"/>
      <c r="P14" s="2"/>
      <c r="Q14" s="2"/>
    </row>
    <row r="15" spans="1:17" x14ac:dyDescent="0.25">
      <c r="A15">
        <v>8</v>
      </c>
      <c r="B15">
        <v>12</v>
      </c>
      <c r="C15" s="1">
        <v>-50</v>
      </c>
      <c r="D15" s="2" t="str">
        <f t="shared" si="0"/>
        <v>Cr</v>
      </c>
      <c r="E15" s="2" t="str">
        <f>IF(ISNA(VLOOKUP(B15,Categories!$A$2:$H$61,8)),"",VLOOKUP(B15,Categories!$A$2:$H$61,8))</f>
        <v>ASSETS: Other - Prepaid Insurance</v>
      </c>
      <c r="F15" s="2"/>
      <c r="G15" s="2"/>
      <c r="H15" s="2"/>
      <c r="I15" s="2"/>
      <c r="J15" s="2"/>
      <c r="K15" s="12">
        <f t="shared" si="1"/>
        <v>1</v>
      </c>
      <c r="L15" s="2">
        <f t="shared" si="2"/>
        <v>-50</v>
      </c>
      <c r="M15" s="2">
        <f t="shared" si="3"/>
        <v>0</v>
      </c>
      <c r="N15" s="2"/>
      <c r="O15" s="2"/>
      <c r="P15" s="2"/>
      <c r="Q15" s="2"/>
    </row>
    <row r="16" spans="1:17" x14ac:dyDescent="0.25">
      <c r="A16">
        <v>9</v>
      </c>
      <c r="B16" s="5">
        <v>19</v>
      </c>
      <c r="C16" s="1">
        <v>-1750</v>
      </c>
      <c r="D16" s="2" t="str">
        <f t="shared" si="0"/>
        <v>Cr</v>
      </c>
      <c r="E16" s="2" t="str">
        <f>IF(ISNA(VLOOKUP(B16,Categories!$A$2:$H$61,8)),"",VLOOKUP(B16,Categories!$A$2:$H$61,8))</f>
        <v>ASSETS: Depreciation - Accumulated Depreciation</v>
      </c>
      <c r="F16" s="2"/>
      <c r="G16" s="2"/>
      <c r="H16" s="2"/>
      <c r="I16" s="2"/>
      <c r="J16" s="2"/>
      <c r="K16" s="12">
        <f t="shared" si="1"/>
        <v>1</v>
      </c>
      <c r="L16" s="2">
        <f t="shared" si="2"/>
        <v>-1750</v>
      </c>
      <c r="M16" s="2">
        <f t="shared" si="3"/>
        <v>0</v>
      </c>
      <c r="N16" s="2"/>
      <c r="O16" s="2"/>
      <c r="P16" s="2"/>
      <c r="Q16" s="2"/>
    </row>
    <row r="17" spans="1:17" x14ac:dyDescent="0.25">
      <c r="A17">
        <v>2</v>
      </c>
      <c r="B17" s="5">
        <v>24</v>
      </c>
      <c r="C17" s="1">
        <v>46300</v>
      </c>
      <c r="D17" s="2" t="str">
        <f t="shared" si="0"/>
        <v>Cr</v>
      </c>
      <c r="E17" s="2" t="str">
        <f>IF(ISNA(VLOOKUP(B17,Categories!$A$2:$H$61,8)),"",VLOOKUP(B17,Categories!$A$2:$H$61,8))</f>
        <v>LIABILITIES: Current Liabilities - Accounts Payable</v>
      </c>
      <c r="F17" s="2"/>
      <c r="G17" s="2"/>
      <c r="H17" s="2"/>
      <c r="I17" s="2"/>
      <c r="J17" s="2"/>
      <c r="K17" s="12">
        <f t="shared" si="1"/>
        <v>-1</v>
      </c>
      <c r="L17" s="2">
        <f t="shared" si="2"/>
        <v>-46300</v>
      </c>
      <c r="M17" s="2">
        <f t="shared" si="3"/>
        <v>0</v>
      </c>
      <c r="N17" s="2"/>
      <c r="O17" s="2"/>
      <c r="P17" s="2"/>
      <c r="Q17" s="2"/>
    </row>
    <row r="18" spans="1:17" x14ac:dyDescent="0.25">
      <c r="A18">
        <v>6</v>
      </c>
      <c r="B18">
        <v>24</v>
      </c>
      <c r="C18" s="1">
        <v>-38950</v>
      </c>
      <c r="D18" s="2" t="str">
        <f t="shared" si="0"/>
        <v>Dr</v>
      </c>
      <c r="E18" s="2" t="str">
        <f>IF(ISNA(VLOOKUP(B18,Categories!$A$2:$H$61,8)),"",VLOOKUP(B18,Categories!$A$2:$H$61,8))</f>
        <v>LIABILITIES: Current Liabilities - Accounts Payable</v>
      </c>
      <c r="F18" s="2"/>
      <c r="G18" s="2"/>
      <c r="H18" s="2"/>
      <c r="I18" s="2"/>
      <c r="J18" s="2"/>
      <c r="K18" s="12">
        <f t="shared" si="1"/>
        <v>-1</v>
      </c>
      <c r="L18" s="2">
        <f t="shared" si="2"/>
        <v>38950</v>
      </c>
      <c r="M18" s="2">
        <f t="shared" si="3"/>
        <v>0</v>
      </c>
      <c r="N18" s="2"/>
      <c r="O18" s="2"/>
      <c r="P18" s="2"/>
      <c r="Q18" s="2"/>
    </row>
    <row r="19" spans="1:17" x14ac:dyDescent="0.25">
      <c r="A19">
        <v>11</v>
      </c>
      <c r="B19" s="5">
        <v>26</v>
      </c>
      <c r="C19" s="1">
        <v>50</v>
      </c>
      <c r="D19" s="2" t="str">
        <f t="shared" si="0"/>
        <v>Cr</v>
      </c>
      <c r="E19" s="2" t="str">
        <f>IF(ISNA(VLOOKUP(B19,Categories!$A$2:$H$61,8)),"",VLOOKUP(B19,Categories!$A$2:$H$61,8))</f>
        <v>LIABILITIES: Current Liabilities - Interest Payable</v>
      </c>
      <c r="F19" s="2"/>
      <c r="G19" s="2"/>
      <c r="H19" s="2"/>
      <c r="I19" s="2"/>
      <c r="J19" s="2"/>
      <c r="K19" s="12">
        <f t="shared" si="1"/>
        <v>-1</v>
      </c>
      <c r="L19" s="2">
        <f t="shared" si="2"/>
        <v>-50</v>
      </c>
      <c r="M19" s="2">
        <f t="shared" si="3"/>
        <v>0</v>
      </c>
      <c r="N19" s="2"/>
      <c r="O19" s="2"/>
      <c r="P19" s="2"/>
      <c r="Q19" s="2"/>
    </row>
    <row r="20" spans="1:17" x14ac:dyDescent="0.25">
      <c r="A20">
        <v>4</v>
      </c>
      <c r="B20" s="5">
        <v>28</v>
      </c>
      <c r="C20" s="1">
        <v>-1250</v>
      </c>
      <c r="D20" s="2" t="str">
        <f t="shared" si="0"/>
        <v>Dr</v>
      </c>
      <c r="E20" s="2" t="str">
        <f>IF(ISNA(VLOOKUP(B20,Categories!$A$2:$H$61,8)),"",VLOOKUP(B20,Categories!$A$2:$H$61,8))</f>
        <v>LIABILITIES: Current Liabilities - Salaries Payable</v>
      </c>
      <c r="F20" s="2"/>
      <c r="G20" s="2"/>
      <c r="H20" s="2"/>
      <c r="I20" s="2"/>
      <c r="J20" s="2"/>
      <c r="K20" s="12">
        <f t="shared" si="1"/>
        <v>-1</v>
      </c>
      <c r="L20" s="2">
        <f t="shared" si="2"/>
        <v>1250</v>
      </c>
      <c r="M20" s="2">
        <f t="shared" si="3"/>
        <v>0</v>
      </c>
      <c r="N20" s="2"/>
      <c r="O20" s="2"/>
      <c r="P20" s="2"/>
      <c r="Q20" s="2"/>
    </row>
    <row r="21" spans="1:17" x14ac:dyDescent="0.25">
      <c r="A21">
        <v>10</v>
      </c>
      <c r="B21" s="5">
        <v>28</v>
      </c>
      <c r="C21" s="1">
        <v>1600</v>
      </c>
      <c r="D21" s="2" t="str">
        <f t="shared" si="0"/>
        <v>Cr</v>
      </c>
      <c r="E21" s="2" t="str">
        <f>IF(ISNA(VLOOKUP(B21,Categories!$A$2:$H$61,8)),"",VLOOKUP(B21,Categories!$A$2:$H$61,8))</f>
        <v>LIABILITIES: Current Liabilities - Salaries Payable</v>
      </c>
      <c r="F21" s="2"/>
      <c r="G21" s="2"/>
      <c r="H21" s="2"/>
      <c r="I21" s="2"/>
      <c r="J21" s="2"/>
      <c r="K21" s="12">
        <f t="shared" si="1"/>
        <v>-1</v>
      </c>
      <c r="L21" s="2">
        <f t="shared" si="2"/>
        <v>-1600</v>
      </c>
      <c r="M21" s="2">
        <f t="shared" si="3"/>
        <v>0</v>
      </c>
      <c r="N21" s="2"/>
      <c r="O21" s="2"/>
      <c r="P21" s="2"/>
      <c r="Q21" s="2"/>
    </row>
    <row r="22" spans="1:17" x14ac:dyDescent="0.25">
      <c r="A22">
        <v>12</v>
      </c>
      <c r="B22" s="5">
        <v>39</v>
      </c>
      <c r="C22" s="1">
        <v>-36500</v>
      </c>
      <c r="D22" s="2" t="str">
        <f t="shared" si="0"/>
        <v>Dr</v>
      </c>
      <c r="E22" s="2" t="str">
        <f>IF(ISNA(VLOOKUP(B22,Categories!$A$2:$H$61,8)),"",VLOOKUP(B22,Categories!$A$2:$H$61,8))</f>
        <v>SHAREHOLDERS' EQUITY: Retained Earnings - COGS Expense</v>
      </c>
      <c r="F22" s="2"/>
      <c r="G22" s="2"/>
      <c r="H22" s="2"/>
      <c r="I22" s="2"/>
      <c r="J22" s="2"/>
      <c r="K22" s="12">
        <f t="shared" si="1"/>
        <v>-1</v>
      </c>
      <c r="L22" s="2">
        <f t="shared" si="2"/>
        <v>36500</v>
      </c>
      <c r="M22" s="2">
        <f t="shared" si="3"/>
        <v>0</v>
      </c>
      <c r="N22" s="2"/>
      <c r="O22" s="2"/>
      <c r="P22" s="2"/>
      <c r="Q22" s="2"/>
    </row>
    <row r="23" spans="1:17" x14ac:dyDescent="0.25">
      <c r="A23">
        <v>9</v>
      </c>
      <c r="B23" s="5">
        <v>40</v>
      </c>
      <c r="C23" s="1">
        <v>-1750</v>
      </c>
      <c r="D23" s="2" t="str">
        <f t="shared" si="0"/>
        <v>Dr</v>
      </c>
      <c r="E23" s="2" t="str">
        <f>IF(ISNA(VLOOKUP(B23,Categories!$A$2:$H$61,8)),"",VLOOKUP(B23,Categories!$A$2:$H$61,8))</f>
        <v>SHAREHOLDERS' EQUITY: Retained Earnings - Depreciation Expense</v>
      </c>
      <c r="F23" s="2"/>
      <c r="G23" s="2"/>
      <c r="H23" s="2"/>
      <c r="I23" s="2"/>
      <c r="J23" s="2"/>
      <c r="K23" s="12">
        <f t="shared" si="1"/>
        <v>-1</v>
      </c>
      <c r="L23" s="2">
        <f t="shared" si="2"/>
        <v>1750</v>
      </c>
      <c r="M23" s="2">
        <f t="shared" si="3"/>
        <v>0</v>
      </c>
      <c r="N23" s="2"/>
      <c r="O23" s="2"/>
      <c r="P23" s="2"/>
      <c r="Q23" s="2"/>
    </row>
    <row r="24" spans="1:17" x14ac:dyDescent="0.25">
      <c r="A24">
        <v>8</v>
      </c>
      <c r="B24" s="5">
        <v>41</v>
      </c>
      <c r="C24" s="1">
        <v>-50</v>
      </c>
      <c r="D24" s="2" t="str">
        <f t="shared" si="0"/>
        <v>Dr</v>
      </c>
      <c r="E24" s="2" t="str">
        <f>IF(ISNA(VLOOKUP(B24,Categories!$A$2:$H$61,8)),"",VLOOKUP(B24,Categories!$A$2:$H$61,8))</f>
        <v>SHAREHOLDERS' EQUITY: Retained Earnings - Insurance Expense</v>
      </c>
      <c r="F24" s="2"/>
      <c r="G24" s="2"/>
      <c r="H24" s="2"/>
      <c r="I24" s="2"/>
      <c r="J24" s="2"/>
      <c r="K24" s="12">
        <f t="shared" si="1"/>
        <v>-1</v>
      </c>
      <c r="L24" s="2">
        <f t="shared" si="2"/>
        <v>50</v>
      </c>
      <c r="M24" s="2">
        <f t="shared" si="3"/>
        <v>0</v>
      </c>
      <c r="N24" s="2"/>
      <c r="O24" s="2"/>
      <c r="P24" s="2"/>
      <c r="Q24" s="2"/>
    </row>
    <row r="25" spans="1:17" x14ac:dyDescent="0.25">
      <c r="A25">
        <v>11</v>
      </c>
      <c r="B25" s="5">
        <v>42</v>
      </c>
      <c r="C25" s="1">
        <v>-50</v>
      </c>
      <c r="D25" s="2" t="str">
        <f t="shared" si="0"/>
        <v>Dr</v>
      </c>
      <c r="E25" s="2" t="str">
        <f>IF(ISNA(VLOOKUP(B25,Categories!$A$2:$H$61,8)),"",VLOOKUP(B25,Categories!$A$2:$H$61,8))</f>
        <v>SHAREHOLDERS' EQUITY: Retained Earnings - Interest Expense</v>
      </c>
      <c r="F25" s="2"/>
      <c r="G25" s="2"/>
      <c r="H25" s="2"/>
      <c r="I25" s="2"/>
      <c r="J25" s="2"/>
      <c r="K25" s="12">
        <f t="shared" si="1"/>
        <v>-1</v>
      </c>
      <c r="L25" s="2">
        <f t="shared" si="2"/>
        <v>50</v>
      </c>
      <c r="M25" s="2">
        <f t="shared" si="3"/>
        <v>0</v>
      </c>
      <c r="N25" s="2"/>
      <c r="O25" s="2"/>
      <c r="P25" s="2"/>
      <c r="Q25" s="2"/>
    </row>
    <row r="26" spans="1:17" x14ac:dyDescent="0.25">
      <c r="A26">
        <v>7</v>
      </c>
      <c r="B26" s="5">
        <v>43</v>
      </c>
      <c r="C26" s="1">
        <v>-3200</v>
      </c>
      <c r="D26" s="2" t="str">
        <f t="shared" si="0"/>
        <v>Dr</v>
      </c>
      <c r="E26" s="2" t="str">
        <f>IF(ISNA(VLOOKUP(B26,Categories!$A$2:$H$61,8)),"",VLOOKUP(B26,Categories!$A$2:$H$61,8))</f>
        <v>SHAREHOLDERS' EQUITY: Retained Earnings - Miscellaneous Expense</v>
      </c>
      <c r="F26" s="2"/>
      <c r="G26" s="2"/>
      <c r="H26" s="2"/>
      <c r="I26" s="2"/>
      <c r="J26" s="2"/>
      <c r="K26" s="12">
        <f t="shared" si="1"/>
        <v>-1</v>
      </c>
      <c r="L26" s="2">
        <f t="shared" si="2"/>
        <v>3200</v>
      </c>
      <c r="M26" s="2">
        <f t="shared" si="3"/>
        <v>0</v>
      </c>
      <c r="N26" s="2"/>
      <c r="O26" s="2"/>
      <c r="P26" s="2"/>
      <c r="Q26" s="2"/>
    </row>
    <row r="27" spans="1:17" x14ac:dyDescent="0.25">
      <c r="A27">
        <v>3</v>
      </c>
      <c r="B27" s="5">
        <v>44</v>
      </c>
      <c r="C27" s="1">
        <v>-11750</v>
      </c>
      <c r="D27" s="2" t="str">
        <f t="shared" si="0"/>
        <v>Dr</v>
      </c>
      <c r="E27" s="2" t="str">
        <f>IF(ISNA(VLOOKUP(B27,Categories!$A$2:$H$61,8)),"",VLOOKUP(B27,Categories!$A$2:$H$61,8))</f>
        <v>SHAREHOLDERS' EQUITY: Retained Earnings - Rent Expense</v>
      </c>
      <c r="F27" s="2"/>
      <c r="G27" s="2"/>
      <c r="H27" s="2"/>
      <c r="I27" s="2"/>
      <c r="J27" s="2"/>
      <c r="K27" s="12">
        <f t="shared" si="1"/>
        <v>-1</v>
      </c>
      <c r="L27" s="2">
        <f t="shared" si="2"/>
        <v>11750</v>
      </c>
      <c r="M27" s="2">
        <f t="shared" si="3"/>
        <v>0</v>
      </c>
      <c r="N27" s="2"/>
      <c r="O27" s="2"/>
      <c r="P27" s="2"/>
      <c r="Q27" s="2"/>
    </row>
    <row r="28" spans="1:17" x14ac:dyDescent="0.25">
      <c r="A28">
        <v>4</v>
      </c>
      <c r="B28" s="5">
        <v>45</v>
      </c>
      <c r="C28" s="1">
        <v>-19350</v>
      </c>
      <c r="D28" s="2" t="str">
        <f t="shared" si="0"/>
        <v>Dr</v>
      </c>
      <c r="E28" s="2" t="str">
        <f>IF(ISNA(VLOOKUP(B28,Categories!$A$2:$H$61,8)),"",VLOOKUP(B28,Categories!$A$2:$H$61,8))</f>
        <v>SHAREHOLDERS' EQUITY: Retained Earnings - Salary Expense</v>
      </c>
      <c r="F28" s="2"/>
      <c r="G28" s="2"/>
      <c r="H28" s="2"/>
      <c r="I28" s="2"/>
      <c r="J28" s="2"/>
      <c r="K28" s="12">
        <f t="shared" si="1"/>
        <v>-1</v>
      </c>
      <c r="L28" s="2">
        <f t="shared" si="2"/>
        <v>19350</v>
      </c>
      <c r="M28" s="2">
        <f t="shared" si="3"/>
        <v>0</v>
      </c>
      <c r="N28" s="2"/>
      <c r="O28" s="2"/>
      <c r="P28" s="2"/>
      <c r="Q28" s="2"/>
    </row>
    <row r="29" spans="1:17" x14ac:dyDescent="0.25">
      <c r="A29">
        <v>10</v>
      </c>
      <c r="B29" s="5">
        <v>45</v>
      </c>
      <c r="C29" s="1">
        <v>-1600</v>
      </c>
      <c r="D29" s="2" t="str">
        <f t="shared" si="0"/>
        <v>Dr</v>
      </c>
      <c r="E29" s="2" t="str">
        <f>IF(ISNA(VLOOKUP(B29,Categories!$A$2:$H$61,8)),"",VLOOKUP(B29,Categories!$A$2:$H$61,8))</f>
        <v>SHAREHOLDERS' EQUITY: Retained Earnings - Salary Expense</v>
      </c>
      <c r="F29" s="2"/>
      <c r="G29" s="2"/>
      <c r="H29" s="2"/>
      <c r="I29" s="2"/>
      <c r="J29" s="2"/>
      <c r="K29" s="12">
        <f t="shared" si="1"/>
        <v>-1</v>
      </c>
      <c r="L29" s="2">
        <f t="shared" si="2"/>
        <v>1600</v>
      </c>
      <c r="M29" s="2">
        <f t="shared" si="3"/>
        <v>0</v>
      </c>
      <c r="N29" s="2"/>
      <c r="O29" s="2"/>
      <c r="P29" s="2"/>
      <c r="Q29" s="2"/>
    </row>
    <row r="30" spans="1:17" x14ac:dyDescent="0.25">
      <c r="A30">
        <v>1</v>
      </c>
      <c r="B30" s="5">
        <v>46</v>
      </c>
      <c r="C30" s="1">
        <v>85000</v>
      </c>
      <c r="D30" s="2" t="str">
        <f t="shared" si="0"/>
        <v>Cr</v>
      </c>
      <c r="E30" s="2" t="str">
        <f>IF(ISNA(VLOOKUP(B30,Categories!$A$2:$H$61,8)),"",VLOOKUP(B30,Categories!$A$2:$H$61,8))</f>
        <v>SHAREHOLDERS' EQUITY: Retained Earnings - Sales Revenue</v>
      </c>
      <c r="F30" s="2"/>
      <c r="G30" s="2"/>
      <c r="H30" s="2"/>
      <c r="I30" s="2"/>
      <c r="J30" s="2"/>
      <c r="K30" s="12">
        <f t="shared" si="1"/>
        <v>-1</v>
      </c>
      <c r="L30" s="2">
        <f t="shared" si="2"/>
        <v>-85000</v>
      </c>
      <c r="M30" s="2">
        <f t="shared" si="3"/>
        <v>0</v>
      </c>
      <c r="N30" s="2"/>
      <c r="O30" s="2"/>
      <c r="P30" s="2"/>
      <c r="Q30" s="2"/>
    </row>
    <row r="31" spans="1:17" x14ac:dyDescent="0.25">
      <c r="C31" s="1"/>
      <c r="D31" s="2" t="str">
        <f t="shared" si="0"/>
        <v/>
      </c>
      <c r="E31" s="2" t="str">
        <f>IF(ISNA(VLOOKUP(B31,Categories!$A$2:$H$61,8)),"",VLOOKUP(B31,Categories!$A$2:$H$61,8))</f>
        <v/>
      </c>
      <c r="F31" s="2"/>
      <c r="G31" s="2"/>
      <c r="H31" s="2"/>
      <c r="I31" s="2"/>
      <c r="J31" s="2"/>
      <c r="K31" s="12" t="str">
        <f t="shared" si="1"/>
        <v/>
      </c>
      <c r="L31" s="2" t="str">
        <f t="shared" si="2"/>
        <v/>
      </c>
      <c r="M31" s="2" t="str">
        <f t="shared" si="3"/>
        <v/>
      </c>
      <c r="N31" s="2"/>
      <c r="O31" s="2"/>
      <c r="P31" s="2"/>
      <c r="Q31" s="2"/>
    </row>
    <row r="32" spans="1:17" x14ac:dyDescent="0.25">
      <c r="C32" s="1"/>
      <c r="D32" s="2" t="str">
        <f t="shared" si="0"/>
        <v/>
      </c>
      <c r="E32" s="2" t="str">
        <f>IF(ISNA(VLOOKUP(B32,Categories!$A$2:$H$61,8)),"",VLOOKUP(B32,Categories!$A$2:$H$61,8))</f>
        <v/>
      </c>
      <c r="F32" s="2"/>
      <c r="G32" s="2"/>
      <c r="H32" s="2"/>
      <c r="I32" s="2"/>
      <c r="J32" s="2"/>
      <c r="K32" s="12" t="str">
        <f t="shared" si="1"/>
        <v/>
      </c>
      <c r="L32" s="2" t="str">
        <f t="shared" si="2"/>
        <v/>
      </c>
      <c r="M32" s="2" t="str">
        <f t="shared" si="3"/>
        <v/>
      </c>
      <c r="N32" s="2"/>
      <c r="O32" s="2"/>
      <c r="P32" s="2"/>
      <c r="Q32" s="2"/>
    </row>
    <row r="33" spans="3:17" x14ac:dyDescent="0.25">
      <c r="C33" s="1"/>
      <c r="D33" s="2" t="str">
        <f t="shared" si="0"/>
        <v/>
      </c>
      <c r="E33" s="2" t="str">
        <f>IF(ISNA(VLOOKUP(B33,Categories!$A$2:$H$61,8)),"",VLOOKUP(B33,Categories!$A$2:$H$61,8))</f>
        <v/>
      </c>
      <c r="F33" s="2"/>
      <c r="G33" s="2"/>
      <c r="H33" s="2"/>
      <c r="I33" s="2"/>
      <c r="J33" s="2"/>
      <c r="K33" s="12" t="str">
        <f t="shared" si="1"/>
        <v/>
      </c>
      <c r="L33" s="2" t="str">
        <f t="shared" si="2"/>
        <v/>
      </c>
      <c r="M33" s="2" t="str">
        <f t="shared" si="3"/>
        <v/>
      </c>
      <c r="N33" s="2"/>
      <c r="O33" s="2"/>
      <c r="P33" s="2"/>
      <c r="Q33" s="2"/>
    </row>
    <row r="34" spans="3:17" x14ac:dyDescent="0.25">
      <c r="C34" s="1"/>
      <c r="D34" s="2" t="str">
        <f t="shared" si="0"/>
        <v/>
      </c>
      <c r="E34" s="2" t="str">
        <f>IF(ISNA(VLOOKUP(B34,Categories!$A$2:$H$61,8)),"",VLOOKUP(B34,Categories!$A$2:$H$61,8))</f>
        <v/>
      </c>
      <c r="F34" s="2"/>
      <c r="G34" s="2"/>
      <c r="H34" s="2"/>
      <c r="I34" s="2"/>
      <c r="J34" s="2"/>
      <c r="K34" s="12" t="str">
        <f t="shared" si="1"/>
        <v/>
      </c>
      <c r="L34" s="2" t="str">
        <f t="shared" si="2"/>
        <v/>
      </c>
      <c r="M34" s="2" t="str">
        <f t="shared" si="3"/>
        <v/>
      </c>
      <c r="N34" s="2"/>
      <c r="O34" s="2"/>
      <c r="P34" s="2"/>
      <c r="Q34" s="2"/>
    </row>
    <row r="35" spans="3:17" x14ac:dyDescent="0.25">
      <c r="C35" s="1"/>
      <c r="D35" s="2" t="str">
        <f t="shared" si="0"/>
        <v/>
      </c>
      <c r="E35" s="2" t="str">
        <f>IF(ISNA(VLOOKUP(B35,Categories!$A$2:$H$61,8)),"",VLOOKUP(B35,Categories!$A$2:$H$61,8))</f>
        <v/>
      </c>
      <c r="F35" s="2"/>
      <c r="G35" s="2"/>
      <c r="H35" s="2"/>
      <c r="I35" s="2"/>
      <c r="J35" s="2"/>
      <c r="K35" s="12" t="str">
        <f t="shared" si="1"/>
        <v/>
      </c>
      <c r="L35" s="2" t="str">
        <f t="shared" si="2"/>
        <v/>
      </c>
      <c r="M35" s="2" t="str">
        <f t="shared" si="3"/>
        <v/>
      </c>
      <c r="N35" s="2"/>
      <c r="O35" s="2"/>
      <c r="P35" s="2"/>
      <c r="Q35" s="2"/>
    </row>
    <row r="36" spans="3:17" x14ac:dyDescent="0.25">
      <c r="C36" s="1"/>
      <c r="D36" s="2" t="str">
        <f t="shared" si="0"/>
        <v/>
      </c>
      <c r="E36" s="2" t="str">
        <f>IF(ISNA(VLOOKUP(B36,Categories!$A$2:$H$61,8)),"",VLOOKUP(B36,Categories!$A$2:$H$61,8))</f>
        <v/>
      </c>
      <c r="F36" s="2"/>
      <c r="G36" s="2"/>
      <c r="H36" s="2"/>
      <c r="I36" s="2"/>
      <c r="J36" s="2"/>
      <c r="K36" s="12" t="str">
        <f t="shared" si="1"/>
        <v/>
      </c>
      <c r="L36" s="2" t="str">
        <f t="shared" si="2"/>
        <v/>
      </c>
      <c r="M36" s="2" t="str">
        <f t="shared" si="3"/>
        <v/>
      </c>
      <c r="N36" s="2"/>
      <c r="O36" s="2"/>
      <c r="P36" s="2"/>
      <c r="Q36" s="2"/>
    </row>
    <row r="37" spans="3:17" x14ac:dyDescent="0.25">
      <c r="C37" s="1"/>
      <c r="D37" s="2" t="str">
        <f t="shared" si="0"/>
        <v/>
      </c>
      <c r="E37" s="2" t="str">
        <f>IF(ISNA(VLOOKUP(B37,Categories!$A$2:$H$61,8)),"",VLOOKUP(B37,Categories!$A$2:$H$61,8))</f>
        <v/>
      </c>
      <c r="F37" s="2"/>
      <c r="G37" s="2"/>
      <c r="H37" s="2"/>
      <c r="I37" s="2"/>
      <c r="J37" s="2"/>
      <c r="K37" s="12" t="str">
        <f t="shared" si="1"/>
        <v/>
      </c>
      <c r="L37" s="2" t="str">
        <f t="shared" si="2"/>
        <v/>
      </c>
      <c r="M37" s="2" t="str">
        <f t="shared" si="3"/>
        <v/>
      </c>
      <c r="N37" s="2"/>
      <c r="O37" s="2"/>
      <c r="P37" s="2"/>
      <c r="Q37" s="2"/>
    </row>
    <row r="38" spans="3:17" x14ac:dyDescent="0.25">
      <c r="C38" s="1"/>
      <c r="D38" s="2" t="str">
        <f t="shared" si="0"/>
        <v/>
      </c>
      <c r="E38" s="2" t="str">
        <f>IF(ISNA(VLOOKUP(B38,Categories!$A$2:$H$61,8)),"",VLOOKUP(B38,Categories!$A$2:$H$61,8))</f>
        <v/>
      </c>
      <c r="F38" s="2"/>
      <c r="G38" s="2"/>
      <c r="H38" s="2"/>
      <c r="I38" s="2"/>
      <c r="J38" s="2"/>
      <c r="K38" s="12" t="str">
        <f t="shared" ref="K38:K69" si="4">IF(E38="","",IF(LEFT(E38,1)="A",1,-1))</f>
        <v/>
      </c>
      <c r="L38" s="2" t="str">
        <f t="shared" ref="L38:L69" si="5">IF(ISERR(K38*C38),"",K38*C38)</f>
        <v/>
      </c>
      <c r="M38" s="2" t="str">
        <f t="shared" si="3"/>
        <v/>
      </c>
      <c r="N38" s="2"/>
      <c r="O38" s="2"/>
      <c r="P38" s="2"/>
      <c r="Q38" s="2"/>
    </row>
    <row r="39" spans="3:17" x14ac:dyDescent="0.25">
      <c r="C39" s="1"/>
      <c r="D39" s="2" t="str">
        <f t="shared" si="0"/>
        <v/>
      </c>
      <c r="E39" s="2" t="str">
        <f>IF(ISNA(VLOOKUP(B39,Categories!$A$2:$H$61,8)),"",VLOOKUP(B39,Categories!$A$2:$H$61,8))</f>
        <v/>
      </c>
      <c r="F39" s="2"/>
      <c r="G39" s="2"/>
      <c r="H39" s="2"/>
      <c r="I39" s="2"/>
      <c r="J39" s="2"/>
      <c r="K39" s="12" t="str">
        <f t="shared" si="4"/>
        <v/>
      </c>
      <c r="L39" s="2" t="str">
        <f t="shared" si="5"/>
        <v/>
      </c>
      <c r="M39" s="2" t="str">
        <f t="shared" si="3"/>
        <v/>
      </c>
      <c r="N39" s="2"/>
      <c r="O39" s="2"/>
      <c r="P39" s="2"/>
      <c r="Q39" s="2"/>
    </row>
    <row r="40" spans="3:17" x14ac:dyDescent="0.25">
      <c r="C40" s="1"/>
      <c r="D40" s="2" t="str">
        <f t="shared" si="0"/>
        <v/>
      </c>
      <c r="E40" s="2" t="str">
        <f>IF(ISNA(VLOOKUP(B40,Categories!$A$2:$H$61,8)),"",VLOOKUP(B40,Categories!$A$2:$H$61,8))</f>
        <v/>
      </c>
      <c r="F40" s="2"/>
      <c r="G40" s="2"/>
      <c r="H40" s="2"/>
      <c r="I40" s="2"/>
      <c r="J40" s="2"/>
      <c r="K40" s="12" t="str">
        <f t="shared" si="4"/>
        <v/>
      </c>
      <c r="L40" s="2" t="str">
        <f t="shared" si="5"/>
        <v/>
      </c>
      <c r="M40" s="2" t="str">
        <f t="shared" si="3"/>
        <v/>
      </c>
      <c r="N40" s="2"/>
      <c r="O40" s="2"/>
      <c r="P40" s="2"/>
      <c r="Q40" s="2"/>
    </row>
    <row r="41" spans="3:17" x14ac:dyDescent="0.25">
      <c r="C41" s="1"/>
      <c r="D41" s="2" t="str">
        <f t="shared" si="0"/>
        <v/>
      </c>
      <c r="E41" s="2" t="str">
        <f>IF(ISNA(VLOOKUP(B41,Categories!$A$2:$H$61,8)),"",VLOOKUP(B41,Categories!$A$2:$H$61,8))</f>
        <v/>
      </c>
      <c r="F41" s="2"/>
      <c r="G41" s="2"/>
      <c r="H41" s="2"/>
      <c r="I41" s="2"/>
      <c r="J41" s="2"/>
      <c r="K41" s="12" t="str">
        <f t="shared" si="4"/>
        <v/>
      </c>
      <c r="L41" s="2" t="str">
        <f t="shared" si="5"/>
        <v/>
      </c>
      <c r="M41" s="2" t="str">
        <f t="shared" si="3"/>
        <v/>
      </c>
      <c r="N41" s="2"/>
      <c r="O41" s="2"/>
      <c r="P41" s="2"/>
      <c r="Q41" s="2"/>
    </row>
    <row r="42" spans="3:17" x14ac:dyDescent="0.25">
      <c r="C42" s="1"/>
      <c r="D42" s="2" t="str">
        <f t="shared" si="0"/>
        <v/>
      </c>
      <c r="E42" s="2" t="str">
        <f>IF(ISNA(VLOOKUP(B42,Categories!$A$2:$H$61,8)),"",VLOOKUP(B42,Categories!$A$2:$H$61,8))</f>
        <v/>
      </c>
      <c r="F42" s="2"/>
      <c r="G42" s="2"/>
      <c r="H42" s="2"/>
      <c r="I42" s="2"/>
      <c r="J42" s="2"/>
      <c r="K42" s="12" t="str">
        <f t="shared" si="4"/>
        <v/>
      </c>
      <c r="L42" s="2" t="str">
        <f t="shared" si="5"/>
        <v/>
      </c>
      <c r="M42" s="2" t="str">
        <f t="shared" si="3"/>
        <v/>
      </c>
      <c r="N42" s="2"/>
      <c r="O42" s="2"/>
      <c r="P42" s="2"/>
      <c r="Q42" s="2"/>
    </row>
    <row r="43" spans="3:17" x14ac:dyDescent="0.25">
      <c r="C43" s="1"/>
      <c r="D43" s="2" t="str">
        <f t="shared" si="0"/>
        <v/>
      </c>
      <c r="E43" s="2" t="str">
        <f>IF(ISNA(VLOOKUP(B43,Categories!$A$2:$H$61,8)),"",VLOOKUP(B43,Categories!$A$2:$H$61,8))</f>
        <v/>
      </c>
      <c r="F43" s="2"/>
      <c r="G43" s="2"/>
      <c r="H43" s="2"/>
      <c r="I43" s="2"/>
      <c r="J43" s="2"/>
      <c r="K43" s="12" t="str">
        <f t="shared" si="4"/>
        <v/>
      </c>
      <c r="L43" s="2" t="str">
        <f t="shared" si="5"/>
        <v/>
      </c>
      <c r="M43" s="2" t="str">
        <f t="shared" si="3"/>
        <v/>
      </c>
      <c r="N43" s="2"/>
      <c r="O43" s="2"/>
      <c r="P43" s="2"/>
      <c r="Q43" s="2"/>
    </row>
    <row r="44" spans="3:17" x14ac:dyDescent="0.25">
      <c r="C44" s="1"/>
      <c r="D44" s="2" t="str">
        <f t="shared" si="0"/>
        <v/>
      </c>
      <c r="E44" s="2" t="str">
        <f>IF(ISNA(VLOOKUP(B44,Categories!$A$2:$H$61,8)),"",VLOOKUP(B44,Categories!$A$2:$H$61,8))</f>
        <v/>
      </c>
      <c r="F44" s="2"/>
      <c r="G44" s="2"/>
      <c r="H44" s="2"/>
      <c r="I44" s="2"/>
      <c r="J44" s="2"/>
      <c r="K44" s="12" t="str">
        <f t="shared" si="4"/>
        <v/>
      </c>
      <c r="L44" s="2" t="str">
        <f t="shared" si="5"/>
        <v/>
      </c>
      <c r="M44" s="2" t="str">
        <f t="shared" si="3"/>
        <v/>
      </c>
      <c r="N44" s="2"/>
      <c r="O44" s="2"/>
      <c r="P44" s="2"/>
      <c r="Q44" s="2"/>
    </row>
    <row r="45" spans="3:17" x14ac:dyDescent="0.25">
      <c r="C45" s="1"/>
      <c r="D45" s="2" t="str">
        <f t="shared" si="0"/>
        <v/>
      </c>
      <c r="E45" s="2" t="str">
        <f>IF(ISNA(VLOOKUP(B45,Categories!$A$2:$H$61,8)),"",VLOOKUP(B45,Categories!$A$2:$H$61,8))</f>
        <v/>
      </c>
      <c r="F45" s="2"/>
      <c r="G45" s="2"/>
      <c r="H45" s="2"/>
      <c r="I45" s="2"/>
      <c r="J45" s="2"/>
      <c r="K45" s="12" t="str">
        <f t="shared" si="4"/>
        <v/>
      </c>
      <c r="L45" s="2" t="str">
        <f t="shared" si="5"/>
        <v/>
      </c>
      <c r="M45" s="2" t="str">
        <f t="shared" si="3"/>
        <v/>
      </c>
      <c r="N45" s="2"/>
      <c r="O45" s="2"/>
      <c r="P45" s="2"/>
      <c r="Q45" s="2"/>
    </row>
    <row r="46" spans="3:17" x14ac:dyDescent="0.25">
      <c r="C46" s="1"/>
      <c r="D46" s="2" t="str">
        <f t="shared" si="0"/>
        <v/>
      </c>
      <c r="E46" s="2" t="str">
        <f>IF(ISNA(VLOOKUP(B46,Categories!$A$2:$H$61,8)),"",VLOOKUP(B46,Categories!$A$2:$H$61,8))</f>
        <v/>
      </c>
      <c r="F46" s="2"/>
      <c r="G46" s="2"/>
      <c r="H46" s="2"/>
      <c r="I46" s="2"/>
      <c r="J46" s="2"/>
      <c r="K46" s="12" t="str">
        <f t="shared" si="4"/>
        <v/>
      </c>
      <c r="L46" s="2" t="str">
        <f t="shared" si="5"/>
        <v/>
      </c>
      <c r="M46" s="2" t="str">
        <f t="shared" si="3"/>
        <v/>
      </c>
      <c r="N46" s="2"/>
      <c r="O46" s="2"/>
      <c r="P46" s="2"/>
      <c r="Q46" s="2"/>
    </row>
    <row r="47" spans="3:17" x14ac:dyDescent="0.25">
      <c r="C47" s="1"/>
      <c r="D47" s="2" t="str">
        <f t="shared" si="0"/>
        <v/>
      </c>
      <c r="E47" s="2" t="str">
        <f>IF(ISNA(VLOOKUP(B47,Categories!$A$2:$H$61,8)),"",VLOOKUP(B47,Categories!$A$2:$H$61,8))</f>
        <v/>
      </c>
      <c r="F47" s="2"/>
      <c r="G47" s="2"/>
      <c r="H47" s="2"/>
      <c r="I47" s="2"/>
      <c r="J47" s="2"/>
      <c r="K47" s="12" t="str">
        <f t="shared" si="4"/>
        <v/>
      </c>
      <c r="L47" s="2" t="str">
        <f t="shared" si="5"/>
        <v/>
      </c>
      <c r="M47" s="2" t="str">
        <f t="shared" si="3"/>
        <v/>
      </c>
      <c r="N47" s="2"/>
      <c r="O47" s="2"/>
      <c r="P47" s="2"/>
      <c r="Q47" s="2"/>
    </row>
    <row r="48" spans="3:17" x14ac:dyDescent="0.25">
      <c r="C48" s="1"/>
      <c r="D48" s="2" t="str">
        <f t="shared" si="0"/>
        <v/>
      </c>
      <c r="E48" s="2" t="str">
        <f>IF(ISNA(VLOOKUP(B48,Categories!$A$2:$H$61,8)),"",VLOOKUP(B48,Categories!$A$2:$H$61,8))</f>
        <v/>
      </c>
      <c r="F48" s="2"/>
      <c r="G48" s="2"/>
      <c r="H48" s="2"/>
      <c r="I48" s="2"/>
      <c r="J48" s="2"/>
      <c r="K48" s="12" t="str">
        <f t="shared" si="4"/>
        <v/>
      </c>
      <c r="L48" s="2" t="str">
        <f t="shared" si="5"/>
        <v/>
      </c>
      <c r="M48" s="2" t="str">
        <f t="shared" si="3"/>
        <v/>
      </c>
      <c r="N48" s="2"/>
      <c r="O48" s="2"/>
      <c r="P48" s="2"/>
      <c r="Q48" s="2"/>
    </row>
    <row r="49" spans="3:17" x14ac:dyDescent="0.25">
      <c r="C49" s="1"/>
      <c r="D49" s="2" t="str">
        <f t="shared" si="0"/>
        <v/>
      </c>
      <c r="E49" s="2" t="str">
        <f>IF(ISNA(VLOOKUP(B49,Categories!$A$2:$H$61,8)),"",VLOOKUP(B49,Categories!$A$2:$H$61,8))</f>
        <v/>
      </c>
      <c r="F49" s="2"/>
      <c r="G49" s="2"/>
      <c r="H49" s="2"/>
      <c r="I49" s="2"/>
      <c r="J49" s="2"/>
      <c r="K49" s="12" t="str">
        <f t="shared" si="4"/>
        <v/>
      </c>
      <c r="L49" s="2" t="str">
        <f t="shared" si="5"/>
        <v/>
      </c>
      <c r="M49" s="2" t="str">
        <f t="shared" si="3"/>
        <v/>
      </c>
      <c r="N49" s="2"/>
      <c r="O49" s="2"/>
      <c r="P49" s="2"/>
      <c r="Q49" s="2"/>
    </row>
    <row r="50" spans="3:17" x14ac:dyDescent="0.25">
      <c r="C50" s="1"/>
      <c r="D50" s="2" t="str">
        <f t="shared" si="0"/>
        <v/>
      </c>
      <c r="E50" s="2" t="str">
        <f>IF(ISNA(VLOOKUP(B50,Categories!$A$2:$H$61,8)),"",VLOOKUP(B50,Categories!$A$2:$H$61,8))</f>
        <v/>
      </c>
      <c r="F50" s="2"/>
      <c r="G50" s="2"/>
      <c r="H50" s="2"/>
      <c r="I50" s="2"/>
      <c r="J50" s="2"/>
      <c r="K50" s="12" t="str">
        <f t="shared" si="4"/>
        <v/>
      </c>
      <c r="L50" s="2" t="str">
        <f t="shared" si="5"/>
        <v/>
      </c>
      <c r="M50" s="2" t="str">
        <f t="shared" si="3"/>
        <v/>
      </c>
      <c r="N50" s="2"/>
      <c r="O50" s="2"/>
      <c r="P50" s="2"/>
      <c r="Q50" s="2"/>
    </row>
    <row r="51" spans="3:17" x14ac:dyDescent="0.25">
      <c r="C51" s="1"/>
      <c r="D51" s="2" t="str">
        <f t="shared" si="0"/>
        <v/>
      </c>
      <c r="E51" s="2" t="str">
        <f>IF(ISNA(VLOOKUP(B51,Categories!$A$2:$H$61,8)),"",VLOOKUP(B51,Categories!$A$2:$H$61,8))</f>
        <v/>
      </c>
      <c r="F51" s="2"/>
      <c r="G51" s="2"/>
      <c r="H51" s="2"/>
      <c r="I51" s="2"/>
      <c r="J51" s="2"/>
      <c r="K51" s="12" t="str">
        <f t="shared" si="4"/>
        <v/>
      </c>
      <c r="L51" s="2" t="str">
        <f t="shared" si="5"/>
        <v/>
      </c>
      <c r="M51" s="2" t="str">
        <f t="shared" si="3"/>
        <v/>
      </c>
      <c r="N51" s="2"/>
      <c r="O51" s="2"/>
      <c r="P51" s="2"/>
      <c r="Q51" s="2"/>
    </row>
    <row r="52" spans="3:17" x14ac:dyDescent="0.25">
      <c r="C52" s="1"/>
      <c r="D52" s="2" t="str">
        <f t="shared" si="0"/>
        <v/>
      </c>
      <c r="E52" s="2" t="str">
        <f>IF(ISNA(VLOOKUP(B52,Categories!$A$2:$H$61,8)),"",VLOOKUP(B52,Categories!$A$2:$H$61,8))</f>
        <v/>
      </c>
      <c r="F52" s="2"/>
      <c r="G52" s="2"/>
      <c r="H52" s="2"/>
      <c r="I52" s="2"/>
      <c r="J52" s="2"/>
      <c r="K52" s="12" t="str">
        <f t="shared" si="4"/>
        <v/>
      </c>
      <c r="L52" s="2" t="str">
        <f t="shared" si="5"/>
        <v/>
      </c>
      <c r="M52" s="2" t="str">
        <f t="shared" si="3"/>
        <v/>
      </c>
      <c r="N52" s="2"/>
      <c r="O52" s="2"/>
      <c r="P52" s="2"/>
      <c r="Q52" s="2"/>
    </row>
    <row r="53" spans="3:17" x14ac:dyDescent="0.25">
      <c r="C53" s="1"/>
      <c r="D53" s="2" t="str">
        <f t="shared" si="0"/>
        <v/>
      </c>
      <c r="E53" s="2" t="str">
        <f>IF(ISNA(VLOOKUP(B53,Categories!$A$2:$H$61,8)),"",VLOOKUP(B53,Categories!$A$2:$H$61,8))</f>
        <v/>
      </c>
      <c r="F53" s="2"/>
      <c r="G53" s="2"/>
      <c r="H53" s="2"/>
      <c r="I53" s="2"/>
      <c r="J53" s="2"/>
      <c r="K53" s="12" t="str">
        <f t="shared" si="4"/>
        <v/>
      </c>
      <c r="L53" s="2" t="str">
        <f t="shared" si="5"/>
        <v/>
      </c>
      <c r="M53" s="2" t="str">
        <f t="shared" si="3"/>
        <v/>
      </c>
      <c r="N53" s="2"/>
      <c r="O53" s="2"/>
      <c r="P53" s="2"/>
      <c r="Q53" s="2"/>
    </row>
    <row r="54" spans="3:17" x14ac:dyDescent="0.25">
      <c r="C54" s="1"/>
      <c r="D54" s="2" t="str">
        <f t="shared" si="0"/>
        <v/>
      </c>
      <c r="E54" s="2" t="str">
        <f>IF(ISNA(VLOOKUP(B54,Categories!$A$2:$H$61,8)),"",VLOOKUP(B54,Categories!$A$2:$H$61,8))</f>
        <v/>
      </c>
      <c r="F54" s="2"/>
      <c r="G54" s="2"/>
      <c r="H54" s="2"/>
      <c r="I54" s="2"/>
      <c r="J54" s="2"/>
      <c r="K54" s="12" t="str">
        <f t="shared" si="4"/>
        <v/>
      </c>
      <c r="L54" s="2" t="str">
        <f t="shared" si="5"/>
        <v/>
      </c>
      <c r="M54" s="2" t="str">
        <f t="shared" si="3"/>
        <v/>
      </c>
      <c r="N54" s="2"/>
      <c r="O54" s="2"/>
      <c r="P54" s="2"/>
      <c r="Q54" s="2"/>
    </row>
    <row r="55" spans="3:17" x14ac:dyDescent="0.25">
      <c r="C55" s="1"/>
      <c r="D55" s="2" t="str">
        <f t="shared" si="0"/>
        <v/>
      </c>
      <c r="E55" s="2" t="str">
        <f>IF(ISNA(VLOOKUP(B55,Categories!$A$2:$H$61,8)),"",VLOOKUP(B55,Categories!$A$2:$H$61,8))</f>
        <v/>
      </c>
      <c r="F55" s="2"/>
      <c r="G55" s="2"/>
      <c r="H55" s="2"/>
      <c r="I55" s="2"/>
      <c r="J55" s="2"/>
      <c r="K55" s="12" t="str">
        <f t="shared" si="4"/>
        <v/>
      </c>
      <c r="L55" s="2" t="str">
        <f t="shared" si="5"/>
        <v/>
      </c>
      <c r="M55" s="2" t="str">
        <f t="shared" si="3"/>
        <v/>
      </c>
      <c r="N55" s="2"/>
      <c r="O55" s="2"/>
      <c r="P55" s="2"/>
      <c r="Q55" s="2"/>
    </row>
    <row r="56" spans="3:17" x14ac:dyDescent="0.25">
      <c r="C56" s="1"/>
      <c r="D56" s="2" t="str">
        <f t="shared" si="0"/>
        <v/>
      </c>
      <c r="E56" s="2" t="str">
        <f>IF(ISNA(VLOOKUP(B56,Categories!$A$2:$H$61,8)),"",VLOOKUP(B56,Categories!$A$2:$H$61,8))</f>
        <v/>
      </c>
      <c r="F56" s="2"/>
      <c r="G56" s="2"/>
      <c r="H56" s="2"/>
      <c r="I56" s="2"/>
      <c r="J56" s="2"/>
      <c r="K56" s="12" t="str">
        <f t="shared" si="4"/>
        <v/>
      </c>
      <c r="L56" s="2" t="str">
        <f t="shared" si="5"/>
        <v/>
      </c>
      <c r="M56" s="2" t="str">
        <f t="shared" si="3"/>
        <v/>
      </c>
      <c r="N56" s="2"/>
      <c r="O56" s="2"/>
      <c r="P56" s="2"/>
      <c r="Q56" s="2"/>
    </row>
    <row r="57" spans="3:17" x14ac:dyDescent="0.25">
      <c r="C57" s="1"/>
      <c r="D57" s="2" t="str">
        <f t="shared" si="0"/>
        <v/>
      </c>
      <c r="E57" s="2" t="str">
        <f>IF(ISNA(VLOOKUP(B57,Categories!$A$2:$H$61,8)),"",VLOOKUP(B57,Categories!$A$2:$H$61,8))</f>
        <v/>
      </c>
      <c r="F57" s="2"/>
      <c r="G57" s="2"/>
      <c r="H57" s="2"/>
      <c r="I57" s="2"/>
      <c r="J57" s="2"/>
      <c r="K57" s="12" t="str">
        <f t="shared" si="4"/>
        <v/>
      </c>
      <c r="L57" s="2" t="str">
        <f t="shared" si="5"/>
        <v/>
      </c>
      <c r="M57" s="2" t="str">
        <f t="shared" si="3"/>
        <v/>
      </c>
      <c r="N57" s="2"/>
      <c r="O57" s="2"/>
      <c r="P57" s="2"/>
      <c r="Q57" s="2"/>
    </row>
    <row r="58" spans="3:17" x14ac:dyDescent="0.25">
      <c r="C58" s="1"/>
      <c r="D58" s="2" t="str">
        <f t="shared" si="0"/>
        <v/>
      </c>
      <c r="E58" s="2" t="str">
        <f>IF(ISNA(VLOOKUP(B58,Categories!$A$2:$H$61,8)),"",VLOOKUP(B58,Categories!$A$2:$H$61,8))</f>
        <v/>
      </c>
      <c r="F58" s="2"/>
      <c r="G58" s="2"/>
      <c r="H58" s="2"/>
      <c r="I58" s="2"/>
      <c r="J58" s="2"/>
      <c r="K58" s="12" t="str">
        <f t="shared" si="4"/>
        <v/>
      </c>
      <c r="L58" s="2" t="str">
        <f t="shared" si="5"/>
        <v/>
      </c>
      <c r="M58" s="2" t="str">
        <f t="shared" si="3"/>
        <v/>
      </c>
      <c r="N58" s="2"/>
      <c r="O58" s="2"/>
      <c r="P58" s="2"/>
      <c r="Q58" s="2"/>
    </row>
    <row r="59" spans="3:17" x14ac:dyDescent="0.25">
      <c r="C59" s="1"/>
      <c r="D59" s="2" t="str">
        <f t="shared" si="0"/>
        <v/>
      </c>
      <c r="E59" s="2" t="str">
        <f>IF(ISNA(VLOOKUP(B59,Categories!$A$2:$H$61,8)),"",VLOOKUP(B59,Categories!$A$2:$H$61,8))</f>
        <v/>
      </c>
      <c r="F59" s="2"/>
      <c r="G59" s="2"/>
      <c r="H59" s="2"/>
      <c r="I59" s="2"/>
      <c r="J59" s="2"/>
      <c r="K59" s="12" t="str">
        <f t="shared" si="4"/>
        <v/>
      </c>
      <c r="L59" s="2" t="str">
        <f t="shared" si="5"/>
        <v/>
      </c>
      <c r="M59" s="2" t="str">
        <f t="shared" si="3"/>
        <v/>
      </c>
      <c r="N59" s="2"/>
      <c r="O59" s="2"/>
      <c r="P59" s="2"/>
      <c r="Q59" s="2"/>
    </row>
    <row r="60" spans="3:17" x14ac:dyDescent="0.25">
      <c r="C60" s="1"/>
      <c r="D60" s="2" t="str">
        <f t="shared" si="0"/>
        <v/>
      </c>
      <c r="E60" s="2" t="str">
        <f>IF(ISNA(VLOOKUP(B60,Categories!$A$2:$H$61,8)),"",VLOOKUP(B60,Categories!$A$2:$H$61,8))</f>
        <v/>
      </c>
      <c r="F60" s="2"/>
      <c r="G60" s="2"/>
      <c r="H60" s="2"/>
      <c r="I60" s="2"/>
      <c r="J60" s="2"/>
      <c r="K60" s="12" t="str">
        <f t="shared" si="4"/>
        <v/>
      </c>
      <c r="L60" s="2" t="str">
        <f t="shared" si="5"/>
        <v/>
      </c>
      <c r="M60" s="2" t="str">
        <f t="shared" si="3"/>
        <v/>
      </c>
      <c r="N60" s="2"/>
      <c r="O60" s="2"/>
      <c r="P60" s="2"/>
      <c r="Q60" s="2"/>
    </row>
    <row r="61" spans="3:17" x14ac:dyDescent="0.25">
      <c r="C61" s="1"/>
      <c r="D61" s="2" t="str">
        <f t="shared" si="0"/>
        <v/>
      </c>
      <c r="E61" s="2" t="str">
        <f>IF(ISNA(VLOOKUP(B61,Categories!$A$2:$H$61,8)),"",VLOOKUP(B61,Categories!$A$2:$H$61,8))</f>
        <v/>
      </c>
      <c r="F61" s="2"/>
      <c r="G61" s="2"/>
      <c r="H61" s="2"/>
      <c r="I61" s="2"/>
      <c r="J61" s="2"/>
      <c r="K61" s="12" t="str">
        <f t="shared" si="4"/>
        <v/>
      </c>
      <c r="L61" s="2" t="str">
        <f t="shared" si="5"/>
        <v/>
      </c>
      <c r="M61" s="2" t="str">
        <f t="shared" si="3"/>
        <v/>
      </c>
      <c r="N61" s="2"/>
      <c r="O61" s="2"/>
      <c r="P61" s="2"/>
      <c r="Q61" s="2"/>
    </row>
    <row r="62" spans="3:17" x14ac:dyDescent="0.25">
      <c r="C62" s="1"/>
      <c r="D62" s="2" t="str">
        <f t="shared" si="0"/>
        <v/>
      </c>
      <c r="E62" s="2" t="str">
        <f>IF(ISNA(VLOOKUP(B62,Categories!$A$2:$H$61,8)),"",VLOOKUP(B62,Categories!$A$2:$H$61,8))</f>
        <v/>
      </c>
      <c r="F62" s="2"/>
      <c r="G62" s="2"/>
      <c r="H62" s="2"/>
      <c r="I62" s="2"/>
      <c r="J62" s="2"/>
      <c r="K62" s="12" t="str">
        <f t="shared" si="4"/>
        <v/>
      </c>
      <c r="L62" s="2" t="str">
        <f t="shared" si="5"/>
        <v/>
      </c>
      <c r="M62" s="2" t="str">
        <f t="shared" si="3"/>
        <v/>
      </c>
      <c r="N62" s="2"/>
      <c r="O62" s="2"/>
      <c r="P62" s="2"/>
      <c r="Q62" s="2"/>
    </row>
    <row r="63" spans="3:17" x14ac:dyDescent="0.25">
      <c r="C63" s="1"/>
      <c r="D63" s="2" t="str">
        <f t="shared" si="0"/>
        <v/>
      </c>
      <c r="E63" s="2" t="str">
        <f>IF(ISNA(VLOOKUP(B63,Categories!$A$2:$H$61,8)),"",VLOOKUP(B63,Categories!$A$2:$H$61,8))</f>
        <v/>
      </c>
      <c r="F63" s="2"/>
      <c r="G63" s="2"/>
      <c r="H63" s="2"/>
      <c r="I63" s="2"/>
      <c r="J63" s="2"/>
      <c r="K63" s="12" t="str">
        <f t="shared" si="4"/>
        <v/>
      </c>
      <c r="L63" s="2" t="str">
        <f t="shared" si="5"/>
        <v/>
      </c>
      <c r="M63" s="2" t="str">
        <f t="shared" si="3"/>
        <v/>
      </c>
      <c r="N63" s="2"/>
      <c r="O63" s="2"/>
      <c r="P63" s="2"/>
      <c r="Q63" s="2"/>
    </row>
    <row r="64" spans="3:17" x14ac:dyDescent="0.25">
      <c r="C64" s="1"/>
      <c r="D64" s="2" t="str">
        <f t="shared" si="0"/>
        <v/>
      </c>
      <c r="E64" s="2" t="str">
        <f>IF(ISNA(VLOOKUP(B64,Categories!$A$2:$H$61,8)),"",VLOOKUP(B64,Categories!$A$2:$H$61,8))</f>
        <v/>
      </c>
      <c r="F64" s="2"/>
      <c r="G64" s="2"/>
      <c r="H64" s="2"/>
      <c r="I64" s="2"/>
      <c r="J64" s="2"/>
      <c r="K64" s="12" t="str">
        <f t="shared" si="4"/>
        <v/>
      </c>
      <c r="L64" s="2" t="str">
        <f t="shared" si="5"/>
        <v/>
      </c>
      <c r="M64" s="2" t="str">
        <f t="shared" si="3"/>
        <v/>
      </c>
      <c r="N64" s="2"/>
      <c r="O64" s="2"/>
      <c r="P64" s="2"/>
      <c r="Q64" s="2"/>
    </row>
    <row r="65" spans="3:17" x14ac:dyDescent="0.25">
      <c r="C65" s="1"/>
      <c r="D65" s="2" t="str">
        <f t="shared" si="0"/>
        <v/>
      </c>
      <c r="E65" s="2" t="str">
        <f>IF(ISNA(VLOOKUP(B65,Categories!$A$2:$H$61,8)),"",VLOOKUP(B65,Categories!$A$2:$H$61,8))</f>
        <v/>
      </c>
      <c r="F65" s="2"/>
      <c r="G65" s="2"/>
      <c r="H65" s="2"/>
      <c r="I65" s="2"/>
      <c r="J65" s="2"/>
      <c r="K65" s="12" t="str">
        <f t="shared" si="4"/>
        <v/>
      </c>
      <c r="L65" s="2" t="str">
        <f t="shared" si="5"/>
        <v/>
      </c>
      <c r="M65" s="2" t="str">
        <f t="shared" si="3"/>
        <v/>
      </c>
      <c r="N65" s="2"/>
      <c r="O65" s="2"/>
      <c r="P65" s="2"/>
      <c r="Q65" s="2"/>
    </row>
    <row r="66" spans="3:17" x14ac:dyDescent="0.25">
      <c r="C66" s="1"/>
      <c r="D66" s="2" t="str">
        <f t="shared" si="0"/>
        <v/>
      </c>
      <c r="E66" s="2" t="str">
        <f>IF(ISNA(VLOOKUP(B66,Categories!$A$2:$H$61,8)),"",VLOOKUP(B66,Categories!$A$2:$H$61,8))</f>
        <v/>
      </c>
      <c r="F66" s="2"/>
      <c r="G66" s="2"/>
      <c r="H66" s="2"/>
      <c r="I66" s="2"/>
      <c r="J66" s="2"/>
      <c r="K66" s="12" t="str">
        <f t="shared" si="4"/>
        <v/>
      </c>
      <c r="L66" s="2" t="str">
        <f t="shared" si="5"/>
        <v/>
      </c>
      <c r="M66" s="2" t="str">
        <f t="shared" si="3"/>
        <v/>
      </c>
      <c r="N66" s="2"/>
      <c r="O66" s="2"/>
      <c r="P66" s="2"/>
      <c r="Q66" s="2"/>
    </row>
    <row r="67" spans="3:17" x14ac:dyDescent="0.25">
      <c r="C67" s="1"/>
      <c r="D67" s="2" t="str">
        <f t="shared" si="0"/>
        <v/>
      </c>
      <c r="E67" s="2" t="str">
        <f>IF(ISNA(VLOOKUP(B67,Categories!$A$2:$H$61,8)),"",VLOOKUP(B67,Categories!$A$2:$H$61,8))</f>
        <v/>
      </c>
      <c r="F67" s="2"/>
      <c r="G67" s="2"/>
      <c r="H67" s="2"/>
      <c r="I67" s="2"/>
      <c r="J67" s="2"/>
      <c r="K67" s="12" t="str">
        <f t="shared" si="4"/>
        <v/>
      </c>
      <c r="L67" s="2" t="str">
        <f t="shared" si="5"/>
        <v/>
      </c>
      <c r="M67" s="2" t="str">
        <f t="shared" si="3"/>
        <v/>
      </c>
      <c r="N67" s="2"/>
      <c r="O67" s="2"/>
      <c r="P67" s="2"/>
      <c r="Q67" s="2"/>
    </row>
    <row r="68" spans="3:17" x14ac:dyDescent="0.25">
      <c r="C68" s="1"/>
      <c r="D68" s="2" t="str">
        <f t="shared" si="0"/>
        <v/>
      </c>
      <c r="E68" s="2" t="str">
        <f>IF(ISNA(VLOOKUP(B68,Categories!$A$2:$H$61,8)),"",VLOOKUP(B68,Categories!$A$2:$H$61,8))</f>
        <v/>
      </c>
      <c r="F68" s="2"/>
      <c r="G68" s="2"/>
      <c r="H68" s="2"/>
      <c r="I68" s="2"/>
      <c r="J68" s="2"/>
      <c r="K68" s="12" t="str">
        <f t="shared" si="4"/>
        <v/>
      </c>
      <c r="L68" s="2" t="str">
        <f t="shared" si="5"/>
        <v/>
      </c>
      <c r="M68" s="2" t="str">
        <f t="shared" si="3"/>
        <v/>
      </c>
      <c r="N68" s="2"/>
      <c r="O68" s="2"/>
      <c r="P68" s="2"/>
      <c r="Q68" s="2"/>
    </row>
    <row r="69" spans="3:17" x14ac:dyDescent="0.25">
      <c r="C69" s="1"/>
      <c r="D69" s="2" t="str">
        <f t="shared" si="0"/>
        <v/>
      </c>
      <c r="E69" s="2" t="str">
        <f>IF(ISNA(VLOOKUP(B69,Categories!$A$2:$H$61,8)),"",VLOOKUP(B69,Categories!$A$2:$H$61,8))</f>
        <v/>
      </c>
      <c r="F69" s="2"/>
      <c r="G69" s="2"/>
      <c r="H69" s="2"/>
      <c r="I69" s="2"/>
      <c r="J69" s="2"/>
      <c r="K69" s="12" t="str">
        <f t="shared" si="4"/>
        <v/>
      </c>
      <c r="L69" s="2" t="str">
        <f t="shared" si="5"/>
        <v/>
      </c>
      <c r="M69" s="2" t="str">
        <f t="shared" si="3"/>
        <v/>
      </c>
      <c r="N69" s="2"/>
      <c r="O69" s="2"/>
      <c r="P69" s="2"/>
      <c r="Q69" s="2"/>
    </row>
    <row r="70" spans="3:17" x14ac:dyDescent="0.25">
      <c r="C70" s="1"/>
      <c r="D70" s="2" t="str">
        <f t="shared" si="0"/>
        <v/>
      </c>
      <c r="E70" s="2" t="str">
        <f>IF(ISNA(VLOOKUP(B70,Categories!$A$2:$H$61,8)),"",VLOOKUP(B70,Categories!$A$2:$H$61,8))</f>
        <v/>
      </c>
      <c r="F70" s="2"/>
      <c r="G70" s="2"/>
      <c r="H70" s="2"/>
      <c r="I70" s="2"/>
      <c r="J70" s="2"/>
      <c r="K70" s="12" t="str">
        <f t="shared" ref="K70:K106" si="6">IF(E70="","",IF(LEFT(E70,1)="A",1,-1))</f>
        <v/>
      </c>
      <c r="L70" s="2" t="str">
        <f t="shared" ref="L70:L101" si="7">IF(ISERR(K70*C70),"",K70*C70)</f>
        <v/>
      </c>
      <c r="M70" s="2" t="str">
        <f t="shared" si="3"/>
        <v/>
      </c>
      <c r="N70" s="2"/>
      <c r="O70" s="2"/>
      <c r="P70" s="2"/>
      <c r="Q70" s="2"/>
    </row>
    <row r="71" spans="3:17" x14ac:dyDescent="0.25">
      <c r="C71" s="1"/>
      <c r="D71" s="2" t="str">
        <f t="shared" ref="D71:D106" si="8">IF(C71="","",IF(OR(AND(LEFT(E71,1)="A",C71&gt;0),AND(OR(LEFT(E71,1)="L",LEFT(E71,1)="S"),C71&lt;0)),"Dr","Cr"))</f>
        <v/>
      </c>
      <c r="E71" s="2" t="str">
        <f>IF(ISNA(VLOOKUP(B71,Categories!$A$2:$H$61,8)),"",VLOOKUP(B71,Categories!$A$2:$H$61,8))</f>
        <v/>
      </c>
      <c r="F71" s="2"/>
      <c r="G71" s="2"/>
      <c r="H71" s="2"/>
      <c r="I71" s="2"/>
      <c r="J71" s="2"/>
      <c r="K71" s="12" t="str">
        <f t="shared" si="6"/>
        <v/>
      </c>
      <c r="L71" s="2" t="str">
        <f t="shared" si="7"/>
        <v/>
      </c>
      <c r="M71" s="2" t="str">
        <f t="shared" ref="M71:M106" si="9">IF(A71="","",SUMIF($A$6:$A$106,$A71,$L$6:$L$106))</f>
        <v/>
      </c>
      <c r="N71" s="2"/>
      <c r="O71" s="2"/>
      <c r="P71" s="2"/>
      <c r="Q71" s="2"/>
    </row>
    <row r="72" spans="3:17" x14ac:dyDescent="0.25">
      <c r="C72" s="1"/>
      <c r="D72" s="2" t="str">
        <f t="shared" si="8"/>
        <v/>
      </c>
      <c r="E72" s="2" t="str">
        <f>IF(ISNA(VLOOKUP(B72,Categories!$A$2:$H$61,8)),"",VLOOKUP(B72,Categories!$A$2:$H$61,8))</f>
        <v/>
      </c>
      <c r="F72" s="2"/>
      <c r="G72" s="2"/>
      <c r="H72" s="2"/>
      <c r="I72" s="2"/>
      <c r="J72" s="2"/>
      <c r="K72" s="12" t="str">
        <f t="shared" si="6"/>
        <v/>
      </c>
      <c r="L72" s="2" t="str">
        <f t="shared" si="7"/>
        <v/>
      </c>
      <c r="M72" s="2" t="str">
        <f t="shared" si="9"/>
        <v/>
      </c>
      <c r="N72" s="2"/>
      <c r="O72" s="2"/>
      <c r="P72" s="2"/>
      <c r="Q72" s="2"/>
    </row>
    <row r="73" spans="3:17" x14ac:dyDescent="0.25">
      <c r="C73" s="1"/>
      <c r="D73" s="2" t="str">
        <f t="shared" si="8"/>
        <v/>
      </c>
      <c r="E73" s="2" t="str">
        <f>IF(ISNA(VLOOKUP(B73,Categories!$A$2:$H$61,8)),"",VLOOKUP(B73,Categories!$A$2:$H$61,8))</f>
        <v/>
      </c>
      <c r="F73" s="2"/>
      <c r="G73" s="2"/>
      <c r="H73" s="2"/>
      <c r="I73" s="2"/>
      <c r="J73" s="2"/>
      <c r="K73" s="12" t="str">
        <f t="shared" si="6"/>
        <v/>
      </c>
      <c r="L73" s="2" t="str">
        <f t="shared" si="7"/>
        <v/>
      </c>
      <c r="M73" s="2" t="str">
        <f t="shared" si="9"/>
        <v/>
      </c>
      <c r="N73" s="2"/>
      <c r="O73" s="2"/>
      <c r="P73" s="2"/>
      <c r="Q73" s="2"/>
    </row>
    <row r="74" spans="3:17" x14ac:dyDescent="0.25">
      <c r="C74" s="1"/>
      <c r="D74" s="2" t="str">
        <f t="shared" si="8"/>
        <v/>
      </c>
      <c r="E74" s="2" t="str">
        <f>IF(ISNA(VLOOKUP(B74,Categories!$A$2:$H$61,8)),"",VLOOKUP(B74,Categories!$A$2:$H$61,8))</f>
        <v/>
      </c>
      <c r="F74" s="2"/>
      <c r="G74" s="2"/>
      <c r="H74" s="2"/>
      <c r="I74" s="2"/>
      <c r="J74" s="2"/>
      <c r="K74" s="12" t="str">
        <f t="shared" si="6"/>
        <v/>
      </c>
      <c r="L74" s="2" t="str">
        <f t="shared" si="7"/>
        <v/>
      </c>
      <c r="M74" s="2" t="str">
        <f t="shared" si="9"/>
        <v/>
      </c>
      <c r="N74" s="2"/>
      <c r="O74" s="2"/>
      <c r="P74" s="2"/>
      <c r="Q74" s="2"/>
    </row>
    <row r="75" spans="3:17" x14ac:dyDescent="0.25">
      <c r="C75" s="1"/>
      <c r="D75" s="2" t="str">
        <f t="shared" si="8"/>
        <v/>
      </c>
      <c r="E75" s="2" t="str">
        <f>IF(ISNA(VLOOKUP(B75,Categories!$A$2:$H$61,8)),"",VLOOKUP(B75,Categories!$A$2:$H$61,8))</f>
        <v/>
      </c>
      <c r="F75" s="2"/>
      <c r="G75" s="2"/>
      <c r="H75" s="2"/>
      <c r="I75" s="2"/>
      <c r="J75" s="2"/>
      <c r="K75" s="12" t="str">
        <f t="shared" si="6"/>
        <v/>
      </c>
      <c r="L75" s="2" t="str">
        <f t="shared" si="7"/>
        <v/>
      </c>
      <c r="M75" s="2" t="str">
        <f t="shared" si="9"/>
        <v/>
      </c>
      <c r="N75" s="2"/>
      <c r="O75" s="2"/>
      <c r="P75" s="2"/>
      <c r="Q75" s="2"/>
    </row>
    <row r="76" spans="3:17" x14ac:dyDescent="0.25">
      <c r="C76" s="1"/>
      <c r="D76" s="2" t="str">
        <f t="shared" si="8"/>
        <v/>
      </c>
      <c r="E76" s="2" t="str">
        <f>IF(ISNA(VLOOKUP(B76,Categories!$A$2:$H$61,8)),"",VLOOKUP(B76,Categories!$A$2:$H$61,8))</f>
        <v/>
      </c>
      <c r="F76" s="2"/>
      <c r="G76" s="2"/>
      <c r="H76" s="2"/>
      <c r="I76" s="2"/>
      <c r="J76" s="2"/>
      <c r="K76" s="12" t="str">
        <f t="shared" si="6"/>
        <v/>
      </c>
      <c r="L76" s="2" t="str">
        <f t="shared" si="7"/>
        <v/>
      </c>
      <c r="M76" s="2" t="str">
        <f t="shared" si="9"/>
        <v/>
      </c>
      <c r="N76" s="2"/>
      <c r="O76" s="2"/>
      <c r="P76" s="2"/>
      <c r="Q76" s="2"/>
    </row>
    <row r="77" spans="3:17" x14ac:dyDescent="0.25">
      <c r="C77" s="1"/>
      <c r="D77" s="2" t="str">
        <f t="shared" si="8"/>
        <v/>
      </c>
      <c r="E77" s="2" t="str">
        <f>IF(ISNA(VLOOKUP(B77,Categories!$A$2:$H$61,8)),"",VLOOKUP(B77,Categories!$A$2:$H$61,8))</f>
        <v/>
      </c>
      <c r="F77" s="2"/>
      <c r="G77" s="2"/>
      <c r="H77" s="2"/>
      <c r="I77" s="2"/>
      <c r="J77" s="2"/>
      <c r="K77" s="12" t="str">
        <f t="shared" si="6"/>
        <v/>
      </c>
      <c r="L77" s="2" t="str">
        <f t="shared" si="7"/>
        <v/>
      </c>
      <c r="M77" s="2" t="str">
        <f t="shared" si="9"/>
        <v/>
      </c>
      <c r="N77" s="2"/>
      <c r="O77" s="2"/>
      <c r="P77" s="2"/>
      <c r="Q77" s="2"/>
    </row>
    <row r="78" spans="3:17" x14ac:dyDescent="0.25">
      <c r="C78" s="1"/>
      <c r="D78" s="2" t="str">
        <f t="shared" si="8"/>
        <v/>
      </c>
      <c r="E78" s="2" t="str">
        <f>IF(ISNA(VLOOKUP(B78,Categories!$A$2:$H$61,8)),"",VLOOKUP(B78,Categories!$A$2:$H$61,8))</f>
        <v/>
      </c>
      <c r="F78" s="2"/>
      <c r="G78" s="2"/>
      <c r="H78" s="2"/>
      <c r="I78" s="2"/>
      <c r="J78" s="2"/>
      <c r="K78" s="12" t="str">
        <f t="shared" si="6"/>
        <v/>
      </c>
      <c r="L78" s="2" t="str">
        <f t="shared" si="7"/>
        <v/>
      </c>
      <c r="M78" s="2" t="str">
        <f t="shared" si="9"/>
        <v/>
      </c>
      <c r="N78" s="2"/>
      <c r="O78" s="2"/>
      <c r="P78" s="2"/>
      <c r="Q78" s="2"/>
    </row>
    <row r="79" spans="3:17" x14ac:dyDescent="0.25">
      <c r="C79" s="1"/>
      <c r="D79" s="2" t="str">
        <f t="shared" si="8"/>
        <v/>
      </c>
      <c r="E79" s="2" t="str">
        <f>IF(ISNA(VLOOKUP(B79,Categories!$A$2:$H$61,8)),"",VLOOKUP(B79,Categories!$A$2:$H$61,8))</f>
        <v/>
      </c>
      <c r="F79" s="2"/>
      <c r="G79" s="2"/>
      <c r="H79" s="2"/>
      <c r="I79" s="2"/>
      <c r="J79" s="2"/>
      <c r="K79" s="12" t="str">
        <f t="shared" si="6"/>
        <v/>
      </c>
      <c r="L79" s="2" t="str">
        <f t="shared" si="7"/>
        <v/>
      </c>
      <c r="M79" s="2" t="str">
        <f t="shared" si="9"/>
        <v/>
      </c>
      <c r="N79" s="2"/>
      <c r="O79" s="2"/>
      <c r="P79" s="2"/>
      <c r="Q79" s="2"/>
    </row>
    <row r="80" spans="3:17" x14ac:dyDescent="0.25">
      <c r="C80" s="1"/>
      <c r="D80" s="2" t="str">
        <f t="shared" si="8"/>
        <v/>
      </c>
      <c r="E80" s="2" t="str">
        <f>IF(ISNA(VLOOKUP(B80,Categories!$A$2:$H$61,8)),"",VLOOKUP(B80,Categories!$A$2:$H$61,8))</f>
        <v/>
      </c>
      <c r="F80" s="2"/>
      <c r="G80" s="2"/>
      <c r="H80" s="2"/>
      <c r="I80" s="2"/>
      <c r="J80" s="2"/>
      <c r="K80" s="12" t="str">
        <f t="shared" si="6"/>
        <v/>
      </c>
      <c r="L80" s="2" t="str">
        <f t="shared" si="7"/>
        <v/>
      </c>
      <c r="M80" s="2" t="str">
        <f t="shared" si="9"/>
        <v/>
      </c>
      <c r="N80" s="2"/>
      <c r="O80" s="2"/>
      <c r="P80" s="2"/>
      <c r="Q80" s="2"/>
    </row>
    <row r="81" spans="3:17" x14ac:dyDescent="0.25">
      <c r="C81" s="1"/>
      <c r="D81" s="2" t="str">
        <f t="shared" si="8"/>
        <v/>
      </c>
      <c r="E81" s="2" t="str">
        <f>IF(ISNA(VLOOKUP(B81,Categories!$A$2:$H$61,8)),"",VLOOKUP(B81,Categories!$A$2:$H$61,8))</f>
        <v/>
      </c>
      <c r="F81" s="2"/>
      <c r="G81" s="2"/>
      <c r="H81" s="2"/>
      <c r="I81" s="2"/>
      <c r="J81" s="2"/>
      <c r="K81" s="12" t="str">
        <f t="shared" si="6"/>
        <v/>
      </c>
      <c r="L81" s="2" t="str">
        <f t="shared" si="7"/>
        <v/>
      </c>
      <c r="M81" s="2" t="str">
        <f t="shared" si="9"/>
        <v/>
      </c>
      <c r="N81" s="2"/>
      <c r="O81" s="2"/>
      <c r="P81" s="2"/>
      <c r="Q81" s="2"/>
    </row>
    <row r="82" spans="3:17" x14ac:dyDescent="0.25">
      <c r="C82" s="1"/>
      <c r="D82" s="2" t="str">
        <f t="shared" si="8"/>
        <v/>
      </c>
      <c r="E82" s="2" t="str">
        <f>IF(ISNA(VLOOKUP(B82,Categories!$A$2:$H$61,8)),"",VLOOKUP(B82,Categories!$A$2:$H$61,8))</f>
        <v/>
      </c>
      <c r="F82" s="2"/>
      <c r="G82" s="2"/>
      <c r="H82" s="2"/>
      <c r="I82" s="2"/>
      <c r="J82" s="2"/>
      <c r="K82" s="12" t="str">
        <f t="shared" si="6"/>
        <v/>
      </c>
      <c r="L82" s="2" t="str">
        <f t="shared" si="7"/>
        <v/>
      </c>
      <c r="M82" s="2" t="str">
        <f t="shared" si="9"/>
        <v/>
      </c>
      <c r="N82" s="2"/>
      <c r="O82" s="2"/>
      <c r="P82" s="2"/>
      <c r="Q82" s="2"/>
    </row>
    <row r="83" spans="3:17" x14ac:dyDescent="0.25">
      <c r="C83" s="1"/>
      <c r="D83" s="2" t="str">
        <f t="shared" si="8"/>
        <v/>
      </c>
      <c r="E83" s="2" t="str">
        <f>IF(ISNA(VLOOKUP(B83,Categories!$A$2:$H$61,8)),"",VLOOKUP(B83,Categories!$A$2:$H$61,8))</f>
        <v/>
      </c>
      <c r="F83" s="2"/>
      <c r="G83" s="2"/>
      <c r="H83" s="2"/>
      <c r="I83" s="2"/>
      <c r="J83" s="2"/>
      <c r="K83" s="12" t="str">
        <f t="shared" si="6"/>
        <v/>
      </c>
      <c r="L83" s="2" t="str">
        <f t="shared" si="7"/>
        <v/>
      </c>
      <c r="M83" s="2" t="str">
        <f t="shared" si="9"/>
        <v/>
      </c>
      <c r="N83" s="2"/>
      <c r="O83" s="2"/>
      <c r="P83" s="2"/>
      <c r="Q83" s="2"/>
    </row>
    <row r="84" spans="3:17" x14ac:dyDescent="0.25">
      <c r="C84" s="1"/>
      <c r="D84" s="2" t="str">
        <f t="shared" si="8"/>
        <v/>
      </c>
      <c r="E84" s="2" t="str">
        <f>IF(ISNA(VLOOKUP(B84,Categories!$A$2:$H$61,8)),"",VLOOKUP(B84,Categories!$A$2:$H$61,8))</f>
        <v/>
      </c>
      <c r="F84" s="2"/>
      <c r="G84" s="2"/>
      <c r="H84" s="2"/>
      <c r="I84" s="2"/>
      <c r="J84" s="2"/>
      <c r="K84" s="12" t="str">
        <f t="shared" si="6"/>
        <v/>
      </c>
      <c r="L84" s="2" t="str">
        <f t="shared" si="7"/>
        <v/>
      </c>
      <c r="M84" s="2" t="str">
        <f t="shared" si="9"/>
        <v/>
      </c>
      <c r="N84" s="2"/>
      <c r="O84" s="2"/>
      <c r="P84" s="2"/>
      <c r="Q84" s="2"/>
    </row>
    <row r="85" spans="3:17" x14ac:dyDescent="0.25">
      <c r="C85" s="1"/>
      <c r="D85" s="2" t="str">
        <f t="shared" si="8"/>
        <v/>
      </c>
      <c r="E85" s="2" t="str">
        <f>IF(ISNA(VLOOKUP(B85,Categories!$A$2:$H$61,8)),"",VLOOKUP(B85,Categories!$A$2:$H$61,8))</f>
        <v/>
      </c>
      <c r="F85" s="2"/>
      <c r="G85" s="2"/>
      <c r="H85" s="2"/>
      <c r="I85" s="2"/>
      <c r="J85" s="2"/>
      <c r="K85" s="12" t="str">
        <f t="shared" si="6"/>
        <v/>
      </c>
      <c r="L85" s="2" t="str">
        <f t="shared" si="7"/>
        <v/>
      </c>
      <c r="M85" s="2" t="str">
        <f t="shared" si="9"/>
        <v/>
      </c>
      <c r="N85" s="2"/>
      <c r="O85" s="2"/>
      <c r="P85" s="2"/>
      <c r="Q85" s="2"/>
    </row>
    <row r="86" spans="3:17" x14ac:dyDescent="0.25">
      <c r="C86" s="1"/>
      <c r="D86" s="2" t="str">
        <f t="shared" si="8"/>
        <v/>
      </c>
      <c r="E86" s="2" t="str">
        <f>IF(ISNA(VLOOKUP(B86,Categories!$A$2:$H$61,8)),"",VLOOKUP(B86,Categories!$A$2:$H$61,8))</f>
        <v/>
      </c>
      <c r="F86" s="2"/>
      <c r="G86" s="2"/>
      <c r="H86" s="2"/>
      <c r="I86" s="2"/>
      <c r="J86" s="2"/>
      <c r="K86" s="12" t="str">
        <f t="shared" si="6"/>
        <v/>
      </c>
      <c r="L86" s="2" t="str">
        <f t="shared" si="7"/>
        <v/>
      </c>
      <c r="M86" s="2" t="str">
        <f t="shared" si="9"/>
        <v/>
      </c>
      <c r="N86" s="2"/>
      <c r="O86" s="2"/>
      <c r="P86" s="2"/>
      <c r="Q86" s="2"/>
    </row>
    <row r="87" spans="3:17" x14ac:dyDescent="0.25">
      <c r="C87" s="1"/>
      <c r="D87" s="2" t="str">
        <f t="shared" si="8"/>
        <v/>
      </c>
      <c r="E87" s="2" t="str">
        <f>IF(ISNA(VLOOKUP(B87,Categories!$A$2:$H$61,8)),"",VLOOKUP(B87,Categories!$A$2:$H$61,8))</f>
        <v/>
      </c>
      <c r="F87" s="2"/>
      <c r="G87" s="2"/>
      <c r="H87" s="2"/>
      <c r="I87" s="2"/>
      <c r="J87" s="2"/>
      <c r="K87" s="12" t="str">
        <f t="shared" si="6"/>
        <v/>
      </c>
      <c r="L87" s="2" t="str">
        <f t="shared" si="7"/>
        <v/>
      </c>
      <c r="M87" s="2" t="str">
        <f t="shared" si="9"/>
        <v/>
      </c>
      <c r="N87" s="2"/>
      <c r="O87" s="2"/>
      <c r="P87" s="2"/>
      <c r="Q87" s="2"/>
    </row>
    <row r="88" spans="3:17" x14ac:dyDescent="0.25">
      <c r="C88" s="1"/>
      <c r="D88" s="2" t="str">
        <f t="shared" si="8"/>
        <v/>
      </c>
      <c r="E88" s="2" t="str">
        <f>IF(ISNA(VLOOKUP(B88,Categories!$A$2:$H$61,8)),"",VLOOKUP(B88,Categories!$A$2:$H$61,8))</f>
        <v/>
      </c>
      <c r="F88" s="2"/>
      <c r="G88" s="2"/>
      <c r="H88" s="2"/>
      <c r="I88" s="2"/>
      <c r="J88" s="2"/>
      <c r="K88" s="12" t="str">
        <f t="shared" si="6"/>
        <v/>
      </c>
      <c r="L88" s="2" t="str">
        <f t="shared" si="7"/>
        <v/>
      </c>
      <c r="M88" s="2" t="str">
        <f t="shared" si="9"/>
        <v/>
      </c>
      <c r="N88" s="2"/>
      <c r="O88" s="2"/>
      <c r="P88" s="2"/>
      <c r="Q88" s="2"/>
    </row>
    <row r="89" spans="3:17" x14ac:dyDescent="0.25">
      <c r="C89" s="1"/>
      <c r="D89" s="2" t="str">
        <f t="shared" si="8"/>
        <v/>
      </c>
      <c r="E89" s="2" t="str">
        <f>IF(ISNA(VLOOKUP(B89,Categories!$A$2:$H$61,8)),"",VLOOKUP(B89,Categories!$A$2:$H$61,8))</f>
        <v/>
      </c>
      <c r="F89" s="2"/>
      <c r="G89" s="2"/>
      <c r="H89" s="2"/>
      <c r="I89" s="2"/>
      <c r="J89" s="2"/>
      <c r="K89" s="12" t="str">
        <f t="shared" si="6"/>
        <v/>
      </c>
      <c r="L89" s="2" t="str">
        <f t="shared" si="7"/>
        <v/>
      </c>
      <c r="M89" s="2" t="str">
        <f t="shared" si="9"/>
        <v/>
      </c>
      <c r="N89" s="2"/>
      <c r="O89" s="2"/>
      <c r="P89" s="2"/>
      <c r="Q89" s="2"/>
    </row>
    <row r="90" spans="3:17" x14ac:dyDescent="0.25">
      <c r="C90" s="1"/>
      <c r="D90" s="2" t="str">
        <f t="shared" si="8"/>
        <v/>
      </c>
      <c r="E90" s="2" t="str">
        <f>IF(ISNA(VLOOKUP(B90,Categories!$A$2:$H$61,8)),"",VLOOKUP(B90,Categories!$A$2:$H$61,8))</f>
        <v/>
      </c>
      <c r="F90" s="2"/>
      <c r="G90" s="2"/>
      <c r="H90" s="2"/>
      <c r="I90" s="2"/>
      <c r="J90" s="2"/>
      <c r="K90" s="12" t="str">
        <f t="shared" si="6"/>
        <v/>
      </c>
      <c r="L90" s="2" t="str">
        <f t="shared" si="7"/>
        <v/>
      </c>
      <c r="M90" s="2" t="str">
        <f t="shared" si="9"/>
        <v/>
      </c>
      <c r="N90" s="2"/>
      <c r="O90" s="2"/>
      <c r="P90" s="2"/>
      <c r="Q90" s="2"/>
    </row>
    <row r="91" spans="3:17" x14ac:dyDescent="0.25">
      <c r="C91" s="1"/>
      <c r="D91" s="2" t="str">
        <f t="shared" si="8"/>
        <v/>
      </c>
      <c r="E91" s="2" t="str">
        <f>IF(ISNA(VLOOKUP(B91,Categories!$A$2:$H$61,8)),"",VLOOKUP(B91,Categories!$A$2:$H$61,8))</f>
        <v/>
      </c>
      <c r="F91" s="2"/>
      <c r="G91" s="2"/>
      <c r="H91" s="2"/>
      <c r="I91" s="2"/>
      <c r="J91" s="2"/>
      <c r="K91" s="12" t="str">
        <f t="shared" si="6"/>
        <v/>
      </c>
      <c r="L91" s="2" t="str">
        <f t="shared" si="7"/>
        <v/>
      </c>
      <c r="M91" s="2" t="str">
        <f t="shared" si="9"/>
        <v/>
      </c>
      <c r="N91" s="2"/>
      <c r="O91" s="2"/>
      <c r="P91" s="2"/>
      <c r="Q91" s="2"/>
    </row>
    <row r="92" spans="3:17" x14ac:dyDescent="0.25">
      <c r="C92" s="1"/>
      <c r="D92" s="2" t="str">
        <f t="shared" si="8"/>
        <v/>
      </c>
      <c r="E92" s="2" t="str">
        <f>IF(ISNA(VLOOKUP(B92,Categories!$A$2:$H$61,8)),"",VLOOKUP(B92,Categories!$A$2:$H$61,8))</f>
        <v/>
      </c>
      <c r="F92" s="2"/>
      <c r="G92" s="2"/>
      <c r="H92" s="2"/>
      <c r="I92" s="2"/>
      <c r="J92" s="2"/>
      <c r="K92" s="12" t="str">
        <f t="shared" si="6"/>
        <v/>
      </c>
      <c r="L92" s="2" t="str">
        <f t="shared" si="7"/>
        <v/>
      </c>
      <c r="M92" s="2" t="str">
        <f t="shared" si="9"/>
        <v/>
      </c>
      <c r="N92" s="2"/>
      <c r="O92" s="2"/>
      <c r="P92" s="2"/>
      <c r="Q92" s="2"/>
    </row>
    <row r="93" spans="3:17" x14ac:dyDescent="0.25">
      <c r="C93" s="1"/>
      <c r="D93" s="2" t="str">
        <f t="shared" si="8"/>
        <v/>
      </c>
      <c r="E93" s="2" t="str">
        <f>IF(ISNA(VLOOKUP(B93,Categories!$A$2:$H$61,8)),"",VLOOKUP(B93,Categories!$A$2:$H$61,8))</f>
        <v/>
      </c>
      <c r="F93" s="2"/>
      <c r="G93" s="2"/>
      <c r="H93" s="2"/>
      <c r="I93" s="2"/>
      <c r="J93" s="2"/>
      <c r="K93" s="12" t="str">
        <f t="shared" si="6"/>
        <v/>
      </c>
      <c r="L93" s="2" t="str">
        <f t="shared" si="7"/>
        <v/>
      </c>
      <c r="M93" s="2" t="str">
        <f t="shared" si="9"/>
        <v/>
      </c>
      <c r="N93" s="2"/>
      <c r="O93" s="2"/>
      <c r="P93" s="2"/>
      <c r="Q93" s="2"/>
    </row>
    <row r="94" spans="3:17" x14ac:dyDescent="0.25">
      <c r="C94" s="1"/>
      <c r="D94" s="2" t="str">
        <f t="shared" si="8"/>
        <v/>
      </c>
      <c r="E94" s="2" t="str">
        <f>IF(ISNA(VLOOKUP(B94,Categories!$A$2:$H$61,8)),"",VLOOKUP(B94,Categories!$A$2:$H$61,8))</f>
        <v/>
      </c>
      <c r="F94" s="2"/>
      <c r="G94" s="2"/>
      <c r="H94" s="2"/>
      <c r="I94" s="2"/>
      <c r="J94" s="2"/>
      <c r="K94" s="12" t="str">
        <f t="shared" si="6"/>
        <v/>
      </c>
      <c r="L94" s="2" t="str">
        <f t="shared" si="7"/>
        <v/>
      </c>
      <c r="M94" s="2" t="str">
        <f t="shared" si="9"/>
        <v/>
      </c>
      <c r="N94" s="2"/>
      <c r="O94" s="2"/>
      <c r="P94" s="2"/>
      <c r="Q94" s="2"/>
    </row>
    <row r="95" spans="3:17" x14ac:dyDescent="0.25">
      <c r="C95" s="1"/>
      <c r="D95" s="2" t="str">
        <f t="shared" si="8"/>
        <v/>
      </c>
      <c r="E95" s="2" t="str">
        <f>IF(ISNA(VLOOKUP(B95,Categories!$A$2:$H$61,8)),"",VLOOKUP(B95,Categories!$A$2:$H$61,8))</f>
        <v/>
      </c>
      <c r="F95" s="2"/>
      <c r="G95" s="2"/>
      <c r="H95" s="2"/>
      <c r="I95" s="2"/>
      <c r="J95" s="2"/>
      <c r="K95" s="12" t="str">
        <f t="shared" si="6"/>
        <v/>
      </c>
      <c r="L95" s="2" t="str">
        <f t="shared" si="7"/>
        <v/>
      </c>
      <c r="M95" s="2" t="str">
        <f t="shared" si="9"/>
        <v/>
      </c>
      <c r="N95" s="2"/>
      <c r="O95" s="2"/>
      <c r="P95" s="2"/>
      <c r="Q95" s="2"/>
    </row>
    <row r="96" spans="3:17" x14ac:dyDescent="0.25">
      <c r="C96" s="1"/>
      <c r="D96" s="2" t="str">
        <f t="shared" si="8"/>
        <v/>
      </c>
      <c r="E96" s="2" t="str">
        <f>IF(ISNA(VLOOKUP(B96,Categories!$A$2:$H$61,8)),"",VLOOKUP(B96,Categories!$A$2:$H$61,8))</f>
        <v/>
      </c>
      <c r="F96" s="2"/>
      <c r="G96" s="2"/>
      <c r="H96" s="2"/>
      <c r="I96" s="2"/>
      <c r="J96" s="2"/>
      <c r="K96" s="12" t="str">
        <f t="shared" si="6"/>
        <v/>
      </c>
      <c r="L96" s="2" t="str">
        <f t="shared" si="7"/>
        <v/>
      </c>
      <c r="M96" s="2" t="str">
        <f t="shared" si="9"/>
        <v/>
      </c>
      <c r="N96" s="2"/>
      <c r="O96" s="2"/>
      <c r="P96" s="2"/>
      <c r="Q96" s="2"/>
    </row>
    <row r="97" spans="3:17" x14ac:dyDescent="0.25">
      <c r="C97" s="1"/>
      <c r="D97" s="2" t="str">
        <f t="shared" si="8"/>
        <v/>
      </c>
      <c r="E97" s="2" t="str">
        <f>IF(ISNA(VLOOKUP(B97,Categories!$A$2:$H$61,8)),"",VLOOKUP(B97,Categories!$A$2:$H$61,8))</f>
        <v/>
      </c>
      <c r="F97" s="2"/>
      <c r="G97" s="2"/>
      <c r="H97" s="2"/>
      <c r="I97" s="2"/>
      <c r="J97" s="2"/>
      <c r="K97" s="12" t="str">
        <f t="shared" si="6"/>
        <v/>
      </c>
      <c r="L97" s="2" t="str">
        <f t="shared" si="7"/>
        <v/>
      </c>
      <c r="M97" s="2" t="str">
        <f t="shared" si="9"/>
        <v/>
      </c>
      <c r="N97" s="2"/>
      <c r="O97" s="2"/>
      <c r="P97" s="2"/>
      <c r="Q97" s="2"/>
    </row>
    <row r="98" spans="3:17" x14ac:dyDescent="0.25">
      <c r="C98" s="1"/>
      <c r="D98" s="2" t="str">
        <f t="shared" si="8"/>
        <v/>
      </c>
      <c r="E98" s="2" t="str">
        <f>IF(ISNA(VLOOKUP(B98,Categories!$A$2:$H$61,8)),"",VLOOKUP(B98,Categories!$A$2:$H$61,8))</f>
        <v/>
      </c>
      <c r="F98" s="2"/>
      <c r="G98" s="2"/>
      <c r="H98" s="2"/>
      <c r="I98" s="2"/>
      <c r="J98" s="2"/>
      <c r="K98" s="12" t="str">
        <f t="shared" si="6"/>
        <v/>
      </c>
      <c r="L98" s="2" t="str">
        <f t="shared" si="7"/>
        <v/>
      </c>
      <c r="M98" s="2" t="str">
        <f t="shared" si="9"/>
        <v/>
      </c>
      <c r="N98" s="2"/>
      <c r="O98" s="2"/>
      <c r="P98" s="2"/>
      <c r="Q98" s="2"/>
    </row>
    <row r="99" spans="3:17" x14ac:dyDescent="0.25">
      <c r="C99" s="1"/>
      <c r="D99" s="2" t="str">
        <f t="shared" si="8"/>
        <v/>
      </c>
      <c r="E99" s="2" t="str">
        <f>IF(ISNA(VLOOKUP(B99,Categories!$A$2:$H$61,8)),"",VLOOKUP(B99,Categories!$A$2:$H$61,8))</f>
        <v/>
      </c>
      <c r="F99" s="2"/>
      <c r="G99" s="2"/>
      <c r="H99" s="2"/>
      <c r="I99" s="2"/>
      <c r="J99" s="2"/>
      <c r="K99" s="12" t="str">
        <f t="shared" si="6"/>
        <v/>
      </c>
      <c r="L99" s="2" t="str">
        <f t="shared" si="7"/>
        <v/>
      </c>
      <c r="M99" s="2" t="str">
        <f t="shared" si="9"/>
        <v/>
      </c>
      <c r="N99" s="2"/>
      <c r="O99" s="2"/>
      <c r="P99" s="2"/>
      <c r="Q99" s="2"/>
    </row>
    <row r="100" spans="3:17" x14ac:dyDescent="0.25">
      <c r="C100" s="1"/>
      <c r="D100" s="2" t="str">
        <f t="shared" si="8"/>
        <v/>
      </c>
      <c r="E100" s="2" t="str">
        <f>IF(ISNA(VLOOKUP(B100,Categories!$A$2:$H$61,8)),"",VLOOKUP(B100,Categories!$A$2:$H$61,8))</f>
        <v/>
      </c>
      <c r="F100" s="2"/>
      <c r="G100" s="2"/>
      <c r="H100" s="2"/>
      <c r="I100" s="2"/>
      <c r="J100" s="2"/>
      <c r="K100" s="12" t="str">
        <f t="shared" si="6"/>
        <v/>
      </c>
      <c r="L100" s="2" t="str">
        <f t="shared" si="7"/>
        <v/>
      </c>
      <c r="M100" s="2" t="str">
        <f t="shared" si="9"/>
        <v/>
      </c>
      <c r="N100" s="2"/>
      <c r="O100" s="2"/>
      <c r="P100" s="2"/>
      <c r="Q100" s="2"/>
    </row>
    <row r="101" spans="3:17" x14ac:dyDescent="0.25">
      <c r="C101" s="1"/>
      <c r="D101" s="2" t="str">
        <f t="shared" si="8"/>
        <v/>
      </c>
      <c r="E101" s="2" t="str">
        <f>IF(ISNA(VLOOKUP(B101,Categories!$A$2:$H$61,8)),"",VLOOKUP(B101,Categories!$A$2:$H$61,8))</f>
        <v/>
      </c>
      <c r="F101" s="2"/>
      <c r="G101" s="2"/>
      <c r="H101" s="2"/>
      <c r="I101" s="2"/>
      <c r="J101" s="2"/>
      <c r="K101" s="12" t="str">
        <f t="shared" si="6"/>
        <v/>
      </c>
      <c r="L101" s="2" t="str">
        <f t="shared" si="7"/>
        <v/>
      </c>
      <c r="M101" s="2" t="str">
        <f t="shared" si="9"/>
        <v/>
      </c>
      <c r="N101" s="2"/>
      <c r="O101" s="2"/>
      <c r="P101" s="2"/>
      <c r="Q101" s="2"/>
    </row>
    <row r="102" spans="3:17" x14ac:dyDescent="0.25">
      <c r="C102" s="1"/>
      <c r="D102" s="2" t="str">
        <f t="shared" si="8"/>
        <v/>
      </c>
      <c r="E102" s="2" t="str">
        <f>IF(ISNA(VLOOKUP(B102,Categories!$A$2:$H$61,8)),"",VLOOKUP(B102,Categories!$A$2:$H$61,8))</f>
        <v/>
      </c>
      <c r="F102" s="2"/>
      <c r="G102" s="2"/>
      <c r="H102" s="2"/>
      <c r="I102" s="2"/>
      <c r="J102" s="2"/>
      <c r="K102" s="12" t="str">
        <f t="shared" si="6"/>
        <v/>
      </c>
      <c r="L102" s="2" t="str">
        <f>IF(ISERR(K102*C102),"",K102*C102)</f>
        <v/>
      </c>
      <c r="M102" s="2" t="str">
        <f t="shared" si="9"/>
        <v/>
      </c>
      <c r="N102" s="2"/>
      <c r="O102" s="2"/>
      <c r="P102" s="2"/>
      <c r="Q102" s="2"/>
    </row>
    <row r="103" spans="3:17" x14ac:dyDescent="0.25">
      <c r="C103" s="1"/>
      <c r="D103" s="2" t="str">
        <f t="shared" si="8"/>
        <v/>
      </c>
      <c r="E103" s="2" t="str">
        <f>IF(ISNA(VLOOKUP(B103,Categories!$A$2:$H$61,8)),"",VLOOKUP(B103,Categories!$A$2:$H$61,8))</f>
        <v/>
      </c>
      <c r="F103" s="2"/>
      <c r="G103" s="2"/>
      <c r="H103" s="2"/>
      <c r="I103" s="2"/>
      <c r="J103" s="2"/>
      <c r="K103" s="12" t="str">
        <f t="shared" si="6"/>
        <v/>
      </c>
      <c r="L103" s="2" t="str">
        <f>IF(ISERR(K103*C103),"",K103*C103)</f>
        <v/>
      </c>
      <c r="M103" s="2" t="str">
        <f t="shared" si="9"/>
        <v/>
      </c>
      <c r="N103" s="2"/>
      <c r="O103" s="2"/>
      <c r="P103" s="2"/>
      <c r="Q103" s="2"/>
    </row>
    <row r="104" spans="3:17" x14ac:dyDescent="0.25">
      <c r="C104" s="1"/>
      <c r="D104" s="2" t="str">
        <f t="shared" si="8"/>
        <v/>
      </c>
      <c r="E104" s="2" t="str">
        <f>IF(ISNA(VLOOKUP(B104,Categories!$A$2:$H$61,8)),"",VLOOKUP(B104,Categories!$A$2:$H$61,8))</f>
        <v/>
      </c>
      <c r="F104" s="2"/>
      <c r="G104" s="2"/>
      <c r="H104" s="2"/>
      <c r="I104" s="2"/>
      <c r="J104" s="2"/>
      <c r="K104" s="12" t="str">
        <f t="shared" si="6"/>
        <v/>
      </c>
      <c r="L104" s="2" t="str">
        <f>IF(ISERR(K104*C104),"",K104*C104)</f>
        <v/>
      </c>
      <c r="M104" s="2" t="str">
        <f t="shared" si="9"/>
        <v/>
      </c>
      <c r="N104" s="2"/>
      <c r="O104" s="2"/>
      <c r="P104" s="2"/>
      <c r="Q104" s="2"/>
    </row>
    <row r="105" spans="3:17" x14ac:dyDescent="0.25">
      <c r="C105" s="1"/>
      <c r="D105" s="2" t="str">
        <f t="shared" si="8"/>
        <v/>
      </c>
      <c r="E105" s="2" t="str">
        <f>IF(ISNA(VLOOKUP(B105,Categories!$A$2:$H$61,8)),"",VLOOKUP(B105,Categories!$A$2:$H$61,8))</f>
        <v/>
      </c>
      <c r="F105" s="2"/>
      <c r="G105" s="2"/>
      <c r="H105" s="2"/>
      <c r="I105" s="2"/>
      <c r="J105" s="2"/>
      <c r="K105" s="12" t="str">
        <f t="shared" si="6"/>
        <v/>
      </c>
      <c r="L105" s="2" t="str">
        <f>IF(ISERR(K105*C105),"",K105*C105)</f>
        <v/>
      </c>
      <c r="M105" s="2" t="str">
        <f t="shared" si="9"/>
        <v/>
      </c>
      <c r="N105" s="2"/>
      <c r="O105" s="2"/>
      <c r="P105" s="2"/>
      <c r="Q105" s="2"/>
    </row>
    <row r="106" spans="3:17" x14ac:dyDescent="0.25">
      <c r="D106" s="2" t="str">
        <f t="shared" si="8"/>
        <v/>
      </c>
      <c r="E106" s="2" t="str">
        <f>IF(ISNA(VLOOKUP(B106,Categories!$A$2:$H$61,8)),"",VLOOKUP(B106,Categories!$A$2:$H$61,8))</f>
        <v/>
      </c>
      <c r="F106" s="2"/>
      <c r="G106" s="2"/>
      <c r="H106" s="2"/>
      <c r="I106" s="2"/>
      <c r="J106" s="2"/>
      <c r="K106" s="12" t="str">
        <f t="shared" si="6"/>
        <v/>
      </c>
      <c r="L106" s="2" t="str">
        <f>IF(ISERR(K106*C106),"",K106*C106)</f>
        <v/>
      </c>
      <c r="M106" s="2" t="str">
        <f t="shared" si="9"/>
        <v/>
      </c>
      <c r="N106" s="2"/>
      <c r="O106" s="2"/>
      <c r="P106" s="2"/>
      <c r="Q106" s="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 macro="[0]!GetAccount">
                <anchor moveWithCells="1">
                  <from>
                    <xdr:col>4</xdr:col>
                    <xdr:colOff>106680</xdr:colOff>
                    <xdr:row>0</xdr:row>
                    <xdr:rowOff>160020</xdr:rowOff>
                  </from>
                  <to>
                    <xdr:col>14</xdr:col>
                    <xdr:colOff>175260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CleanInput">
                <anchor moveWithCells="1" sizeWithCells="1">
                  <from>
                    <xdr:col>15</xdr:col>
                    <xdr:colOff>76200</xdr:colOff>
                    <xdr:row>5</xdr:row>
                    <xdr:rowOff>91440</xdr:rowOff>
                  </from>
                  <to>
                    <xdr:col>16</xdr:col>
                    <xdr:colOff>381000</xdr:colOff>
                    <xdr:row>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Button 6">
              <controlPr defaultSize="0" print="0" autoFill="0" autoPict="0" macro="[0]!GenerateT">
                <anchor moveWithCells="1" sizeWithCells="1">
                  <from>
                    <xdr:col>15</xdr:col>
                    <xdr:colOff>76200</xdr:colOff>
                    <xdr:row>8</xdr:row>
                    <xdr:rowOff>91440</xdr:rowOff>
                  </from>
                  <to>
                    <xdr:col>16</xdr:col>
                    <xdr:colOff>381000</xdr:colOff>
                    <xdr:row>10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56"/>
  <sheetViews>
    <sheetView tabSelected="1" workbookViewId="0">
      <selection activeCell="L1" sqref="L1:M1"/>
    </sheetView>
  </sheetViews>
  <sheetFormatPr defaultRowHeight="13.2" x14ac:dyDescent="0.25"/>
  <cols>
    <col min="1" max="1" width="2.6640625" customWidth="1"/>
    <col min="2" max="2" width="11.33203125" bestFit="1" customWidth="1"/>
    <col min="3" max="3" width="10.33203125" bestFit="1" customWidth="1"/>
    <col min="4" max="4" width="2.6640625" customWidth="1"/>
    <col min="6" max="6" width="2.6640625" customWidth="1"/>
    <col min="7" max="8" width="10.33203125" bestFit="1" customWidth="1"/>
    <col min="9" max="9" width="2.6640625" customWidth="1"/>
    <col min="11" max="11" width="2.6640625" customWidth="1"/>
    <col min="12" max="13" width="10.33203125" bestFit="1" customWidth="1"/>
    <col min="14" max="14" width="2.6640625" customWidth="1"/>
  </cols>
  <sheetData>
    <row r="1" spans="1:13" x14ac:dyDescent="0.25">
      <c r="B1" s="29" t="s">
        <v>56</v>
      </c>
      <c r="C1" s="30"/>
      <c r="G1" s="29" t="s">
        <v>57</v>
      </c>
      <c r="H1" s="30"/>
      <c r="L1" s="29" t="s">
        <v>58</v>
      </c>
      <c r="M1" s="30"/>
    </row>
    <row r="3" spans="1:13" x14ac:dyDescent="0.25">
      <c r="B3" s="28" t="s">
        <v>0</v>
      </c>
      <c r="C3" s="28"/>
      <c r="G3" s="28" t="s">
        <v>25</v>
      </c>
      <c r="H3" s="28"/>
      <c r="L3" s="28" t="s">
        <v>128</v>
      </c>
      <c r="M3" s="28"/>
    </row>
    <row r="4" spans="1:13" x14ac:dyDescent="0.25">
      <c r="B4" s="7" t="s">
        <v>60</v>
      </c>
      <c r="C4" s="7" t="s">
        <v>61</v>
      </c>
      <c r="G4" s="7" t="s">
        <v>132</v>
      </c>
      <c r="H4" s="7" t="s">
        <v>133</v>
      </c>
      <c r="L4" s="7" t="s">
        <v>132</v>
      </c>
      <c r="M4" s="7" t="s">
        <v>133</v>
      </c>
    </row>
    <row r="5" spans="1:13" x14ac:dyDescent="0.25">
      <c r="A5" t="s">
        <v>134</v>
      </c>
      <c r="B5" s="9">
        <v>44200</v>
      </c>
      <c r="C5" s="7"/>
      <c r="G5" s="9"/>
      <c r="H5" s="26">
        <v>33100</v>
      </c>
      <c r="I5" t="s">
        <v>134</v>
      </c>
      <c r="K5">
        <v>12</v>
      </c>
      <c r="L5" s="9">
        <v>36500</v>
      </c>
    </row>
    <row r="6" spans="1:13" ht="13.8" thickBot="1" x14ac:dyDescent="0.3">
      <c r="B6" s="6"/>
      <c r="C6" s="1">
        <v>11750</v>
      </c>
      <c r="D6">
        <v>3</v>
      </c>
      <c r="F6">
        <v>6</v>
      </c>
      <c r="G6" s="9">
        <v>38950</v>
      </c>
      <c r="H6" s="1">
        <v>46300</v>
      </c>
      <c r="I6">
        <v>2</v>
      </c>
      <c r="L6" s="10">
        <v>36500</v>
      </c>
      <c r="M6" s="8">
        <v>0</v>
      </c>
    </row>
    <row r="7" spans="1:13" ht="14.4" thickTop="1" thickBot="1" x14ac:dyDescent="0.3">
      <c r="A7">
        <v>5</v>
      </c>
      <c r="B7" s="24">
        <v>34150</v>
      </c>
      <c r="C7" s="1">
        <v>20600</v>
      </c>
      <c r="D7">
        <v>4</v>
      </c>
      <c r="G7" s="10">
        <v>38950</v>
      </c>
      <c r="H7" s="8">
        <f>H6+H5</f>
        <v>79400</v>
      </c>
    </row>
    <row r="8" spans="1:13" ht="13.8" thickTop="1" x14ac:dyDescent="0.25">
      <c r="B8" s="23"/>
      <c r="C8" s="1">
        <v>38950</v>
      </c>
      <c r="D8">
        <v>6</v>
      </c>
    </row>
    <row r="9" spans="1:13" x14ac:dyDescent="0.25">
      <c r="B9" s="23"/>
      <c r="C9" s="1">
        <v>3200</v>
      </c>
      <c r="D9">
        <v>7</v>
      </c>
      <c r="L9" s="28" t="s">
        <v>126</v>
      </c>
      <c r="M9" s="28"/>
    </row>
    <row r="10" spans="1:13" ht="13.8" thickBot="1" x14ac:dyDescent="0.3">
      <c r="B10" s="10">
        <f>SUM(B5:B9)</f>
        <v>78350</v>
      </c>
      <c r="C10" s="8">
        <v>74500</v>
      </c>
      <c r="G10" s="28" t="s">
        <v>27</v>
      </c>
      <c r="H10" s="28"/>
      <c r="L10" s="7" t="s">
        <v>132</v>
      </c>
      <c r="M10" s="7" t="s">
        <v>133</v>
      </c>
    </row>
    <row r="11" spans="1:13" ht="13.8" thickTop="1" x14ac:dyDescent="0.25">
      <c r="G11" s="7" t="s">
        <v>132</v>
      </c>
      <c r="H11" s="7" t="s">
        <v>133</v>
      </c>
      <c r="K11">
        <v>9</v>
      </c>
      <c r="L11" s="9">
        <v>1750</v>
      </c>
    </row>
    <row r="12" spans="1:13" ht="13.8" thickBot="1" x14ac:dyDescent="0.3">
      <c r="G12" s="6"/>
      <c r="H12" s="25">
        <v>0</v>
      </c>
      <c r="I12" t="s">
        <v>134</v>
      </c>
      <c r="L12" s="10">
        <v>1750</v>
      </c>
      <c r="M12" s="8">
        <v>0</v>
      </c>
    </row>
    <row r="13" spans="1:13" ht="13.8" thickTop="1" x14ac:dyDescent="0.25">
      <c r="B13" s="28" t="s">
        <v>2</v>
      </c>
      <c r="C13" s="28"/>
      <c r="G13" s="6"/>
      <c r="H13" s="1">
        <v>50</v>
      </c>
      <c r="I13">
        <v>11</v>
      </c>
    </row>
    <row r="14" spans="1:13" ht="13.8" thickBot="1" x14ac:dyDescent="0.3">
      <c r="B14" s="7" t="s">
        <v>60</v>
      </c>
      <c r="C14" s="7" t="s">
        <v>61</v>
      </c>
      <c r="G14" s="10">
        <v>0</v>
      </c>
      <c r="H14" s="8">
        <v>50</v>
      </c>
    </row>
    <row r="15" spans="1:13" ht="13.8" thickTop="1" x14ac:dyDescent="0.25">
      <c r="A15" t="s">
        <v>134</v>
      </c>
      <c r="B15" s="9">
        <v>27250</v>
      </c>
      <c r="C15" s="7"/>
      <c r="L15" s="28" t="s">
        <v>127</v>
      </c>
      <c r="M15" s="28"/>
    </row>
    <row r="16" spans="1:13" x14ac:dyDescent="0.25">
      <c r="A16">
        <v>1</v>
      </c>
      <c r="B16" s="9">
        <v>85000</v>
      </c>
      <c r="C16" s="1">
        <v>34150</v>
      </c>
      <c r="D16">
        <v>5</v>
      </c>
      <c r="L16" s="7" t="s">
        <v>132</v>
      </c>
      <c r="M16" s="7" t="s">
        <v>133</v>
      </c>
    </row>
    <row r="17" spans="1:13" ht="13.8" thickBot="1" x14ac:dyDescent="0.3">
      <c r="B17" s="10">
        <f>SUM(B15:B16)</f>
        <v>112250</v>
      </c>
      <c r="C17" s="8">
        <v>34150</v>
      </c>
      <c r="G17" s="28" t="s">
        <v>123</v>
      </c>
      <c r="H17" s="28"/>
      <c r="K17">
        <v>8</v>
      </c>
      <c r="L17" s="9">
        <v>50</v>
      </c>
    </row>
    <row r="18" spans="1:13" ht="14.4" thickTop="1" thickBot="1" x14ac:dyDescent="0.3">
      <c r="G18" s="7" t="s">
        <v>132</v>
      </c>
      <c r="H18" s="7" t="s">
        <v>133</v>
      </c>
      <c r="L18" s="10">
        <v>50</v>
      </c>
      <c r="M18" s="8">
        <v>0</v>
      </c>
    </row>
    <row r="19" spans="1:13" ht="13.8" thickTop="1" x14ac:dyDescent="0.25">
      <c r="G19" s="9"/>
      <c r="H19" s="27">
        <v>1250</v>
      </c>
    </row>
    <row r="20" spans="1:13" x14ac:dyDescent="0.25">
      <c r="B20" s="28" t="s">
        <v>5</v>
      </c>
      <c r="C20" s="28"/>
      <c r="F20">
        <v>4</v>
      </c>
      <c r="G20" s="9">
        <v>1250</v>
      </c>
      <c r="H20" s="1">
        <v>1600</v>
      </c>
      <c r="I20">
        <v>10</v>
      </c>
    </row>
    <row r="21" spans="1:13" ht="13.8" thickBot="1" x14ac:dyDescent="0.3">
      <c r="B21" s="7" t="s">
        <v>60</v>
      </c>
      <c r="C21" s="7" t="s">
        <v>61</v>
      </c>
      <c r="G21" s="10">
        <v>1250</v>
      </c>
      <c r="H21" s="8">
        <v>1600</v>
      </c>
      <c r="L21" s="28" t="s">
        <v>125</v>
      </c>
      <c r="M21" s="28"/>
    </row>
    <row r="22" spans="1:13" ht="13.8" thickTop="1" x14ac:dyDescent="0.25">
      <c r="A22" t="s">
        <v>134</v>
      </c>
      <c r="B22" s="9">
        <v>68150</v>
      </c>
      <c r="C22" s="7"/>
      <c r="L22" s="7" t="s">
        <v>132</v>
      </c>
      <c r="M22" s="7" t="s">
        <v>133</v>
      </c>
    </row>
    <row r="23" spans="1:13" x14ac:dyDescent="0.25">
      <c r="A23">
        <v>2</v>
      </c>
      <c r="B23" s="9">
        <v>46300</v>
      </c>
      <c r="C23" s="1">
        <v>36500</v>
      </c>
      <c r="D23">
        <v>12</v>
      </c>
      <c r="K23">
        <v>11</v>
      </c>
      <c r="L23" s="9">
        <v>50</v>
      </c>
    </row>
    <row r="24" spans="1:13" ht="13.8" thickBot="1" x14ac:dyDescent="0.3">
      <c r="B24" s="10">
        <f>SUM(B22:B23)</f>
        <v>114450</v>
      </c>
      <c r="C24" s="8">
        <v>36500</v>
      </c>
      <c r="G24" s="28" t="s">
        <v>135</v>
      </c>
      <c r="H24" s="28"/>
      <c r="L24" s="10">
        <v>50</v>
      </c>
      <c r="M24" s="8">
        <v>0</v>
      </c>
    </row>
    <row r="25" spans="1:13" ht="13.8" thickTop="1" x14ac:dyDescent="0.25">
      <c r="G25" s="7" t="s">
        <v>132</v>
      </c>
      <c r="H25" s="7" t="s">
        <v>133</v>
      </c>
    </row>
    <row r="26" spans="1:13" x14ac:dyDescent="0.25">
      <c r="G26" s="9"/>
      <c r="H26" s="1">
        <v>5000</v>
      </c>
    </row>
    <row r="27" spans="1:13" ht="13.8" thickBot="1" x14ac:dyDescent="0.3">
      <c r="B27" s="28" t="s">
        <v>10</v>
      </c>
      <c r="C27" s="28"/>
      <c r="G27" s="10">
        <f>G26</f>
        <v>0</v>
      </c>
      <c r="H27" s="8">
        <f>H26</f>
        <v>5000</v>
      </c>
      <c r="L27" s="28" t="s">
        <v>124</v>
      </c>
      <c r="M27" s="28"/>
    </row>
    <row r="28" spans="1:13" ht="13.8" thickTop="1" x14ac:dyDescent="0.25">
      <c r="B28" s="7" t="s">
        <v>60</v>
      </c>
      <c r="C28" s="7" t="s">
        <v>61</v>
      </c>
      <c r="L28" s="7" t="s">
        <v>132</v>
      </c>
      <c r="M28" s="7" t="s">
        <v>133</v>
      </c>
    </row>
    <row r="29" spans="1:13" x14ac:dyDescent="0.25">
      <c r="A29" t="s">
        <v>134</v>
      </c>
      <c r="B29" s="6">
        <v>400</v>
      </c>
      <c r="C29" s="7"/>
      <c r="K29">
        <v>7</v>
      </c>
      <c r="L29" s="9">
        <v>3200</v>
      </c>
    </row>
    <row r="30" spans="1:13" ht="13.8" thickBot="1" x14ac:dyDescent="0.3">
      <c r="B30" s="6"/>
      <c r="C30" s="1">
        <v>50</v>
      </c>
      <c r="D30">
        <v>8</v>
      </c>
      <c r="L30" s="10">
        <v>3200</v>
      </c>
      <c r="M30" s="8">
        <v>0</v>
      </c>
    </row>
    <row r="31" spans="1:13" ht="14.4" thickTop="1" thickBot="1" x14ac:dyDescent="0.3">
      <c r="B31" s="10">
        <f>B29</f>
        <v>400</v>
      </c>
      <c r="C31" s="8">
        <v>50</v>
      </c>
    </row>
    <row r="32" spans="1:13" ht="13.8" thickTop="1" x14ac:dyDescent="0.25"/>
    <row r="33" spans="1:13" x14ac:dyDescent="0.25">
      <c r="L33" s="28" t="s">
        <v>121</v>
      </c>
      <c r="M33" s="28"/>
    </row>
    <row r="34" spans="1:13" x14ac:dyDescent="0.25">
      <c r="B34" s="28" t="s">
        <v>18</v>
      </c>
      <c r="C34" s="28"/>
      <c r="L34" s="7" t="s">
        <v>132</v>
      </c>
      <c r="M34" s="7" t="s">
        <v>133</v>
      </c>
    </row>
    <row r="35" spans="1:13" x14ac:dyDescent="0.25">
      <c r="B35" s="7" t="s">
        <v>60</v>
      </c>
      <c r="C35" s="7" t="s">
        <v>61</v>
      </c>
      <c r="K35">
        <v>3</v>
      </c>
      <c r="L35" s="9">
        <v>11750</v>
      </c>
    </row>
    <row r="36" spans="1:13" ht="13.8" thickBot="1" x14ac:dyDescent="0.3">
      <c r="B36" s="6"/>
      <c r="C36" s="27">
        <v>84000</v>
      </c>
      <c r="D36" t="s">
        <v>134</v>
      </c>
      <c r="L36" s="10">
        <v>11750</v>
      </c>
      <c r="M36" s="8">
        <v>0</v>
      </c>
    </row>
    <row r="37" spans="1:13" ht="13.8" thickTop="1" x14ac:dyDescent="0.25">
      <c r="B37" s="6"/>
      <c r="C37" s="1">
        <v>1750</v>
      </c>
      <c r="D37">
        <v>9</v>
      </c>
    </row>
    <row r="38" spans="1:13" ht="13.8" thickBot="1" x14ac:dyDescent="0.3">
      <c r="B38" s="10">
        <v>0</v>
      </c>
      <c r="C38" s="8">
        <f>C37+C36</f>
        <v>85750</v>
      </c>
    </row>
    <row r="39" spans="1:13" ht="13.8" thickTop="1" x14ac:dyDescent="0.25">
      <c r="L39" s="28" t="s">
        <v>122</v>
      </c>
      <c r="M39" s="28"/>
    </row>
    <row r="40" spans="1:13" x14ac:dyDescent="0.25">
      <c r="L40" s="7" t="s">
        <v>132</v>
      </c>
      <c r="M40" s="7" t="s">
        <v>133</v>
      </c>
    </row>
    <row r="41" spans="1:13" x14ac:dyDescent="0.25">
      <c r="B41" s="28" t="s">
        <v>16</v>
      </c>
      <c r="C41" s="28"/>
      <c r="K41">
        <v>4</v>
      </c>
      <c r="L41" s="9">
        <v>19350</v>
      </c>
    </row>
    <row r="42" spans="1:13" x14ac:dyDescent="0.25">
      <c r="B42" s="7" t="s">
        <v>60</v>
      </c>
      <c r="C42" s="7" t="s">
        <v>61</v>
      </c>
      <c r="K42">
        <v>10</v>
      </c>
      <c r="L42" s="24">
        <v>1600</v>
      </c>
    </row>
    <row r="43" spans="1:13" ht="13.8" thickBot="1" x14ac:dyDescent="0.3">
      <c r="A43" t="s">
        <v>134</v>
      </c>
      <c r="B43" s="9">
        <v>210000</v>
      </c>
      <c r="C43" s="1"/>
      <c r="L43" s="10">
        <v>20950</v>
      </c>
      <c r="M43" s="8">
        <v>0</v>
      </c>
    </row>
    <row r="44" spans="1:13" ht="14.4" thickTop="1" thickBot="1" x14ac:dyDescent="0.3">
      <c r="B44" s="10">
        <f>B43</f>
        <v>210000</v>
      </c>
      <c r="C44" s="8">
        <v>0</v>
      </c>
    </row>
    <row r="45" spans="1:13" ht="13.8" thickTop="1" x14ac:dyDescent="0.25"/>
    <row r="46" spans="1:13" x14ac:dyDescent="0.25">
      <c r="L46" s="28" t="s">
        <v>120</v>
      </c>
      <c r="M46" s="28"/>
    </row>
    <row r="47" spans="1:13" x14ac:dyDescent="0.25">
      <c r="L47" s="7" t="s">
        <v>132</v>
      </c>
      <c r="M47" s="7" t="s">
        <v>133</v>
      </c>
    </row>
    <row r="48" spans="1:13" x14ac:dyDescent="0.25">
      <c r="L48" s="6"/>
      <c r="M48" s="1">
        <v>85000</v>
      </c>
    </row>
    <row r="49" spans="12:14" ht="13.8" thickBot="1" x14ac:dyDescent="0.3">
      <c r="L49" s="10">
        <v>0</v>
      </c>
      <c r="M49" s="8">
        <v>85000</v>
      </c>
      <c r="N49">
        <v>1</v>
      </c>
    </row>
    <row r="50" spans="12:14" ht="13.8" thickTop="1" x14ac:dyDescent="0.25"/>
    <row r="52" spans="12:14" x14ac:dyDescent="0.25">
      <c r="L52" s="28" t="s">
        <v>37</v>
      </c>
      <c r="M52" s="28"/>
    </row>
    <row r="53" spans="12:14" x14ac:dyDescent="0.25">
      <c r="L53" s="7" t="s">
        <v>132</v>
      </c>
      <c r="M53" s="7" t="s">
        <v>133</v>
      </c>
    </row>
    <row r="54" spans="12:14" x14ac:dyDescent="0.25">
      <c r="L54" s="6"/>
      <c r="M54" s="1">
        <v>150000</v>
      </c>
    </row>
    <row r="55" spans="12:14" ht="13.8" thickBot="1" x14ac:dyDescent="0.3">
      <c r="L55" s="10">
        <v>0</v>
      </c>
      <c r="M55" s="8">
        <v>150000</v>
      </c>
    </row>
    <row r="56" spans="12:14" ht="13.8" thickTop="1" x14ac:dyDescent="0.25"/>
  </sheetData>
  <mergeCells count="22">
    <mergeCell ref="L21:M21"/>
    <mergeCell ref="L27:M27"/>
    <mergeCell ref="L33:M33"/>
    <mergeCell ref="B41:C41"/>
    <mergeCell ref="G24:H24"/>
    <mergeCell ref="L52:M52"/>
    <mergeCell ref="B1:C1"/>
    <mergeCell ref="B3:C3"/>
    <mergeCell ref="B13:C13"/>
    <mergeCell ref="B20:C20"/>
    <mergeCell ref="B27:C27"/>
    <mergeCell ref="B34:C34"/>
    <mergeCell ref="L39:M39"/>
    <mergeCell ref="L46:M46"/>
    <mergeCell ref="L1:M1"/>
    <mergeCell ref="G1:H1"/>
    <mergeCell ref="G3:H3"/>
    <mergeCell ref="G10:H10"/>
    <mergeCell ref="G17:H17"/>
    <mergeCell ref="L3:M3"/>
    <mergeCell ref="L9:M9"/>
    <mergeCell ref="L15:M15"/>
  </mergeCells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1"/>
  <sheetViews>
    <sheetView topLeftCell="A29" workbookViewId="0">
      <selection activeCell="A40" sqref="A40"/>
    </sheetView>
  </sheetViews>
  <sheetFormatPr defaultColWidth="9.109375" defaultRowHeight="13.2" x14ac:dyDescent="0.25"/>
  <cols>
    <col min="1" max="1" width="9.109375" style="2"/>
    <col min="2" max="2" width="23.88671875" style="2" bestFit="1" customWidth="1"/>
    <col min="3" max="3" width="6.6640625" style="2" bestFit="1" customWidth="1"/>
    <col min="4" max="4" width="25.5546875" style="2" bestFit="1" customWidth="1"/>
    <col min="5" max="5" width="24.109375" style="2" bestFit="1" customWidth="1"/>
    <col min="6" max="16384" width="9.109375" style="2"/>
  </cols>
  <sheetData>
    <row r="1" spans="1:8" x14ac:dyDescent="0.25">
      <c r="B1" s="13" t="s">
        <v>48</v>
      </c>
      <c r="C1" s="18" t="s">
        <v>59</v>
      </c>
      <c r="D1" s="13" t="s">
        <v>49</v>
      </c>
      <c r="E1" s="19" t="s">
        <v>52</v>
      </c>
      <c r="F1" s="13"/>
    </row>
    <row r="2" spans="1:8" x14ac:dyDescent="0.25">
      <c r="A2" s="2">
        <v>1</v>
      </c>
      <c r="B2" s="2" t="s">
        <v>23</v>
      </c>
      <c r="C2" s="2" t="str">
        <f>LEFT(B2,1)</f>
        <v>A</v>
      </c>
      <c r="D2" s="2" t="s">
        <v>0</v>
      </c>
      <c r="E2" s="2" t="s">
        <v>40</v>
      </c>
      <c r="G2" s="2" t="str">
        <f>$A2&amp;". "&amp;$B2&amp;": "&amp;$E2&amp;" - "&amp;$D2</f>
        <v>1. ASSETS: Current Assets - Cash</v>
      </c>
      <c r="H2" s="2" t="str">
        <f>$B2&amp;": "&amp;$E2&amp;" - "&amp;$D2</f>
        <v>ASSETS: Current Assets - Cash</v>
      </c>
    </row>
    <row r="3" spans="1:8" x14ac:dyDescent="0.25">
      <c r="A3" s="2">
        <f>A2+1</f>
        <v>2</v>
      </c>
      <c r="B3" s="2" t="s">
        <v>23</v>
      </c>
      <c r="C3" s="2" t="str">
        <f t="shared" ref="C3:C61" si="0">LEFT(B3,1)</f>
        <v>A</v>
      </c>
      <c r="D3" s="2" t="s">
        <v>1</v>
      </c>
      <c r="E3" s="2" t="s">
        <v>40</v>
      </c>
      <c r="G3" s="2" t="str">
        <f t="shared" ref="G3:G61" si="1">$A3&amp;". "&amp;$B3&amp;": "&amp;$E3&amp;" - "&amp;$D3</f>
        <v>2. ASSETS: Current Assets - Marketable Securities</v>
      </c>
      <c r="H3" s="2" t="str">
        <f t="shared" ref="H3:H61" si="2">$B3&amp;": "&amp;$E3&amp;" - "&amp;$D3</f>
        <v>ASSETS: Current Assets - Marketable Securities</v>
      </c>
    </row>
    <row r="4" spans="1:8" x14ac:dyDescent="0.25">
      <c r="A4" s="2">
        <f t="shared" ref="A4:A57" si="3">A3+1</f>
        <v>3</v>
      </c>
      <c r="B4" s="2" t="s">
        <v>23</v>
      </c>
      <c r="C4" s="2" t="str">
        <f t="shared" si="0"/>
        <v>A</v>
      </c>
      <c r="D4" s="2" t="s">
        <v>2</v>
      </c>
      <c r="E4" s="2" t="s">
        <v>40</v>
      </c>
      <c r="G4" s="2" t="str">
        <f t="shared" si="1"/>
        <v>3. ASSETS: Current Assets - Accounts Receivable</v>
      </c>
      <c r="H4" s="2" t="str">
        <f t="shared" si="2"/>
        <v>ASSETS: Current Assets - Accounts Receivable</v>
      </c>
    </row>
    <row r="5" spans="1:8" x14ac:dyDescent="0.25">
      <c r="A5" s="2">
        <f t="shared" si="3"/>
        <v>4</v>
      </c>
      <c r="B5" s="2" t="s">
        <v>23</v>
      </c>
      <c r="C5" s="2" t="str">
        <f t="shared" si="0"/>
        <v>A</v>
      </c>
      <c r="D5" s="2" t="s">
        <v>3</v>
      </c>
      <c r="E5" s="2" t="s">
        <v>40</v>
      </c>
      <c r="G5" s="2" t="str">
        <f t="shared" si="1"/>
        <v>4. ASSETS: Current Assets - Notes Receivable</v>
      </c>
      <c r="H5" s="2" t="str">
        <f t="shared" si="2"/>
        <v>ASSETS: Current Assets - Notes Receivable</v>
      </c>
    </row>
    <row r="6" spans="1:8" x14ac:dyDescent="0.25">
      <c r="A6" s="2">
        <f t="shared" si="3"/>
        <v>5</v>
      </c>
      <c r="B6" s="2" t="s">
        <v>23</v>
      </c>
      <c r="C6" s="2" t="str">
        <f t="shared" si="0"/>
        <v>A</v>
      </c>
      <c r="D6" s="2" t="s">
        <v>4</v>
      </c>
      <c r="E6" s="2" t="s">
        <v>40</v>
      </c>
      <c r="G6" s="2" t="str">
        <f t="shared" si="1"/>
        <v>5. ASSETS: Current Assets - Interest Receivable</v>
      </c>
      <c r="H6" s="2" t="str">
        <f t="shared" si="2"/>
        <v>ASSETS: Current Assets - Interest Receivable</v>
      </c>
    </row>
    <row r="7" spans="1:8" x14ac:dyDescent="0.25">
      <c r="A7" s="2">
        <f t="shared" si="3"/>
        <v>6</v>
      </c>
      <c r="B7" s="2" t="s">
        <v>23</v>
      </c>
      <c r="C7" s="2" t="str">
        <f t="shared" si="0"/>
        <v>A</v>
      </c>
      <c r="D7" s="2" t="s">
        <v>13</v>
      </c>
      <c r="E7" s="2" t="s">
        <v>40</v>
      </c>
      <c r="G7" s="2" t="str">
        <f t="shared" si="1"/>
        <v>6. ASSETS: Current Assets - Investment in Securities</v>
      </c>
      <c r="H7" s="2" t="str">
        <f t="shared" si="2"/>
        <v>ASSETS: Current Assets - Investment in Securities</v>
      </c>
    </row>
    <row r="8" spans="1:8" x14ac:dyDescent="0.25">
      <c r="A8" s="2">
        <f t="shared" si="3"/>
        <v>7</v>
      </c>
      <c r="B8" s="2" t="s">
        <v>23</v>
      </c>
      <c r="C8" s="2" t="str">
        <f t="shared" si="0"/>
        <v>A</v>
      </c>
      <c r="D8" s="2" t="s">
        <v>5</v>
      </c>
      <c r="E8" s="2" t="s">
        <v>41</v>
      </c>
      <c r="G8" s="2" t="str">
        <f t="shared" si="1"/>
        <v>7. ASSETS: Inventory - Merchandise Inventory</v>
      </c>
      <c r="H8" s="2" t="str">
        <f t="shared" si="2"/>
        <v>ASSETS: Inventory - Merchandise Inventory</v>
      </c>
    </row>
    <row r="9" spans="1:8" x14ac:dyDescent="0.25">
      <c r="A9" s="2">
        <f t="shared" si="3"/>
        <v>8</v>
      </c>
      <c r="B9" s="2" t="s">
        <v>23</v>
      </c>
      <c r="C9" s="2" t="str">
        <f t="shared" si="0"/>
        <v>A</v>
      </c>
      <c r="D9" s="2" t="s">
        <v>6</v>
      </c>
      <c r="E9" s="2" t="s">
        <v>41</v>
      </c>
      <c r="G9" s="2" t="str">
        <f t="shared" si="1"/>
        <v>8. ASSETS: Inventory - Raw Materials Inventory</v>
      </c>
      <c r="H9" s="2" t="str">
        <f t="shared" si="2"/>
        <v>ASSETS: Inventory - Raw Materials Inventory</v>
      </c>
    </row>
    <row r="10" spans="1:8" x14ac:dyDescent="0.25">
      <c r="A10" s="2">
        <f t="shared" si="3"/>
        <v>9</v>
      </c>
      <c r="B10" s="2" t="s">
        <v>23</v>
      </c>
      <c r="C10" s="2" t="str">
        <f t="shared" si="0"/>
        <v>A</v>
      </c>
      <c r="D10" s="2" t="s">
        <v>7</v>
      </c>
      <c r="E10" s="2" t="s">
        <v>41</v>
      </c>
      <c r="G10" s="2" t="str">
        <f t="shared" si="1"/>
        <v>9. ASSETS: Inventory - Supplies Inventory</v>
      </c>
      <c r="H10" s="2" t="str">
        <f t="shared" si="2"/>
        <v>ASSETS: Inventory - Supplies Inventory</v>
      </c>
    </row>
    <row r="11" spans="1:8" x14ac:dyDescent="0.25">
      <c r="A11" s="2">
        <f t="shared" si="3"/>
        <v>10</v>
      </c>
      <c r="B11" s="2" t="s">
        <v>23</v>
      </c>
      <c r="C11" s="2" t="str">
        <f t="shared" si="0"/>
        <v>A</v>
      </c>
      <c r="D11" s="2" t="s">
        <v>8</v>
      </c>
      <c r="E11" s="2" t="s">
        <v>41</v>
      </c>
      <c r="G11" s="2" t="str">
        <f t="shared" si="1"/>
        <v>10. ASSETS: Inventory - Work-in-Progress Inventory</v>
      </c>
      <c r="H11" s="2" t="str">
        <f t="shared" si="2"/>
        <v>ASSETS: Inventory - Work-in-Progress Inventory</v>
      </c>
    </row>
    <row r="12" spans="1:8" x14ac:dyDescent="0.25">
      <c r="A12" s="2">
        <f t="shared" si="3"/>
        <v>11</v>
      </c>
      <c r="B12" s="2" t="s">
        <v>23</v>
      </c>
      <c r="C12" s="2" t="str">
        <f t="shared" si="0"/>
        <v>A</v>
      </c>
      <c r="D12" s="2" t="s">
        <v>9</v>
      </c>
      <c r="E12" s="2" t="s">
        <v>41</v>
      </c>
      <c r="G12" s="2" t="str">
        <f t="shared" si="1"/>
        <v>11. ASSETS: Inventory - Finished Goods Inventory</v>
      </c>
      <c r="H12" s="2" t="str">
        <f t="shared" si="2"/>
        <v>ASSETS: Inventory - Finished Goods Inventory</v>
      </c>
    </row>
    <row r="13" spans="1:8" x14ac:dyDescent="0.25">
      <c r="A13" s="2">
        <f t="shared" si="3"/>
        <v>12</v>
      </c>
      <c r="B13" s="2" t="s">
        <v>23</v>
      </c>
      <c r="C13" s="2" t="str">
        <f t="shared" si="0"/>
        <v>A</v>
      </c>
      <c r="D13" s="2" t="s">
        <v>10</v>
      </c>
      <c r="E13" s="2" t="s">
        <v>45</v>
      </c>
      <c r="G13" s="2" t="str">
        <f t="shared" si="1"/>
        <v>12. ASSETS: Other - Prepaid Insurance</v>
      </c>
      <c r="H13" s="2" t="str">
        <f t="shared" si="2"/>
        <v>ASSETS: Other - Prepaid Insurance</v>
      </c>
    </row>
    <row r="14" spans="1:8" x14ac:dyDescent="0.25">
      <c r="A14" s="2">
        <f t="shared" si="3"/>
        <v>13</v>
      </c>
      <c r="B14" s="2" t="s">
        <v>23</v>
      </c>
      <c r="C14" s="2" t="str">
        <f t="shared" si="0"/>
        <v>A</v>
      </c>
      <c r="D14" s="2" t="s">
        <v>11</v>
      </c>
      <c r="E14" s="2" t="s">
        <v>45</v>
      </c>
      <c r="G14" s="2" t="str">
        <f t="shared" si="1"/>
        <v>13. ASSETS: Other - Advances to Suppliers</v>
      </c>
      <c r="H14" s="2" t="str">
        <f t="shared" si="2"/>
        <v>ASSETS: Other - Advances to Suppliers</v>
      </c>
    </row>
    <row r="15" spans="1:8" x14ac:dyDescent="0.25">
      <c r="A15" s="2">
        <f t="shared" si="3"/>
        <v>14</v>
      </c>
      <c r="B15" s="2" t="s">
        <v>23</v>
      </c>
      <c r="C15" s="2" t="str">
        <f t="shared" si="0"/>
        <v>A</v>
      </c>
      <c r="D15" s="2" t="s">
        <v>12</v>
      </c>
      <c r="E15" s="2" t="s">
        <v>45</v>
      </c>
      <c r="G15" s="2" t="str">
        <f t="shared" si="1"/>
        <v>14. ASSETS: Other - Prepaid Rent</v>
      </c>
      <c r="H15" s="2" t="str">
        <f t="shared" si="2"/>
        <v>ASSETS: Other - Prepaid Rent</v>
      </c>
    </row>
    <row r="16" spans="1:8" x14ac:dyDescent="0.25">
      <c r="A16" s="2">
        <f t="shared" si="3"/>
        <v>15</v>
      </c>
      <c r="B16" s="2" t="s">
        <v>23</v>
      </c>
      <c r="C16" s="2" t="str">
        <f t="shared" si="0"/>
        <v>A</v>
      </c>
      <c r="D16" s="2" t="s">
        <v>14</v>
      </c>
      <c r="E16" s="2" t="s">
        <v>43</v>
      </c>
      <c r="G16" s="2" t="str">
        <f t="shared" si="1"/>
        <v>15. ASSETS: Property Plant &amp; Equipment - Land</v>
      </c>
      <c r="H16" s="2" t="str">
        <f t="shared" si="2"/>
        <v>ASSETS: Property Plant &amp; Equipment - Land</v>
      </c>
    </row>
    <row r="17" spans="1:8" x14ac:dyDescent="0.25">
      <c r="A17" s="2">
        <f t="shared" si="3"/>
        <v>16</v>
      </c>
      <c r="B17" s="2" t="s">
        <v>23</v>
      </c>
      <c r="C17" s="2" t="str">
        <f t="shared" si="0"/>
        <v>A</v>
      </c>
      <c r="D17" s="2" t="s">
        <v>15</v>
      </c>
      <c r="E17" s="2" t="s">
        <v>43</v>
      </c>
      <c r="G17" s="2" t="str">
        <f t="shared" si="1"/>
        <v>16. ASSETS: Property Plant &amp; Equipment - Buildings</v>
      </c>
      <c r="H17" s="2" t="str">
        <f t="shared" si="2"/>
        <v>ASSETS: Property Plant &amp; Equipment - Buildings</v>
      </c>
    </row>
    <row r="18" spans="1:8" x14ac:dyDescent="0.25">
      <c r="A18" s="2">
        <f t="shared" si="3"/>
        <v>17</v>
      </c>
      <c r="B18" s="2" t="s">
        <v>23</v>
      </c>
      <c r="C18" s="2" t="str">
        <f t="shared" si="0"/>
        <v>A</v>
      </c>
      <c r="D18" s="2" t="s">
        <v>16</v>
      </c>
      <c r="E18" s="2" t="s">
        <v>43</v>
      </c>
      <c r="G18" s="2" t="str">
        <f t="shared" si="1"/>
        <v>17. ASSETS: Property Plant &amp; Equipment - Equipment</v>
      </c>
      <c r="H18" s="2" t="str">
        <f t="shared" si="2"/>
        <v>ASSETS: Property Plant &amp; Equipment - Equipment</v>
      </c>
    </row>
    <row r="19" spans="1:8" x14ac:dyDescent="0.25">
      <c r="A19" s="2">
        <f t="shared" si="3"/>
        <v>18</v>
      </c>
      <c r="B19" s="2" t="s">
        <v>23</v>
      </c>
      <c r="C19" s="2" t="str">
        <f t="shared" si="0"/>
        <v>A</v>
      </c>
      <c r="D19" s="2" t="s">
        <v>17</v>
      </c>
      <c r="E19" s="2" t="s">
        <v>43</v>
      </c>
      <c r="G19" s="2" t="str">
        <f t="shared" si="1"/>
        <v>18. ASSETS: Property Plant &amp; Equipment - Furniture and Fixtures</v>
      </c>
      <c r="H19" s="2" t="str">
        <f t="shared" si="2"/>
        <v>ASSETS: Property Plant &amp; Equipment - Furniture and Fixtures</v>
      </c>
    </row>
    <row r="20" spans="1:8" x14ac:dyDescent="0.25">
      <c r="A20" s="2">
        <f t="shared" si="3"/>
        <v>19</v>
      </c>
      <c r="B20" s="2" t="s">
        <v>23</v>
      </c>
      <c r="C20" s="2" t="str">
        <f t="shared" si="0"/>
        <v>A</v>
      </c>
      <c r="D20" s="2" t="s">
        <v>18</v>
      </c>
      <c r="E20" s="2" t="s">
        <v>44</v>
      </c>
      <c r="G20" s="2" t="str">
        <f t="shared" si="1"/>
        <v>19. ASSETS: Depreciation - Accumulated Depreciation</v>
      </c>
      <c r="H20" s="2" t="str">
        <f t="shared" si="2"/>
        <v>ASSETS: Depreciation - Accumulated Depreciation</v>
      </c>
    </row>
    <row r="21" spans="1:8" x14ac:dyDescent="0.25">
      <c r="A21" s="2">
        <f t="shared" si="3"/>
        <v>20</v>
      </c>
      <c r="B21" s="2" t="s">
        <v>23</v>
      </c>
      <c r="C21" s="2" t="str">
        <f t="shared" si="0"/>
        <v>A</v>
      </c>
      <c r="D21" s="2" t="s">
        <v>19</v>
      </c>
      <c r="E21" s="2" t="s">
        <v>43</v>
      </c>
      <c r="G21" s="2" t="str">
        <f t="shared" si="1"/>
        <v>20. ASSETS: Property Plant &amp; Equipment - Leasehold</v>
      </c>
      <c r="H21" s="2" t="str">
        <f t="shared" si="2"/>
        <v>ASSETS: Property Plant &amp; Equipment - Leasehold</v>
      </c>
    </row>
    <row r="22" spans="1:8" x14ac:dyDescent="0.25">
      <c r="A22" s="2">
        <f t="shared" si="3"/>
        <v>21</v>
      </c>
      <c r="B22" s="2" t="s">
        <v>23</v>
      </c>
      <c r="C22" s="2" t="str">
        <f t="shared" si="0"/>
        <v>A</v>
      </c>
      <c r="D22" s="2" t="s">
        <v>20</v>
      </c>
      <c r="E22" s="2" t="s">
        <v>42</v>
      </c>
      <c r="G22" s="2" t="str">
        <f t="shared" si="1"/>
        <v>21. ASSETS: Intangibles - Organization Costs</v>
      </c>
      <c r="H22" s="2" t="str">
        <f t="shared" si="2"/>
        <v>ASSETS: Intangibles - Organization Costs</v>
      </c>
    </row>
    <row r="23" spans="1:8" x14ac:dyDescent="0.25">
      <c r="A23" s="2">
        <f t="shared" si="3"/>
        <v>22</v>
      </c>
      <c r="B23" s="2" t="s">
        <v>23</v>
      </c>
      <c r="C23" s="2" t="str">
        <f t="shared" si="0"/>
        <v>A</v>
      </c>
      <c r="D23" s="2" t="s">
        <v>21</v>
      </c>
      <c r="E23" s="2" t="s">
        <v>42</v>
      </c>
      <c r="G23" s="2" t="str">
        <f t="shared" si="1"/>
        <v>22. ASSETS: Intangibles - Patents</v>
      </c>
      <c r="H23" s="2" t="str">
        <f t="shared" si="2"/>
        <v>ASSETS: Intangibles - Patents</v>
      </c>
    </row>
    <row r="24" spans="1:8" x14ac:dyDescent="0.25">
      <c r="A24" s="2">
        <f t="shared" si="3"/>
        <v>23</v>
      </c>
      <c r="B24" s="2" t="s">
        <v>23</v>
      </c>
      <c r="C24" s="2" t="str">
        <f t="shared" si="0"/>
        <v>A</v>
      </c>
      <c r="D24" s="2" t="s">
        <v>22</v>
      </c>
      <c r="E24" s="2" t="s">
        <v>42</v>
      </c>
      <c r="G24" s="2" t="str">
        <f t="shared" si="1"/>
        <v>23. ASSETS: Intangibles - Goodwill</v>
      </c>
      <c r="H24" s="2" t="str">
        <f t="shared" si="2"/>
        <v>ASSETS: Intangibles - Goodwill</v>
      </c>
    </row>
    <row r="25" spans="1:8" x14ac:dyDescent="0.25">
      <c r="A25" s="2">
        <f t="shared" si="3"/>
        <v>24</v>
      </c>
      <c r="B25" s="2" t="s">
        <v>24</v>
      </c>
      <c r="C25" s="2" t="str">
        <f t="shared" si="0"/>
        <v>L</v>
      </c>
      <c r="D25" s="2" t="s">
        <v>25</v>
      </c>
      <c r="E25" s="2" t="s">
        <v>46</v>
      </c>
      <c r="G25" s="2" t="str">
        <f t="shared" si="1"/>
        <v>24. LIABILITIES: Current Liabilities - Accounts Payable</v>
      </c>
      <c r="H25" s="2" t="str">
        <f t="shared" si="2"/>
        <v>LIABILITIES: Current Liabilities - Accounts Payable</v>
      </c>
    </row>
    <row r="26" spans="1:8" x14ac:dyDescent="0.25">
      <c r="A26" s="2">
        <f t="shared" si="3"/>
        <v>25</v>
      </c>
      <c r="B26" s="2" t="s">
        <v>24</v>
      </c>
      <c r="C26" s="2" t="str">
        <f t="shared" si="0"/>
        <v>L</v>
      </c>
      <c r="D26" s="2" t="s">
        <v>26</v>
      </c>
      <c r="E26" s="2" t="s">
        <v>46</v>
      </c>
      <c r="G26" s="2" t="str">
        <f t="shared" si="1"/>
        <v>25. LIABILITIES: Current Liabilities - Notes Payable</v>
      </c>
      <c r="H26" s="2" t="str">
        <f t="shared" si="2"/>
        <v>LIABILITIES: Current Liabilities - Notes Payable</v>
      </c>
    </row>
    <row r="27" spans="1:8" x14ac:dyDescent="0.25">
      <c r="A27" s="2">
        <f t="shared" si="3"/>
        <v>26</v>
      </c>
      <c r="B27" s="2" t="s">
        <v>24</v>
      </c>
      <c r="C27" s="2" t="str">
        <f t="shared" si="0"/>
        <v>L</v>
      </c>
      <c r="D27" s="2" t="s">
        <v>27</v>
      </c>
      <c r="E27" s="2" t="s">
        <v>46</v>
      </c>
      <c r="G27" s="2" t="str">
        <f t="shared" si="1"/>
        <v>26. LIABILITIES: Current Liabilities - Interest Payable</v>
      </c>
      <c r="H27" s="2" t="str">
        <f t="shared" si="2"/>
        <v>LIABILITIES: Current Liabilities - Interest Payable</v>
      </c>
    </row>
    <row r="28" spans="1:8" x14ac:dyDescent="0.25">
      <c r="A28" s="2">
        <f t="shared" si="3"/>
        <v>27</v>
      </c>
      <c r="B28" s="2" t="s">
        <v>24</v>
      </c>
      <c r="C28" s="2" t="str">
        <f t="shared" si="0"/>
        <v>L</v>
      </c>
      <c r="D28" s="2" t="s">
        <v>28</v>
      </c>
      <c r="E28" s="2" t="s">
        <v>46</v>
      </c>
      <c r="G28" s="2" t="str">
        <f t="shared" si="1"/>
        <v>27. LIABILITIES: Current Liabilities - Income Taxes Payable</v>
      </c>
      <c r="H28" s="2" t="str">
        <f t="shared" si="2"/>
        <v>LIABILITIES: Current Liabilities - Income Taxes Payable</v>
      </c>
    </row>
    <row r="29" spans="1:8" x14ac:dyDescent="0.25">
      <c r="A29" s="2">
        <f t="shared" si="3"/>
        <v>28</v>
      </c>
      <c r="B29" s="2" t="s">
        <v>24</v>
      </c>
      <c r="C29" s="2" t="str">
        <f t="shared" si="0"/>
        <v>L</v>
      </c>
      <c r="D29" s="2" t="s">
        <v>123</v>
      </c>
      <c r="E29" s="2" t="s">
        <v>46</v>
      </c>
      <c r="G29" s="2" t="str">
        <f t="shared" si="1"/>
        <v>28. LIABILITIES: Current Liabilities - Salaries Payable</v>
      </c>
      <c r="H29" s="2" t="str">
        <f t="shared" si="2"/>
        <v>LIABILITIES: Current Liabilities - Salaries Payable</v>
      </c>
    </row>
    <row r="30" spans="1:8" x14ac:dyDescent="0.25">
      <c r="A30" s="2">
        <f t="shared" si="3"/>
        <v>29</v>
      </c>
      <c r="B30" s="2" t="s">
        <v>24</v>
      </c>
      <c r="C30" s="2" t="str">
        <f t="shared" si="0"/>
        <v>L</v>
      </c>
      <c r="D30" s="2" t="s">
        <v>29</v>
      </c>
      <c r="E30" s="2" t="s">
        <v>46</v>
      </c>
      <c r="G30" s="2" t="str">
        <f t="shared" si="1"/>
        <v>29. LIABILITIES: Current Liabilities - Advances from Customers</v>
      </c>
      <c r="H30" s="2" t="str">
        <f t="shared" si="2"/>
        <v>LIABILITIES: Current Liabilities - Advances from Customers</v>
      </c>
    </row>
    <row r="31" spans="1:8" x14ac:dyDescent="0.25">
      <c r="A31" s="2">
        <f t="shared" si="3"/>
        <v>30</v>
      </c>
      <c r="B31" s="2" t="s">
        <v>24</v>
      </c>
      <c r="C31" s="2" t="str">
        <f t="shared" si="0"/>
        <v>L</v>
      </c>
      <c r="D31" s="2" t="s">
        <v>30</v>
      </c>
      <c r="E31" s="2" t="s">
        <v>46</v>
      </c>
      <c r="G31" s="2" t="str">
        <f t="shared" si="1"/>
        <v>30. LIABILITIES: Current Liabilities - Advances from Tennants</v>
      </c>
      <c r="H31" s="2" t="str">
        <f t="shared" si="2"/>
        <v>LIABILITIES: Current Liabilities - Advances from Tennants</v>
      </c>
    </row>
    <row r="32" spans="1:8" x14ac:dyDescent="0.25">
      <c r="A32" s="2">
        <f t="shared" si="3"/>
        <v>31</v>
      </c>
      <c r="B32" s="2" t="s">
        <v>24</v>
      </c>
      <c r="C32" s="2" t="str">
        <f t="shared" si="0"/>
        <v>L</v>
      </c>
      <c r="D32" s="2" t="s">
        <v>31</v>
      </c>
      <c r="E32" s="2" t="s">
        <v>46</v>
      </c>
      <c r="G32" s="2" t="str">
        <f t="shared" si="1"/>
        <v>31. LIABILITIES: Current Liabilities - Mortgage Payable</v>
      </c>
      <c r="H32" s="2" t="str">
        <f t="shared" si="2"/>
        <v>LIABILITIES: Current Liabilities - Mortgage Payable</v>
      </c>
    </row>
    <row r="33" spans="1:8" x14ac:dyDescent="0.25">
      <c r="A33" s="2">
        <f t="shared" si="3"/>
        <v>32</v>
      </c>
      <c r="B33" s="2" t="s">
        <v>24</v>
      </c>
      <c r="C33" s="2" t="str">
        <f t="shared" si="0"/>
        <v>L</v>
      </c>
      <c r="D33" s="2" t="s">
        <v>32</v>
      </c>
      <c r="E33" s="2" t="s">
        <v>46</v>
      </c>
      <c r="G33" s="2" t="str">
        <f t="shared" si="1"/>
        <v>32. LIABILITIES: Current Liabilities - Bonds Payable</v>
      </c>
      <c r="H33" s="2" t="str">
        <f t="shared" si="2"/>
        <v>LIABILITIES: Current Liabilities - Bonds Payable</v>
      </c>
    </row>
    <row r="34" spans="1:8" x14ac:dyDescent="0.25">
      <c r="A34" s="2">
        <f t="shared" si="3"/>
        <v>33</v>
      </c>
      <c r="B34" s="2" t="s">
        <v>24</v>
      </c>
      <c r="C34" s="2" t="str">
        <f t="shared" si="0"/>
        <v>L</v>
      </c>
      <c r="D34" s="2" t="s">
        <v>33</v>
      </c>
      <c r="E34" s="2" t="s">
        <v>47</v>
      </c>
      <c r="G34" s="2" t="str">
        <f t="shared" si="1"/>
        <v>33. LIABILITIES: Long-Term Debt - Convertible Bonds</v>
      </c>
      <c r="H34" s="2" t="str">
        <f t="shared" si="2"/>
        <v>LIABILITIES: Long-Term Debt - Convertible Bonds</v>
      </c>
    </row>
    <row r="35" spans="1:8" x14ac:dyDescent="0.25">
      <c r="A35" s="2">
        <f t="shared" si="3"/>
        <v>34</v>
      </c>
      <c r="B35" s="2" t="s">
        <v>24</v>
      </c>
      <c r="C35" s="2" t="str">
        <f t="shared" si="0"/>
        <v>L</v>
      </c>
      <c r="D35" s="2" t="s">
        <v>34</v>
      </c>
      <c r="E35" s="2" t="s">
        <v>47</v>
      </c>
      <c r="G35" s="2" t="str">
        <f t="shared" si="1"/>
        <v>34. LIABILITIES: Long-Term Debt - Capitalized Lease Obligations</v>
      </c>
      <c r="H35" s="2" t="str">
        <f t="shared" si="2"/>
        <v>LIABILITIES: Long-Term Debt - Capitalized Lease Obligations</v>
      </c>
    </row>
    <row r="36" spans="1:8" x14ac:dyDescent="0.25">
      <c r="A36" s="2">
        <f t="shared" si="3"/>
        <v>35</v>
      </c>
      <c r="B36" s="2" t="s">
        <v>24</v>
      </c>
      <c r="C36" s="2" t="str">
        <f t="shared" si="0"/>
        <v>L</v>
      </c>
      <c r="D36" s="2" t="s">
        <v>35</v>
      </c>
      <c r="E36" s="2" t="s">
        <v>47</v>
      </c>
      <c r="G36" s="2" t="str">
        <f t="shared" si="1"/>
        <v>35. LIABILITIES: Long-Term Debt - Deferred Income Taxes</v>
      </c>
      <c r="H36" s="2" t="str">
        <f t="shared" si="2"/>
        <v>LIABILITIES: Long-Term Debt - Deferred Income Taxes</v>
      </c>
    </row>
    <row r="37" spans="1:8" x14ac:dyDescent="0.25">
      <c r="A37" s="2">
        <f t="shared" si="3"/>
        <v>36</v>
      </c>
      <c r="B37" s="2" t="s">
        <v>36</v>
      </c>
      <c r="C37" s="2" t="str">
        <f t="shared" si="0"/>
        <v>S</v>
      </c>
      <c r="D37" s="2" t="s">
        <v>37</v>
      </c>
      <c r="G37" s="2" t="str">
        <f t="shared" si="1"/>
        <v>36. SHAREHOLDERS' EQUITY:  - Common Stock</v>
      </c>
      <c r="H37" s="2" t="str">
        <f t="shared" si="2"/>
        <v>SHAREHOLDERS' EQUITY:  - Common Stock</v>
      </c>
    </row>
    <row r="38" spans="1:8" x14ac:dyDescent="0.25">
      <c r="A38" s="2">
        <f t="shared" si="3"/>
        <v>37</v>
      </c>
      <c r="B38" s="2" t="s">
        <v>36</v>
      </c>
      <c r="C38" s="2" t="str">
        <f t="shared" si="0"/>
        <v>S</v>
      </c>
      <c r="D38" s="2" t="s">
        <v>38</v>
      </c>
      <c r="G38" s="2" t="str">
        <f t="shared" si="1"/>
        <v>37. SHAREHOLDERS' EQUITY:  - Paid-In Capital</v>
      </c>
      <c r="H38" s="2" t="str">
        <f t="shared" si="2"/>
        <v>SHAREHOLDERS' EQUITY:  - Paid-In Capital</v>
      </c>
    </row>
    <row r="39" spans="1:8" x14ac:dyDescent="0.25">
      <c r="A39" s="2">
        <f t="shared" si="3"/>
        <v>38</v>
      </c>
      <c r="B39" s="2" t="s">
        <v>36</v>
      </c>
      <c r="C39" s="2" t="str">
        <f t="shared" si="0"/>
        <v>S</v>
      </c>
      <c r="D39" s="2" t="s">
        <v>39</v>
      </c>
      <c r="G39" s="2" t="str">
        <f t="shared" si="1"/>
        <v>38. SHAREHOLDERS' EQUITY:  - Retained Earnings</v>
      </c>
      <c r="H39" s="2" t="str">
        <f t="shared" si="2"/>
        <v>SHAREHOLDERS' EQUITY:  - Retained Earnings</v>
      </c>
    </row>
    <row r="40" spans="1:8" x14ac:dyDescent="0.25">
      <c r="A40" s="2">
        <f t="shared" si="3"/>
        <v>39</v>
      </c>
      <c r="B40" s="2" t="s">
        <v>36</v>
      </c>
      <c r="C40" s="2" t="str">
        <f t="shared" si="0"/>
        <v>S</v>
      </c>
      <c r="D40" s="2" t="s">
        <v>128</v>
      </c>
      <c r="E40" s="2" t="s">
        <v>39</v>
      </c>
      <c r="G40" s="2" t="str">
        <f t="shared" si="1"/>
        <v>39. SHAREHOLDERS' EQUITY: Retained Earnings - COGS Expense</v>
      </c>
      <c r="H40" s="2" t="str">
        <f t="shared" si="2"/>
        <v>SHAREHOLDERS' EQUITY: Retained Earnings - COGS Expense</v>
      </c>
    </row>
    <row r="41" spans="1:8" x14ac:dyDescent="0.25">
      <c r="A41" s="2">
        <f t="shared" si="3"/>
        <v>40</v>
      </c>
      <c r="B41" s="2" t="s">
        <v>36</v>
      </c>
      <c r="C41" s="2" t="str">
        <f t="shared" si="0"/>
        <v>S</v>
      </c>
      <c r="D41" s="2" t="s">
        <v>126</v>
      </c>
      <c r="E41" s="2" t="s">
        <v>39</v>
      </c>
      <c r="G41" s="2" t="str">
        <f t="shared" si="1"/>
        <v>40. SHAREHOLDERS' EQUITY: Retained Earnings - Depreciation Expense</v>
      </c>
      <c r="H41" s="2" t="str">
        <f t="shared" si="2"/>
        <v>SHAREHOLDERS' EQUITY: Retained Earnings - Depreciation Expense</v>
      </c>
    </row>
    <row r="42" spans="1:8" x14ac:dyDescent="0.25">
      <c r="A42" s="2">
        <f t="shared" si="3"/>
        <v>41</v>
      </c>
      <c r="B42" s="2" t="s">
        <v>36</v>
      </c>
      <c r="C42" s="2" t="str">
        <f t="shared" si="0"/>
        <v>S</v>
      </c>
      <c r="D42" s="2" t="s">
        <v>127</v>
      </c>
      <c r="E42" s="2" t="s">
        <v>39</v>
      </c>
      <c r="G42" s="2" t="str">
        <f t="shared" si="1"/>
        <v>41. SHAREHOLDERS' EQUITY: Retained Earnings - Insurance Expense</v>
      </c>
      <c r="H42" s="2" t="str">
        <f t="shared" si="2"/>
        <v>SHAREHOLDERS' EQUITY: Retained Earnings - Insurance Expense</v>
      </c>
    </row>
    <row r="43" spans="1:8" x14ac:dyDescent="0.25">
      <c r="A43" s="2">
        <f t="shared" si="3"/>
        <v>42</v>
      </c>
      <c r="B43" s="2" t="s">
        <v>36</v>
      </c>
      <c r="C43" s="2" t="str">
        <f t="shared" si="0"/>
        <v>S</v>
      </c>
      <c r="D43" s="2" t="s">
        <v>125</v>
      </c>
      <c r="E43" s="2" t="s">
        <v>39</v>
      </c>
      <c r="G43" s="2" t="str">
        <f t="shared" si="1"/>
        <v>42. SHAREHOLDERS' EQUITY: Retained Earnings - Interest Expense</v>
      </c>
      <c r="H43" s="2" t="str">
        <f t="shared" si="2"/>
        <v>SHAREHOLDERS' EQUITY: Retained Earnings - Interest Expense</v>
      </c>
    </row>
    <row r="44" spans="1:8" x14ac:dyDescent="0.25">
      <c r="A44" s="2">
        <f t="shared" si="3"/>
        <v>43</v>
      </c>
      <c r="B44" s="2" t="s">
        <v>36</v>
      </c>
      <c r="C44" s="2" t="str">
        <f t="shared" si="0"/>
        <v>S</v>
      </c>
      <c r="D44" s="2" t="s">
        <v>124</v>
      </c>
      <c r="E44" s="2" t="s">
        <v>39</v>
      </c>
      <c r="G44" s="2" t="str">
        <f t="shared" si="1"/>
        <v>43. SHAREHOLDERS' EQUITY: Retained Earnings - Miscellaneous Expense</v>
      </c>
      <c r="H44" s="2" t="str">
        <f t="shared" si="2"/>
        <v>SHAREHOLDERS' EQUITY: Retained Earnings - Miscellaneous Expense</v>
      </c>
    </row>
    <row r="45" spans="1:8" x14ac:dyDescent="0.25">
      <c r="A45" s="2">
        <f t="shared" si="3"/>
        <v>44</v>
      </c>
      <c r="B45" s="2" t="s">
        <v>36</v>
      </c>
      <c r="C45" s="2" t="str">
        <f t="shared" si="0"/>
        <v>S</v>
      </c>
      <c r="D45" s="2" t="s">
        <v>121</v>
      </c>
      <c r="E45" s="2" t="s">
        <v>39</v>
      </c>
      <c r="G45" s="2" t="str">
        <f t="shared" si="1"/>
        <v>44. SHAREHOLDERS' EQUITY: Retained Earnings - Rent Expense</v>
      </c>
      <c r="H45" s="2" t="str">
        <f t="shared" si="2"/>
        <v>SHAREHOLDERS' EQUITY: Retained Earnings - Rent Expense</v>
      </c>
    </row>
    <row r="46" spans="1:8" x14ac:dyDescent="0.25">
      <c r="A46" s="2">
        <f t="shared" si="3"/>
        <v>45</v>
      </c>
      <c r="B46" s="2" t="s">
        <v>36</v>
      </c>
      <c r="C46" s="2" t="str">
        <f t="shared" si="0"/>
        <v>S</v>
      </c>
      <c r="D46" s="2" t="s">
        <v>122</v>
      </c>
      <c r="E46" s="2" t="s">
        <v>39</v>
      </c>
      <c r="G46" s="2" t="str">
        <f t="shared" si="1"/>
        <v>45. SHAREHOLDERS' EQUITY: Retained Earnings - Salary Expense</v>
      </c>
      <c r="H46" s="2" t="str">
        <f t="shared" si="2"/>
        <v>SHAREHOLDERS' EQUITY: Retained Earnings - Salary Expense</v>
      </c>
    </row>
    <row r="47" spans="1:8" x14ac:dyDescent="0.25">
      <c r="A47" s="2">
        <f t="shared" si="3"/>
        <v>46</v>
      </c>
      <c r="B47" s="2" t="s">
        <v>36</v>
      </c>
      <c r="C47" s="2" t="str">
        <f t="shared" si="0"/>
        <v>S</v>
      </c>
      <c r="D47" s="2" t="s">
        <v>120</v>
      </c>
      <c r="E47" s="2" t="s">
        <v>39</v>
      </c>
      <c r="G47" s="2" t="str">
        <f t="shared" si="1"/>
        <v>46. SHAREHOLDERS' EQUITY: Retained Earnings - Sales Revenue</v>
      </c>
      <c r="H47" s="2" t="str">
        <f t="shared" si="2"/>
        <v>SHAREHOLDERS' EQUITY: Retained Earnings - Sales Revenue</v>
      </c>
    </row>
    <row r="48" spans="1:8" x14ac:dyDescent="0.25">
      <c r="A48" s="2">
        <f t="shared" si="3"/>
        <v>47</v>
      </c>
      <c r="B48" s="2" t="s">
        <v>36</v>
      </c>
      <c r="C48" s="2" t="str">
        <f t="shared" si="0"/>
        <v>S</v>
      </c>
      <c r="D48" s="2" t="s">
        <v>131</v>
      </c>
      <c r="E48" s="2" t="s">
        <v>39</v>
      </c>
      <c r="G48" s="2" t="str">
        <f t="shared" si="1"/>
        <v>47. SHAREHOLDERS' EQUITY: Retained Earnings - Taxes Expense</v>
      </c>
      <c r="H48" s="2" t="str">
        <f t="shared" si="2"/>
        <v>SHAREHOLDERS' EQUITY: Retained Earnings - Taxes Expense</v>
      </c>
    </row>
    <row r="49" spans="1:8" x14ac:dyDescent="0.25">
      <c r="A49" s="2">
        <f t="shared" si="3"/>
        <v>48</v>
      </c>
      <c r="B49" s="2" t="s">
        <v>36</v>
      </c>
      <c r="C49" s="2" t="str">
        <f t="shared" si="0"/>
        <v>S</v>
      </c>
      <c r="D49" s="2" t="s">
        <v>130</v>
      </c>
      <c r="E49" s="2" t="s">
        <v>39</v>
      </c>
      <c r="G49" s="2" t="str">
        <f t="shared" si="1"/>
        <v>48. SHAREHOLDERS' EQUITY: Retained Earnings - Utilities Expense</v>
      </c>
      <c r="H49" s="2" t="str">
        <f t="shared" si="2"/>
        <v>SHAREHOLDERS' EQUITY: Retained Earnings - Utilities Expense</v>
      </c>
    </row>
    <row r="50" spans="1:8" x14ac:dyDescent="0.25">
      <c r="A50" s="2">
        <f t="shared" si="3"/>
        <v>49</v>
      </c>
      <c r="B50" s="2" t="s">
        <v>36</v>
      </c>
      <c r="C50" s="2" t="str">
        <f t="shared" si="0"/>
        <v>S</v>
      </c>
      <c r="D50" s="2" t="s">
        <v>129</v>
      </c>
      <c r="E50" s="2" t="s">
        <v>129</v>
      </c>
      <c r="G50" s="2" t="str">
        <f t="shared" si="1"/>
        <v>49. SHAREHOLDERS' EQUITY: SPARE - SPARE</v>
      </c>
      <c r="H50" s="2" t="str">
        <f t="shared" si="2"/>
        <v>SHAREHOLDERS' EQUITY: SPARE - SPARE</v>
      </c>
    </row>
    <row r="51" spans="1:8" x14ac:dyDescent="0.25">
      <c r="A51" s="2">
        <f t="shared" si="3"/>
        <v>50</v>
      </c>
      <c r="B51" s="2" t="s">
        <v>36</v>
      </c>
      <c r="C51" s="2" t="str">
        <f t="shared" si="0"/>
        <v>S</v>
      </c>
      <c r="D51" s="2" t="s">
        <v>129</v>
      </c>
      <c r="E51" s="2" t="s">
        <v>129</v>
      </c>
      <c r="G51" s="2" t="str">
        <f t="shared" si="1"/>
        <v>50. SHAREHOLDERS' EQUITY: SPARE - SPARE</v>
      </c>
      <c r="H51" s="2" t="str">
        <f t="shared" si="2"/>
        <v>SHAREHOLDERS' EQUITY: SPARE - SPARE</v>
      </c>
    </row>
    <row r="52" spans="1:8" x14ac:dyDescent="0.25">
      <c r="A52" s="2">
        <f t="shared" si="3"/>
        <v>51</v>
      </c>
      <c r="B52" s="2" t="s">
        <v>36</v>
      </c>
      <c r="C52" s="2" t="str">
        <f t="shared" si="0"/>
        <v>S</v>
      </c>
      <c r="D52" s="2" t="s">
        <v>129</v>
      </c>
      <c r="E52" s="2" t="s">
        <v>129</v>
      </c>
      <c r="G52" s="2" t="str">
        <f t="shared" si="1"/>
        <v>51. SHAREHOLDERS' EQUITY: SPARE - SPARE</v>
      </c>
      <c r="H52" s="2" t="str">
        <f t="shared" si="2"/>
        <v>SHAREHOLDERS' EQUITY: SPARE - SPARE</v>
      </c>
    </row>
    <row r="53" spans="1:8" x14ac:dyDescent="0.25">
      <c r="A53" s="2">
        <f t="shared" si="3"/>
        <v>52</v>
      </c>
      <c r="B53" s="2" t="s">
        <v>36</v>
      </c>
      <c r="C53" s="2" t="str">
        <f t="shared" si="0"/>
        <v>S</v>
      </c>
      <c r="D53" s="2" t="s">
        <v>129</v>
      </c>
      <c r="E53" s="2" t="s">
        <v>129</v>
      </c>
      <c r="G53" s="2" t="str">
        <f t="shared" si="1"/>
        <v>52. SHAREHOLDERS' EQUITY: SPARE - SPARE</v>
      </c>
      <c r="H53" s="2" t="str">
        <f t="shared" si="2"/>
        <v>SHAREHOLDERS' EQUITY: SPARE - SPARE</v>
      </c>
    </row>
    <row r="54" spans="1:8" x14ac:dyDescent="0.25">
      <c r="A54" s="2">
        <f t="shared" si="3"/>
        <v>53</v>
      </c>
      <c r="B54" s="2" t="s">
        <v>36</v>
      </c>
      <c r="C54" s="2" t="str">
        <f t="shared" si="0"/>
        <v>S</v>
      </c>
      <c r="D54" s="2" t="s">
        <v>129</v>
      </c>
      <c r="E54" s="2" t="s">
        <v>129</v>
      </c>
      <c r="G54" s="2" t="str">
        <f t="shared" si="1"/>
        <v>53. SHAREHOLDERS' EQUITY: SPARE - SPARE</v>
      </c>
      <c r="H54" s="2" t="str">
        <f t="shared" si="2"/>
        <v>SHAREHOLDERS' EQUITY: SPARE - SPARE</v>
      </c>
    </row>
    <row r="55" spans="1:8" x14ac:dyDescent="0.25">
      <c r="A55" s="2">
        <f t="shared" si="3"/>
        <v>54</v>
      </c>
      <c r="B55" s="2" t="s">
        <v>36</v>
      </c>
      <c r="C55" s="2" t="str">
        <f t="shared" si="0"/>
        <v>S</v>
      </c>
      <c r="D55" s="2" t="s">
        <v>129</v>
      </c>
      <c r="E55" s="2" t="s">
        <v>129</v>
      </c>
      <c r="G55" s="2" t="str">
        <f t="shared" si="1"/>
        <v>54. SHAREHOLDERS' EQUITY: SPARE - SPARE</v>
      </c>
      <c r="H55" s="2" t="str">
        <f t="shared" si="2"/>
        <v>SHAREHOLDERS' EQUITY: SPARE - SPARE</v>
      </c>
    </row>
    <row r="56" spans="1:8" x14ac:dyDescent="0.25">
      <c r="A56" s="2">
        <f t="shared" si="3"/>
        <v>55</v>
      </c>
      <c r="B56" s="2" t="s">
        <v>36</v>
      </c>
      <c r="C56" s="2" t="str">
        <f t="shared" si="0"/>
        <v>S</v>
      </c>
      <c r="D56" s="2" t="s">
        <v>129</v>
      </c>
      <c r="E56" s="2" t="s">
        <v>129</v>
      </c>
      <c r="G56" s="2" t="str">
        <f t="shared" si="1"/>
        <v>55. SHAREHOLDERS' EQUITY: SPARE - SPARE</v>
      </c>
      <c r="H56" s="2" t="str">
        <f t="shared" si="2"/>
        <v>SHAREHOLDERS' EQUITY: SPARE - SPARE</v>
      </c>
    </row>
    <row r="57" spans="1:8" x14ac:dyDescent="0.25">
      <c r="A57" s="2">
        <f t="shared" si="3"/>
        <v>56</v>
      </c>
      <c r="B57" s="2" t="s">
        <v>36</v>
      </c>
      <c r="C57" s="2" t="str">
        <f t="shared" si="0"/>
        <v>S</v>
      </c>
      <c r="D57" s="2" t="s">
        <v>129</v>
      </c>
      <c r="E57" s="2" t="s">
        <v>129</v>
      </c>
      <c r="G57" s="2" t="str">
        <f t="shared" si="1"/>
        <v>56. SHAREHOLDERS' EQUITY: SPARE - SPARE</v>
      </c>
      <c r="H57" s="2" t="str">
        <f t="shared" si="2"/>
        <v>SHAREHOLDERS' EQUITY: SPARE - SPARE</v>
      </c>
    </row>
    <row r="58" spans="1:8" x14ac:dyDescent="0.25">
      <c r="A58" s="2">
        <f>A57+1</f>
        <v>57</v>
      </c>
      <c r="B58" s="2" t="s">
        <v>36</v>
      </c>
      <c r="C58" s="2" t="str">
        <f t="shared" si="0"/>
        <v>S</v>
      </c>
      <c r="D58" s="2" t="s">
        <v>129</v>
      </c>
      <c r="E58" s="2" t="s">
        <v>129</v>
      </c>
      <c r="G58" s="2" t="str">
        <f t="shared" si="1"/>
        <v>57. SHAREHOLDERS' EQUITY: SPARE - SPARE</v>
      </c>
      <c r="H58" s="2" t="str">
        <f t="shared" si="2"/>
        <v>SHAREHOLDERS' EQUITY: SPARE - SPARE</v>
      </c>
    </row>
    <row r="59" spans="1:8" x14ac:dyDescent="0.25">
      <c r="A59" s="2">
        <f>A58+1</f>
        <v>58</v>
      </c>
      <c r="B59" s="2" t="s">
        <v>36</v>
      </c>
      <c r="C59" s="2" t="str">
        <f t="shared" si="0"/>
        <v>S</v>
      </c>
      <c r="D59" s="2" t="s">
        <v>129</v>
      </c>
      <c r="E59" s="2" t="s">
        <v>129</v>
      </c>
      <c r="G59" s="2" t="str">
        <f t="shared" si="1"/>
        <v>58. SHAREHOLDERS' EQUITY: SPARE - SPARE</v>
      </c>
      <c r="H59" s="2" t="str">
        <f t="shared" si="2"/>
        <v>SHAREHOLDERS' EQUITY: SPARE - SPARE</v>
      </c>
    </row>
    <row r="60" spans="1:8" x14ac:dyDescent="0.25">
      <c r="A60" s="2">
        <f>A59+1</f>
        <v>59</v>
      </c>
      <c r="B60" s="2" t="s">
        <v>36</v>
      </c>
      <c r="C60" s="2" t="str">
        <f t="shared" si="0"/>
        <v>S</v>
      </c>
      <c r="D60" s="2" t="s">
        <v>129</v>
      </c>
      <c r="E60" s="2" t="s">
        <v>129</v>
      </c>
      <c r="G60" s="2" t="str">
        <f t="shared" si="1"/>
        <v>59. SHAREHOLDERS' EQUITY: SPARE - SPARE</v>
      </c>
      <c r="H60" s="2" t="str">
        <f t="shared" si="2"/>
        <v>SHAREHOLDERS' EQUITY: SPARE - SPARE</v>
      </c>
    </row>
    <row r="61" spans="1:8" x14ac:dyDescent="0.25">
      <c r="A61" s="2">
        <f>A60+1</f>
        <v>60</v>
      </c>
      <c r="B61" s="2" t="s">
        <v>36</v>
      </c>
      <c r="C61" s="2" t="str">
        <f t="shared" si="0"/>
        <v>S</v>
      </c>
      <c r="D61" s="2" t="s">
        <v>129</v>
      </c>
      <c r="E61" s="2" t="s">
        <v>129</v>
      </c>
      <c r="G61" s="2" t="str">
        <f t="shared" si="1"/>
        <v>60. SHAREHOLDERS' EQUITY: SPARE - SPARE</v>
      </c>
      <c r="H61" s="2" t="str">
        <f t="shared" si="2"/>
        <v>SHAREHOLDERS' EQUITY: SPARE - SPARE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</vt:lpstr>
      <vt:lpstr>TTables</vt:lpstr>
      <vt:lpstr>Categories</vt:lpstr>
    </vt:vector>
  </TitlesOfParts>
  <Company>Home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Bor</dc:creator>
  <cp:lastModifiedBy>Aniket Gupta</cp:lastModifiedBy>
  <cp:lastPrinted>1998-09-29T03:20:35Z</cp:lastPrinted>
  <dcterms:created xsi:type="dcterms:W3CDTF">1998-09-27T21:47:15Z</dcterms:created>
  <dcterms:modified xsi:type="dcterms:W3CDTF">2024-02-03T22:23:23Z</dcterms:modified>
</cp:coreProperties>
</file>