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A8B6EBA6-9510-41FA-8804-BD4F25CE7EE0}" xr6:coauthVersionLast="47" xr6:coauthVersionMax="47" xr10:uidLastSave="{00000000-0000-0000-0000-000000000000}"/>
  <bookViews>
    <workbookView xWindow="3348" yWindow="3348" windowWidth="17280" windowHeight="8880"/>
  </bookViews>
  <sheets>
    <sheet name="CHEM1211 Lab Excel Notebook" sheetId="13" r:id="rId1"/>
    <sheet name="Stat_Problem" sheetId="25" r:id="rId2"/>
    <sheet name="Work_Out" sheetId="26" r:id="rId3"/>
    <sheet name="The_Key" sheetId="27" r:id="rId4"/>
    <sheet name="Short_Cut_Method" sheetId="14" r:id="rId5"/>
    <sheet name="Stat_Homework 1" sheetId="28" r:id="rId6"/>
    <sheet name="Workout_Homework_1" sheetId="15" r:id="rId7"/>
    <sheet name="Stat_Homework 2" sheetId="29" r:id="rId8"/>
    <sheet name="Graph Density Sample" sheetId="30" r:id="rId9"/>
    <sheet name="Density_Workout" sheetId="31" r:id="rId10"/>
    <sheet name="Vapor_Pressure Workout" sheetId="32" r:id="rId11"/>
    <sheet name="Spectrum" sheetId="33" r:id="rId12"/>
    <sheet name="Beer's" sheetId="12" r:id="rId13"/>
  </sheets>
  <definedNames>
    <definedName name="_xlnm.Print_Area" localSheetId="0">'CHEM1211 Lab Excel Notebook'!$A$1:$J$33</definedName>
    <definedName name="_xlnm.Print_Area" localSheetId="9">Density_Workout!$A$1:$J$50</definedName>
    <definedName name="_xlnm.Print_Area" localSheetId="8">'Graph Density Sample'!$A$1:$N$38</definedName>
    <definedName name="_xlnm.Print_Area" localSheetId="4">Short_Cut_Method!$A$1:$F$40</definedName>
    <definedName name="_xlnm.Print_Area" localSheetId="11">Spectrum!$A$1:$K$55</definedName>
    <definedName name="_xlnm.Print_Area" localSheetId="5">'Stat_Homework 1'!$A$1:$J$28</definedName>
    <definedName name="_xlnm.Print_Area" localSheetId="7">'Stat_Homework 2'!$A$1:$J$62</definedName>
    <definedName name="_xlnm.Print_Area" localSheetId="1">Stat_Problem!$A$1:$J$28</definedName>
    <definedName name="_xlnm.Print_Area" localSheetId="3">The_Key!$A$1:$H$40</definedName>
    <definedName name="_xlnm.Print_Area" localSheetId="10">'Vapor_Pressure Workout'!$A$1:$J$50</definedName>
    <definedName name="_xlnm.Print_Area" localSheetId="2">Work_Out!$A$1:$F$40</definedName>
    <definedName name="_xlnm.Print_Area" localSheetId="6">Workout_Homework_1!$A$1:$J$51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2" l="1"/>
  <c r="C7" i="12"/>
  <c r="C4" i="12"/>
  <c r="C13" i="12" s="1"/>
  <c r="C6" i="12"/>
  <c r="C8" i="12"/>
  <c r="C11" i="12"/>
  <c r="D37" i="14"/>
  <c r="D34" i="14"/>
  <c r="D29" i="14"/>
  <c r="E28" i="33"/>
  <c r="C8" i="33"/>
  <c r="C9" i="33"/>
  <c r="C10" i="33" s="1"/>
  <c r="C11" i="33" s="1"/>
  <c r="C12" i="33" s="1"/>
  <c r="C13" i="33" s="1"/>
  <c r="C14" i="33" s="1"/>
  <c r="C15" i="33" s="1"/>
  <c r="C16" i="33" s="1"/>
  <c r="C17" i="33" s="1"/>
  <c r="C18" i="33" s="1"/>
  <c r="C19" i="33" s="1"/>
  <c r="C20" i="33" s="1"/>
  <c r="C21" i="33" s="1"/>
  <c r="C22" i="33" s="1"/>
  <c r="C23" i="33" s="1"/>
  <c r="C24" i="33" s="1"/>
  <c r="C25" i="33" s="1"/>
  <c r="C26" i="33" s="1"/>
  <c r="C27" i="33" s="1"/>
  <c r="C28" i="33" s="1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D17" i="27"/>
  <c r="E17" i="27"/>
  <c r="E24" i="27" s="1"/>
  <c r="D36" i="27" s="1"/>
  <c r="D37" i="27" s="1"/>
  <c r="D18" i="27"/>
  <c r="D24" i="27" s="1"/>
  <c r="D33" i="27" s="1"/>
  <c r="D34" i="27" s="1"/>
  <c r="E18" i="27"/>
  <c r="D19" i="27"/>
  <c r="E19" i="27"/>
  <c r="D20" i="27"/>
  <c r="E20" i="27"/>
  <c r="D21" i="27"/>
  <c r="E21" i="27"/>
  <c r="D22" i="27"/>
  <c r="E22" i="27"/>
  <c r="B24" i="27"/>
  <c r="D28" i="27"/>
  <c r="D30" i="27" s="1"/>
  <c r="D31" i="27" s="1"/>
  <c r="C17" i="27"/>
  <c r="C24" i="27" s="1"/>
  <c r="C18" i="27"/>
  <c r="C19" i="27"/>
  <c r="C20" i="27"/>
  <c r="C21" i="27"/>
  <c r="C22" i="27"/>
  <c r="B26" i="26"/>
  <c r="C12" i="12" l="1"/>
  <c r="D4" i="12" s="1"/>
  <c r="D8" i="12" l="1"/>
  <c r="D7" i="12"/>
  <c r="D6" i="12"/>
  <c r="D5" i="12"/>
</calcChain>
</file>

<file path=xl/sharedStrings.xml><?xml version="1.0" encoding="utf-8"?>
<sst xmlns="http://schemas.openxmlformats.org/spreadsheetml/2006/main" count="340" uniqueCount="190">
  <si>
    <t/>
  </si>
  <si>
    <t xml:space="preserve"> </t>
  </si>
  <si>
    <t xml:space="preserve">        %T</t>
  </si>
  <si>
    <t xml:space="preserve">        ?</t>
  </si>
  <si>
    <t xml:space="preserve">      ABS</t>
  </si>
  <si>
    <t xml:space="preserve">     ?</t>
  </si>
  <si>
    <t xml:space="preserve">   (mg/L)</t>
  </si>
  <si>
    <t xml:space="preserve">   (o C)</t>
  </si>
  <si>
    <t xml:space="preserve">   Temp</t>
  </si>
  <si>
    <t xml:space="preserve">  (g/mL)</t>
  </si>
  <si>
    <t xml:space="preserve">  Deviation</t>
  </si>
  <si>
    <t xml:space="preserve">  Errors</t>
  </si>
  <si>
    <t xml:space="preserve">  the Sum/6 </t>
  </si>
  <si>
    <t xml:space="preserve">  the Sum/N </t>
  </si>
  <si>
    <t xml:space="preserve"> #1</t>
  </si>
  <si>
    <t xml:space="preserve"> |4.29-4.31|</t>
  </si>
  <si>
    <t xml:space="preserve"> Density</t>
  </si>
  <si>
    <t xml:space="preserve"> Ind. Dev.</t>
  </si>
  <si>
    <t xml:space="preserve"> Std.Dev./Ave.x100</t>
  </si>
  <si>
    <t>% Rel. Ave. Dev.</t>
  </si>
  <si>
    <t>% Rel. Error</t>
  </si>
  <si>
    <t>% T</t>
  </si>
  <si>
    <t>[a] Average</t>
  </si>
  <si>
    <t>[a] Average, [b] Absolute Error,  [c] % Relative Error</t>
  </si>
  <si>
    <t>[a] Average, [b] Absolute Errors,  [c] % Relative Error</t>
  </si>
  <si>
    <t>[Co++] (M)</t>
  </si>
  <si>
    <t>[d] Deviation, [e] Average Deviation, [f] % Relative Average Deviation</t>
  </si>
  <si>
    <t>[d] Deviation, [e] Average Deviations, [f] % Relative Average Deviation</t>
  </si>
  <si>
    <t>[g] Standard Deviation, [h] Coefficient of Variation(i.e., Relative Standard Deviation)</t>
  </si>
  <si>
    <t>4.28,  4.21,  4.30,  4.36,  4,26,  4.33 (mg/L)</t>
  </si>
  <si>
    <t xml:space="preserve">491.5, 492.0, 493.7, 492.3, 493.1, 493.6, </t>
  </si>
  <si>
    <t>A</t>
  </si>
  <si>
    <t xml:space="preserve">A. Millikan's measurements were much more accurate than precise. </t>
  </si>
  <si>
    <t>ABS</t>
  </si>
  <si>
    <t>Abs. Error</t>
  </si>
  <si>
    <t>Absorbance</t>
  </si>
  <si>
    <t>Accuracy</t>
  </si>
  <si>
    <t>Answer</t>
  </si>
  <si>
    <t>ANSWERS</t>
  </si>
  <si>
    <t>Assuming that the true value is 4.31mg/L, find the following:</t>
  </si>
  <si>
    <t>Assuming that the true value is 4.31mg/L, find the followings:</t>
  </si>
  <si>
    <t>Asuming that a true value is 4.31mg/L, find the followings:</t>
  </si>
  <si>
    <t>Attach (glue) your completed chart  at the end of your Lab Notebook.</t>
  </si>
  <si>
    <t>Ave.Dev./Ave.x100</t>
  </si>
  <si>
    <t>Average</t>
  </si>
  <si>
    <t>Average ,    Xa</t>
  </si>
  <si>
    <t>Average Dev.</t>
  </si>
  <si>
    <t>B</t>
  </si>
  <si>
    <t xml:space="preserve">B. Millikan's measurements were much more precise  than accurate. </t>
  </si>
  <si>
    <t>Balance ID</t>
  </si>
  <si>
    <t>C</t>
  </si>
  <si>
    <t>Calculate the following:</t>
  </si>
  <si>
    <t>CHEM 1211 LAB  WEEK 2   -  Section  A.  BASIC STATISTICS</t>
  </si>
  <si>
    <t>CHEM 1211 LAB  WEEK 2  -  Section A.  BASIC STATISTICS</t>
  </si>
  <si>
    <t>CHEM 1211 LAB  WEEK 2  ACTIVITY -  Section  A.  BASIC STATISTICS</t>
  </si>
  <si>
    <t>CHEM 1211 LAB  WEEK 2  ACTIVITY -  Section A.  BASIC STATISTICS</t>
  </si>
  <si>
    <t>Coeff. of Variation</t>
  </si>
  <si>
    <t>Coin #</t>
  </si>
  <si>
    <t>Conc.(M)</t>
  </si>
  <si>
    <t>D</t>
  </si>
  <si>
    <t>Date Performed</t>
  </si>
  <si>
    <t>Date Submitted</t>
  </si>
  <si>
    <t>Density of Water at Various Temperature</t>
  </si>
  <si>
    <t>DUE NEXT MEETING</t>
  </si>
  <si>
    <t>E</t>
  </si>
  <si>
    <t>EXERCISE</t>
  </si>
  <si>
    <t>F</t>
  </si>
  <si>
    <t>He earned a Nobel Prize in Physics in 1923 from this work.</t>
  </si>
  <si>
    <t xml:space="preserve">HOME WORK </t>
  </si>
  <si>
    <t>Individual</t>
  </si>
  <si>
    <t>is given as</t>
  </si>
  <si>
    <t>LST SQS</t>
  </si>
  <si>
    <t>mass (g)</t>
  </si>
  <si>
    <t>Measured Conc.</t>
  </si>
  <si>
    <t>Name</t>
  </si>
  <si>
    <t>Name____________________</t>
  </si>
  <si>
    <t>Precision</t>
  </si>
  <si>
    <t>Prepare a spreadsheet and a chart for Vapor Pressure of Water</t>
  </si>
  <si>
    <t>QUESTION</t>
  </si>
  <si>
    <t>QUESTION:</t>
  </si>
  <si>
    <t>Sample ID # _______</t>
  </si>
  <si>
    <t>Six measurement for concentration of copper(in mg Cu/L) in a river water are made:</t>
  </si>
  <si>
    <t>SQ.RT. of Sum of SQ. of Dev/(6-1))</t>
  </si>
  <si>
    <t>SQ.RT. of Sum of SQ. of Dev/(N-1))</t>
  </si>
  <si>
    <t>Square of</t>
  </si>
  <si>
    <t>Standard Deviation</t>
  </si>
  <si>
    <t>Sum</t>
  </si>
  <si>
    <t>Sum of Dev./6</t>
  </si>
  <si>
    <t>Sum of Dev./N</t>
  </si>
  <si>
    <t>Sums</t>
  </si>
  <si>
    <t>The measured values (in pico esu) are:</t>
  </si>
  <si>
    <t>The true value of electronic charge proved to be 480.3 pico esu as found later.</t>
  </si>
  <si>
    <t>The Unknown Sample</t>
  </si>
  <si>
    <t>Trial #</t>
  </si>
  <si>
    <t>True Value, Xt</t>
  </si>
  <si>
    <t>X-AXIS</t>
  </si>
  <si>
    <t>Y-AXIS</t>
  </si>
  <si>
    <t>Reproduce the Density Sample, the Graph, on this page all by yourself.</t>
  </si>
  <si>
    <r>
      <t xml:space="preserve">  |X</t>
    </r>
    <r>
      <rPr>
        <b/>
        <vertAlign val="subscript"/>
        <sz val="12"/>
        <rFont val="Arial"/>
        <family val="2"/>
      </rPr>
      <t>i</t>
    </r>
    <r>
      <rPr>
        <b/>
        <sz val="12"/>
        <rFont val="Arial"/>
        <family val="2"/>
      </rPr>
      <t>-X</t>
    </r>
    <r>
      <rPr>
        <b/>
        <vertAlign val="subscript"/>
        <sz val="12"/>
        <rFont val="Arial"/>
        <family val="2"/>
      </rPr>
      <t>t</t>
    </r>
    <r>
      <rPr>
        <b/>
        <sz val="12"/>
        <rFont val="Arial"/>
        <family val="2"/>
      </rPr>
      <t>|</t>
    </r>
  </si>
  <si>
    <r>
      <t xml:space="preserve">   X</t>
    </r>
    <r>
      <rPr>
        <b/>
        <vertAlign val="subscript"/>
        <sz val="12"/>
        <rFont val="Arial"/>
        <family val="2"/>
      </rPr>
      <t xml:space="preserve">i </t>
    </r>
  </si>
  <si>
    <r>
      <t xml:space="preserve">  | X</t>
    </r>
    <r>
      <rPr>
        <b/>
        <vertAlign val="subscript"/>
        <sz val="12"/>
        <rFont val="Arial"/>
        <family val="2"/>
      </rPr>
      <t>i</t>
    </r>
    <r>
      <rPr>
        <b/>
        <sz val="12"/>
        <rFont val="Arial"/>
        <family val="2"/>
      </rPr>
      <t xml:space="preserve">  -X</t>
    </r>
    <r>
      <rPr>
        <b/>
        <vertAlign val="subscript"/>
        <sz val="12"/>
        <rFont val="Arial"/>
        <family val="2"/>
      </rPr>
      <t>a</t>
    </r>
    <r>
      <rPr>
        <b/>
        <sz val="12"/>
        <rFont val="Arial"/>
        <family val="2"/>
      </rPr>
      <t>|</t>
    </r>
  </si>
  <si>
    <r>
      <t xml:space="preserve"> |X</t>
    </r>
    <r>
      <rPr>
        <b/>
        <vertAlign val="subscript"/>
        <sz val="12"/>
        <rFont val="Arial"/>
        <family val="2"/>
      </rPr>
      <t>i</t>
    </r>
    <r>
      <rPr>
        <b/>
        <sz val="12"/>
        <rFont val="Arial"/>
        <family val="2"/>
      </rPr>
      <t>-X</t>
    </r>
    <r>
      <rPr>
        <b/>
        <vertAlign val="subscript"/>
        <sz val="12"/>
        <rFont val="Arial"/>
        <family val="2"/>
      </rPr>
      <t>a</t>
    </r>
    <r>
      <rPr>
        <b/>
        <sz val="12"/>
        <rFont val="Arial"/>
        <family val="2"/>
      </rPr>
      <t>|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</t>
    </r>
  </si>
  <si>
    <r>
      <t xml:space="preserve">    |X</t>
    </r>
    <r>
      <rPr>
        <b/>
        <vertAlign val="subscript"/>
        <sz val="12"/>
        <rFont val="Arial"/>
        <family val="2"/>
      </rPr>
      <t>a</t>
    </r>
    <r>
      <rPr>
        <b/>
        <sz val="12"/>
        <rFont val="Arial"/>
        <family val="2"/>
      </rPr>
      <t xml:space="preserve"> - X</t>
    </r>
    <r>
      <rPr>
        <b/>
        <vertAlign val="subscript"/>
        <sz val="12"/>
        <rFont val="Arial"/>
        <family val="2"/>
      </rPr>
      <t>t</t>
    </r>
    <r>
      <rPr>
        <b/>
        <sz val="12"/>
        <rFont val="Arial"/>
        <family val="2"/>
      </rPr>
      <t xml:space="preserve">| </t>
    </r>
  </si>
  <si>
    <r>
      <t xml:space="preserve"> |X</t>
    </r>
    <r>
      <rPr>
        <b/>
        <vertAlign val="subscript"/>
        <sz val="12"/>
        <rFont val="Arial"/>
        <family val="2"/>
      </rPr>
      <t>a</t>
    </r>
    <r>
      <rPr>
        <b/>
        <sz val="12"/>
        <rFont val="Arial"/>
        <family val="2"/>
      </rPr>
      <t xml:space="preserve"> - X</t>
    </r>
    <r>
      <rPr>
        <b/>
        <vertAlign val="subscript"/>
        <sz val="12"/>
        <rFont val="Arial"/>
        <family val="2"/>
      </rPr>
      <t>t</t>
    </r>
    <r>
      <rPr>
        <b/>
        <sz val="12"/>
        <rFont val="Arial"/>
        <family val="2"/>
      </rPr>
      <t>|/X</t>
    </r>
    <r>
      <rPr>
        <b/>
        <vertAlign val="subscript"/>
        <sz val="12"/>
        <rFont val="Arial"/>
        <family val="2"/>
      </rPr>
      <t>t</t>
    </r>
    <r>
      <rPr>
        <b/>
        <sz val="12"/>
        <rFont val="Arial"/>
        <family val="2"/>
      </rPr>
      <t xml:space="preserve"> x 100</t>
    </r>
  </si>
  <si>
    <r>
      <t>Average ,    X</t>
    </r>
    <r>
      <rPr>
        <b/>
        <vertAlign val="subscript"/>
        <sz val="12"/>
        <rFont val="Arial"/>
        <family val="2"/>
      </rPr>
      <t>a</t>
    </r>
  </si>
  <si>
    <r>
      <t>True Value, X</t>
    </r>
    <r>
      <rPr>
        <b/>
        <vertAlign val="subscript"/>
        <sz val="12"/>
        <rFont val="Arial"/>
        <family val="2"/>
      </rPr>
      <t>t</t>
    </r>
  </si>
  <si>
    <t>Wavelength</t>
  </si>
  <si>
    <t>SLOPE</t>
  </si>
  <si>
    <t>INTERCEPT</t>
  </si>
  <si>
    <t>COR. COEFF.</t>
  </si>
  <si>
    <t>CHEM 1211 LAB   WEEK 2  ACTIVITY -  Part A.  BASIC STATISTICS</t>
  </si>
  <si>
    <t>Six measurements  for the concentration of copper(in mg Cu/L)</t>
  </si>
  <si>
    <t>[g] Standard Deviation</t>
  </si>
  <si>
    <t>[h] Coefficient of Variation (i.e., Relative Standard Deviation)</t>
  </si>
  <si>
    <t>in a river water are made:</t>
  </si>
  <si>
    <t xml:space="preserve">Six measurement for the concentration of copper(in mg Cu/L) </t>
  </si>
  <si>
    <t>[h] Coefficient of Variation(i.e., Relative Standard Deviation)</t>
  </si>
  <si>
    <t>Standard Dev.</t>
  </si>
  <si>
    <t>or 4.6 ppt</t>
  </si>
  <si>
    <t>or  9.3 ppt</t>
  </si>
  <si>
    <t>or 12.3 ppt</t>
  </si>
  <si>
    <t>Six measurement for the concentration of copper(in mg Cu/L)</t>
  </si>
  <si>
    <t>Date Performed _________</t>
  </si>
  <si>
    <t>Date Submitted __________</t>
  </si>
  <si>
    <t>In 1911, Millikan reported 13 measurement of the electronic charge.</t>
  </si>
  <si>
    <t>from his famous Oil-Drop Experiment</t>
  </si>
  <si>
    <t>494.1, 490.2, 492.7, 490.0, 490.4, 489.7, 489.4.</t>
  </si>
  <si>
    <t>then explain why you choose the answer.</t>
  </si>
  <si>
    <t>After answering these, choose a correct statement from the following two,</t>
  </si>
  <si>
    <t xml:space="preserve">   Xi </t>
  </si>
  <si>
    <t xml:space="preserve">  |Xi-Xt|</t>
  </si>
  <si>
    <t xml:space="preserve">  | Xi  -Xa|</t>
  </si>
  <si>
    <t xml:space="preserve"> |Xi-Xa|2 </t>
  </si>
  <si>
    <t xml:space="preserve">    |Xa - Xt| </t>
  </si>
  <si>
    <t xml:space="preserve"> |Xa - Xt|/Xt x 100</t>
  </si>
  <si>
    <t xml:space="preserve">HOMEWORK </t>
  </si>
  <si>
    <t xml:space="preserve"> (p esu)</t>
  </si>
  <si>
    <t xml:space="preserve">      491.5, 492.0, 493.7, 492.3, 493.1, 493.6, 494.1, 490.2, 492.7, 490.0, 490.4, 489.7, 489.4 </t>
  </si>
  <si>
    <t>[b] Average Deviation</t>
  </si>
  <si>
    <t>[c] Standard Deviation</t>
  </si>
  <si>
    <t>Mint Yr</t>
  </si>
  <si>
    <t>______________</t>
  </si>
  <si>
    <t>_______</t>
  </si>
  <si>
    <t>This is the second half of a Lab Report for the Week II.</t>
  </si>
  <si>
    <t>HOMEWORK  #2</t>
  </si>
  <si>
    <t xml:space="preserve">PART I.  Measure the masses of 10 pennies in the laboratory. </t>
  </si>
  <si>
    <t>PART II.  Measure the masses of a washer with different balances.</t>
  </si>
  <si>
    <t>Calculate the following using both Long AND Short method</t>
  </si>
  <si>
    <t>to make sure that the results are the same.  Show all of your work.</t>
  </si>
  <si>
    <t>the Appendices)</t>
  </si>
  <si>
    <t>Density of Water and Vapor Pressure of Water</t>
  </si>
  <si>
    <t>Spectrum of Cobalt(II) Solution</t>
  </si>
  <si>
    <t>Beer's Law Graph.</t>
  </si>
  <si>
    <t>from the two Table of the Lab Manual (Hunt, Block &amp; McKelvy,</t>
  </si>
  <si>
    <r>
      <t xml:space="preserve"> |Xi-Xa|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</t>
    </r>
  </si>
  <si>
    <t>You must PRINT the dates and your name above.</t>
  </si>
  <si>
    <t xml:space="preserve">In addition to the title of the graph,  </t>
  </si>
  <si>
    <t>The Beer's Law Plot</t>
  </si>
  <si>
    <t>Absorption Spectrum of Co(II) Ions</t>
  </si>
  <si>
    <t>Part 2.   Graphing Exercise and Homework</t>
  </si>
  <si>
    <t xml:space="preserve">Part 3. </t>
  </si>
  <si>
    <t>Average,  Xa</t>
  </si>
  <si>
    <t xml:space="preserve"> Feb.11,  2003</t>
  </si>
  <si>
    <t xml:space="preserve">This  Excel Notebook contains spreadsheets templates  </t>
  </si>
  <si>
    <t xml:space="preserve">for  exercises, homework, and other templates for analysis of data  </t>
  </si>
  <si>
    <t>4.28,  4.21,  4.30,  4.36,  4,26,  4.33 (mg/L).</t>
  </si>
  <si>
    <t>in a river water were made:</t>
  </si>
  <si>
    <t>Click on the Tab at the bottom for the  next page.</t>
  </si>
  <si>
    <t>Part 1.   Statistics Exercise: Measurements of Concentration of Cu(II)</t>
  </si>
  <si>
    <t>Homework II: Mass of Coins and a Washer</t>
  </si>
  <si>
    <t>Homework I :  Electronic Charge Measurements of Millikan</t>
  </si>
  <si>
    <t>you must have your name and the date PRINTED on the graph.</t>
  </si>
  <si>
    <t>Georgia Perimeter College -Dunwoody</t>
  </si>
  <si>
    <t xml:space="preserve">CHEM 1211 Lab      </t>
  </si>
  <si>
    <t>The graph should be as large as possible to fit in the Lab notebook page</t>
  </si>
  <si>
    <t>you collect in the laboratory.</t>
  </si>
  <si>
    <t>% Rel. Std. Dev.</t>
  </si>
  <si>
    <t>Dev</t>
  </si>
  <si>
    <r>
      <t xml:space="preserve"> Dev</t>
    </r>
    <r>
      <rPr>
        <b/>
        <vertAlign val="superscript"/>
        <sz val="11"/>
        <rFont val="Arial"/>
        <family val="2"/>
      </rPr>
      <t>2</t>
    </r>
  </si>
  <si>
    <t>Obtain three other sets of the results (Ave. &amp; Std. Dev.) from your bench-mates,</t>
  </si>
  <si>
    <t xml:space="preserve">then compare your results with others.  You will find that both avarage values and </t>
  </si>
  <si>
    <t>the standard deviations differs significantly from sample to sample</t>
  </si>
  <si>
    <t>even though the pennies in all samples  appears to be very uniform.</t>
  </si>
  <si>
    <t>Explain how the differences have arisen.</t>
  </si>
  <si>
    <t xml:space="preserve">Some of you may get smaller deviations typically less than 0.03g </t>
  </si>
  <si>
    <t>(or less than 1 % in a relative standard deviations),</t>
  </si>
  <si>
    <t>while others may get much larger standard deviations typically 0.1 g or above</t>
  </si>
  <si>
    <t>(or as much as 5 ~ 10 % in a relative standard deviation).</t>
  </si>
  <si>
    <t>Why you obtained  a particular value of average and standard deviation?</t>
  </si>
  <si>
    <t>(Hint:  Examine the mint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</si>
</sst>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164" formatCode="0.0"/>
    <numFmt numFmtId="165" formatCode="0.000"/>
    <numFmt numFmtId="166" formatCode="0.0000"/>
    <numFmt numFmtId="167" formatCode="0.00000"/>
  </numFmts>
  <fonts count="17" x14ac:knownFonts="1">
    <font>
      <sz val="10"/>
      <name val="Arial"/>
    </font>
    <font>
      <b/>
      <sz val="18"/>
      <name val="Arial"/>
    </font>
    <font>
      <b/>
      <sz val="12"/>
      <name val="Arial"/>
    </font>
    <font>
      <b/>
      <i/>
      <sz val="12"/>
      <name val="Arial"/>
      <family val="2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sz val="10"/>
      <name val="Arial"/>
    </font>
    <font>
      <b/>
      <vertAlign val="superscript"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7"/>
        <bgColor indexed="15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15"/>
      </patternFill>
    </fill>
    <fill>
      <patternFill patternType="solid">
        <fgColor indexed="31"/>
        <bgColor indexed="9"/>
      </patternFill>
    </fill>
    <fill>
      <patternFill patternType="solid">
        <fgColor indexed="27"/>
        <bgColor indexed="9"/>
      </patternFill>
    </fill>
    <fill>
      <patternFill patternType="solid">
        <fgColor indexed="47"/>
        <bgColor indexed="9"/>
      </patternFill>
    </fill>
    <fill>
      <patternFill patternType="solid">
        <fgColor indexed="15"/>
        <bgColor indexed="15"/>
      </patternFill>
    </fill>
    <fill>
      <patternFill patternType="solid">
        <fgColor indexed="40"/>
        <bgColor indexed="15"/>
      </patternFill>
    </fill>
    <fill>
      <patternFill patternType="solid">
        <fgColor indexed="45"/>
        <bgColor indexed="47"/>
      </patternFill>
    </fill>
    <fill>
      <patternFill patternType="solid">
        <fgColor indexed="45"/>
        <bgColor indexed="45"/>
      </patternFill>
    </fill>
  </fills>
  <borders count="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3" fontId="15" fillId="2" borderId="0"/>
    <xf numFmtId="5" fontId="15" fillId="2" borderId="0"/>
    <xf numFmtId="0" fontId="15" fillId="2" borderId="0"/>
    <xf numFmtId="2" fontId="15" fillId="2" borderId="0"/>
    <xf numFmtId="0" fontId="1" fillId="2" borderId="0"/>
    <xf numFmtId="0" fontId="2" fillId="2" borderId="0"/>
    <xf numFmtId="0" fontId="15" fillId="2" borderId="1"/>
  </cellStyleXfs>
  <cellXfs count="85">
    <xf numFmtId="0" fontId="0" fillId="2" borderId="0" xfId="0" applyFill="1"/>
    <xf numFmtId="0" fontId="0" fillId="2" borderId="0" xfId="0" applyFill="1" applyAlignment="1">
      <alignment horizontal="centerContinuous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Continuous"/>
    </xf>
    <xf numFmtId="0" fontId="0" fillId="2" borderId="2" xfId="0" applyFill="1" applyBorder="1"/>
    <xf numFmtId="0" fontId="0" fillId="2" borderId="2" xfId="0" applyFill="1" applyBorder="1" applyAlignment="1">
      <alignment horizontal="centerContinuous"/>
    </xf>
    <xf numFmtId="0" fontId="4" fillId="2" borderId="0" xfId="0" applyFont="1" applyFill="1"/>
    <xf numFmtId="0" fontId="4" fillId="2" borderId="0" xfId="0" applyFont="1" applyFill="1" applyBorder="1"/>
    <xf numFmtId="0" fontId="4" fillId="2" borderId="2" xfId="0" applyFont="1" applyFill="1" applyBorder="1"/>
    <xf numFmtId="2" fontId="4" fillId="2" borderId="2" xfId="0" applyNumberFormat="1" applyFont="1" applyFill="1" applyBorder="1"/>
    <xf numFmtId="166" fontId="4" fillId="2" borderId="2" xfId="0" applyNumberFormat="1" applyFont="1" applyFill="1" applyBorder="1"/>
    <xf numFmtId="0" fontId="4" fillId="3" borderId="2" xfId="0" applyFont="1" applyFill="1" applyBorder="1"/>
    <xf numFmtId="2" fontId="4" fillId="3" borderId="2" xfId="0" applyNumberFormat="1" applyFont="1" applyFill="1" applyBorder="1"/>
    <xf numFmtId="0" fontId="4" fillId="4" borderId="2" xfId="0" applyFont="1" applyFill="1" applyBorder="1"/>
    <xf numFmtId="0" fontId="7" fillId="2" borderId="2" xfId="0" applyFont="1" applyFill="1" applyBorder="1"/>
    <xf numFmtId="0" fontId="4" fillId="2" borderId="2" xfId="0" applyFont="1" applyFill="1" applyBorder="1" applyAlignment="1">
      <alignment horizontal="centerContinuous" vertical="center"/>
    </xf>
    <xf numFmtId="164" fontId="4" fillId="2" borderId="2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Continuous"/>
    </xf>
    <xf numFmtId="0" fontId="4" fillId="2" borderId="2" xfId="0" applyFont="1" applyFill="1" applyBorder="1" applyAlignment="1">
      <alignment horizontal="centerContinuous"/>
    </xf>
    <xf numFmtId="165" fontId="4" fillId="5" borderId="2" xfId="0" applyNumberFormat="1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Continuous"/>
    </xf>
    <xf numFmtId="165" fontId="4" fillId="4" borderId="2" xfId="0" applyNumberFormat="1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Continuous"/>
    </xf>
    <xf numFmtId="0" fontId="4" fillId="6" borderId="2" xfId="0" applyFont="1" applyFill="1" applyBorder="1"/>
    <xf numFmtId="0" fontId="4" fillId="2" borderId="2" xfId="0" applyFont="1" applyFill="1" applyBorder="1" applyAlignment="1">
      <alignment horizontal="center"/>
    </xf>
    <xf numFmtId="165" fontId="4" fillId="6" borderId="2" xfId="0" applyNumberFormat="1" applyFont="1" applyFill="1" applyBorder="1"/>
    <xf numFmtId="166" fontId="4" fillId="6" borderId="2" xfId="0" applyNumberFormat="1" applyFont="1" applyFill="1" applyBorder="1"/>
    <xf numFmtId="166" fontId="4" fillId="2" borderId="2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Border="1" applyAlignment="1" applyProtection="1">
      <alignment horizontal="center"/>
    </xf>
    <xf numFmtId="2" fontId="4" fillId="7" borderId="2" xfId="0" applyNumberFormat="1" applyFont="1" applyFill="1" applyBorder="1"/>
    <xf numFmtId="165" fontId="4" fillId="8" borderId="2" xfId="0" applyNumberFormat="1" applyFont="1" applyFill="1" applyBorder="1"/>
    <xf numFmtId="0" fontId="9" fillId="2" borderId="2" xfId="0" applyFont="1" applyFill="1" applyBorder="1"/>
    <xf numFmtId="0" fontId="9" fillId="2" borderId="0" xfId="0" applyFont="1" applyFill="1"/>
    <xf numFmtId="0" fontId="9" fillId="6" borderId="0" xfId="0" applyFont="1" applyFill="1"/>
    <xf numFmtId="0" fontId="9" fillId="4" borderId="0" xfId="0" applyFont="1" applyFill="1"/>
    <xf numFmtId="2" fontId="9" fillId="2" borderId="0" xfId="0" applyNumberFormat="1" applyFont="1" applyFill="1"/>
    <xf numFmtId="166" fontId="9" fillId="2" borderId="0" xfId="0" applyNumberFormat="1" applyFont="1" applyFill="1"/>
    <xf numFmtId="164" fontId="9" fillId="2" borderId="2" xfId="0" applyNumberFormat="1" applyFont="1" applyFill="1" applyBorder="1"/>
    <xf numFmtId="167" fontId="9" fillId="2" borderId="2" xfId="0" applyNumberFormat="1" applyFont="1" applyFill="1" applyBorder="1"/>
    <xf numFmtId="2" fontId="9" fillId="2" borderId="2" xfId="0" applyNumberFormat="1" applyFont="1" applyFill="1" applyBorder="1"/>
    <xf numFmtId="0" fontId="9" fillId="9" borderId="2" xfId="0" applyFont="1" applyFill="1" applyBorder="1"/>
    <xf numFmtId="164" fontId="9" fillId="9" borderId="2" xfId="0" applyNumberFormat="1" applyFont="1" applyFill="1" applyBorder="1"/>
    <xf numFmtId="2" fontId="9" fillId="4" borderId="2" xfId="0" applyNumberFormat="1" applyFont="1" applyFill="1" applyBorder="1"/>
    <xf numFmtId="0" fontId="8" fillId="2" borderId="0" xfId="0" applyFont="1" applyFill="1"/>
    <xf numFmtId="164" fontId="8" fillId="2" borderId="0" xfId="0" applyNumberFormat="1" applyFont="1" applyFill="1"/>
    <xf numFmtId="0" fontId="8" fillId="8" borderId="0" xfId="0" applyFont="1" applyFill="1"/>
    <xf numFmtId="0" fontId="8" fillId="2" borderId="0" xfId="0" applyFont="1" applyFill="1" applyBorder="1"/>
    <xf numFmtId="164" fontId="8" fillId="2" borderId="0" xfId="0" applyNumberFormat="1" applyFont="1" applyFill="1" applyBorder="1"/>
    <xf numFmtId="0" fontId="8" fillId="2" borderId="2" xfId="0" applyFont="1" applyFill="1" applyBorder="1"/>
    <xf numFmtId="0" fontId="8" fillId="2" borderId="2" xfId="0" applyFont="1" applyFill="1" applyBorder="1" applyAlignment="1">
      <alignment horizontal="center" vertical="center"/>
    </xf>
    <xf numFmtId="0" fontId="0" fillId="8" borderId="0" xfId="0" applyFill="1"/>
    <xf numFmtId="0" fontId="9" fillId="2" borderId="0" xfId="0" applyFont="1" applyFill="1" applyBorder="1"/>
    <xf numFmtId="0" fontId="9" fillId="7" borderId="2" xfId="0" applyFont="1" applyFill="1" applyBorder="1"/>
    <xf numFmtId="166" fontId="9" fillId="2" borderId="2" xfId="0" applyNumberFormat="1" applyFont="1" applyFill="1" applyBorder="1"/>
    <xf numFmtId="0" fontId="9" fillId="10" borderId="2" xfId="0" applyFont="1" applyFill="1" applyBorder="1"/>
    <xf numFmtId="2" fontId="9" fillId="10" borderId="2" xfId="0" applyNumberFormat="1" applyFont="1" applyFill="1" applyBorder="1"/>
    <xf numFmtId="10" fontId="9" fillId="2" borderId="2" xfId="0" applyNumberFormat="1" applyFont="1" applyFill="1" applyBorder="1"/>
    <xf numFmtId="0" fontId="12" fillId="2" borderId="0" xfId="0" applyFont="1" applyFill="1"/>
    <xf numFmtId="0" fontId="13" fillId="2" borderId="0" xfId="0" applyFont="1" applyFill="1"/>
    <xf numFmtId="0" fontId="3" fillId="11" borderId="2" xfId="0" applyFont="1" applyFill="1" applyBorder="1"/>
    <xf numFmtId="0" fontId="9" fillId="11" borderId="2" xfId="0" applyFont="1" applyFill="1" applyBorder="1"/>
    <xf numFmtId="0" fontId="0" fillId="11" borderId="2" xfId="0" applyFill="1" applyBorder="1"/>
    <xf numFmtId="165" fontId="4" fillId="2" borderId="2" xfId="0" applyNumberFormat="1" applyFont="1" applyFill="1" applyBorder="1" applyAlignment="1">
      <alignment horizontal="left"/>
    </xf>
    <xf numFmtId="0" fontId="9" fillId="2" borderId="2" xfId="0" applyFont="1" applyFill="1" applyBorder="1" applyAlignment="1">
      <alignment horizontal="centerContinuous"/>
    </xf>
    <xf numFmtId="164" fontId="4" fillId="2" borderId="2" xfId="0" applyNumberFormat="1" applyFont="1" applyFill="1" applyBorder="1" applyAlignment="1">
      <alignment horizontal="left"/>
    </xf>
    <xf numFmtId="165" fontId="10" fillId="2" borderId="2" xfId="0" applyNumberFormat="1" applyFont="1" applyFill="1" applyBorder="1" applyAlignment="1">
      <alignment horizontal="centerContinuous"/>
    </xf>
    <xf numFmtId="0" fontId="10" fillId="2" borderId="2" xfId="0" applyFont="1" applyFill="1" applyBorder="1"/>
    <xf numFmtId="164" fontId="8" fillId="2" borderId="2" xfId="0" applyNumberFormat="1" applyFont="1" applyFill="1" applyBorder="1"/>
    <xf numFmtId="167" fontId="8" fillId="2" borderId="2" xfId="0" applyNumberFormat="1" applyFont="1" applyFill="1" applyBorder="1"/>
    <xf numFmtId="164" fontId="8" fillId="4" borderId="2" xfId="0" applyNumberFormat="1" applyFont="1" applyFill="1" applyBorder="1"/>
    <xf numFmtId="0" fontId="8" fillId="4" borderId="2" xfId="0" applyFont="1" applyFill="1" applyBorder="1"/>
    <xf numFmtId="167" fontId="8" fillId="4" borderId="2" xfId="0" applyNumberFormat="1" applyFont="1" applyFill="1" applyBorder="1"/>
    <xf numFmtId="0" fontId="8" fillId="2" borderId="2" xfId="0" applyFont="1" applyFill="1" applyBorder="1" applyAlignment="1">
      <alignment horizontal="centerContinuous"/>
    </xf>
    <xf numFmtId="164" fontId="8" fillId="2" borderId="2" xfId="0" applyNumberFormat="1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Continuous"/>
    </xf>
    <xf numFmtId="164" fontId="14" fillId="2" borderId="2" xfId="0" applyNumberFormat="1" applyFont="1" applyFill="1" applyBorder="1" applyAlignment="1">
      <alignment horizontal="center"/>
    </xf>
    <xf numFmtId="165" fontId="14" fillId="2" borderId="2" xfId="0" applyNumberFormat="1" applyFont="1" applyFill="1" applyBorder="1" applyAlignment="1">
      <alignment horizontal="centerContinuous"/>
    </xf>
    <xf numFmtId="165" fontId="14" fillId="2" borderId="2" xfId="0" applyNumberFormat="1" applyFont="1" applyFill="1" applyBorder="1" applyAlignment="1">
      <alignment horizontal="left"/>
    </xf>
    <xf numFmtId="0" fontId="3" fillId="12" borderId="2" xfId="0" applyFont="1" applyFill="1" applyBorder="1"/>
    <xf numFmtId="0" fontId="9" fillId="12" borderId="2" xfId="0" applyFont="1" applyFill="1" applyBorder="1"/>
    <xf numFmtId="0" fontId="0" fillId="12" borderId="2" xfId="0" applyFill="1" applyBorder="1"/>
    <xf numFmtId="0" fontId="14" fillId="2" borderId="0" xfId="0" applyFont="1" applyFill="1"/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Density of Water
by John Doe</a:t>
            </a:r>
          </a:p>
        </c:rich>
      </c:tx>
      <c:layout>
        <c:manualLayout>
          <c:xMode val="edge"/>
          <c:yMode val="edge"/>
          <c:x val="0.38408002500694643"/>
          <c:y val="2.8609473832385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178579417122043"/>
          <c:y val="0.18336071865301615"/>
          <c:w val="0.69134404501250357"/>
          <c:h val="0.68922823323474147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'Graph Density Sample'!$B$8:$B$35</c:f>
              <c:numCache>
                <c:formatCode>0.0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</c:numCache>
            </c:numRef>
          </c:xVal>
          <c:yVal>
            <c:numRef>
              <c:f>'Graph Density Sample'!$D$8:$D$35</c:f>
              <c:numCache>
                <c:formatCode>0.00000</c:formatCode>
                <c:ptCount val="28"/>
                <c:pt idx="0">
                  <c:v>0.99983999999999995</c:v>
                </c:pt>
                <c:pt idx="1">
                  <c:v>0.99997000000000003</c:v>
                </c:pt>
                <c:pt idx="2">
                  <c:v>0.99970000000000003</c:v>
                </c:pt>
                <c:pt idx="3">
                  <c:v>0.99909999999999999</c:v>
                </c:pt>
                <c:pt idx="4">
                  <c:v>0.99895</c:v>
                </c:pt>
                <c:pt idx="5">
                  <c:v>0.99878</c:v>
                </c:pt>
                <c:pt idx="6">
                  <c:v>0.99860000000000004</c:v>
                </c:pt>
                <c:pt idx="7">
                  <c:v>0.99839999999999995</c:v>
                </c:pt>
                <c:pt idx="8">
                  <c:v>0.99821000000000004</c:v>
                </c:pt>
                <c:pt idx="9">
                  <c:v>0.998</c:v>
                </c:pt>
                <c:pt idx="10">
                  <c:v>0.99777000000000005</c:v>
                </c:pt>
                <c:pt idx="11">
                  <c:v>0.99753999999999998</c:v>
                </c:pt>
                <c:pt idx="12">
                  <c:v>0.99729999999999996</c:v>
                </c:pt>
                <c:pt idx="13">
                  <c:v>0.99704999999999999</c:v>
                </c:pt>
                <c:pt idx="14">
                  <c:v>0.99678999999999995</c:v>
                </c:pt>
                <c:pt idx="15">
                  <c:v>0.99651999999999996</c:v>
                </c:pt>
                <c:pt idx="16">
                  <c:v>0.99624000000000001</c:v>
                </c:pt>
                <c:pt idx="17">
                  <c:v>0.99595</c:v>
                </c:pt>
                <c:pt idx="18">
                  <c:v>0.99565000000000003</c:v>
                </c:pt>
                <c:pt idx="19">
                  <c:v>0.99534</c:v>
                </c:pt>
                <c:pt idx="20">
                  <c:v>0.99502999999999997</c:v>
                </c:pt>
                <c:pt idx="21">
                  <c:v>0.99470999999999998</c:v>
                </c:pt>
                <c:pt idx="22">
                  <c:v>0.99436999999999998</c:v>
                </c:pt>
                <c:pt idx="23">
                  <c:v>0.99402999999999997</c:v>
                </c:pt>
                <c:pt idx="24">
                  <c:v>0.99221999999999999</c:v>
                </c:pt>
                <c:pt idx="25">
                  <c:v>0.99021999999999999</c:v>
                </c:pt>
                <c:pt idx="26">
                  <c:v>0.98804000000000003</c:v>
                </c:pt>
                <c:pt idx="27">
                  <c:v>0.98570000000000002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7-4FA0-A8EE-1AA4E24C1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864032"/>
        <c:axId val="1"/>
      </c:scatterChart>
      <c:valAx>
        <c:axId val="15558640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(Degree Celsius)</a:t>
                </a:r>
              </a:p>
            </c:rich>
          </c:tx>
          <c:layout>
            <c:manualLayout>
              <c:xMode val="edge"/>
              <c:yMode val="edge"/>
              <c:x val="0.39261513667376746"/>
              <c:y val="0.93500962206750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solidFill>
            <a:srgbClr val="FFFFCC"/>
          </a:solidFill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 (g/mL)</a:t>
                </a:r>
              </a:p>
            </c:rich>
          </c:tx>
          <c:layout>
            <c:manualLayout>
              <c:xMode val="edge"/>
              <c:yMode val="edge"/>
              <c:x val="9.9576302779578723E-3"/>
              <c:y val="0.4876614857792981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1"/>
        <c:majorTickMark val="cross"/>
        <c:minorTickMark val="none"/>
        <c:tickLblPos val="nextTo"/>
        <c:spPr>
          <a:solidFill>
            <a:srgbClr val="FFFFCC"/>
          </a:solidFill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8640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Visible Spectrum
0.200 M Cobalt(II) Solution </a:t>
            </a:r>
          </a:p>
        </c:rich>
      </c:tx>
      <c:layout>
        <c:manualLayout>
          <c:xMode val="edge"/>
          <c:yMode val="edge"/>
          <c:x val="0.28078349264712943"/>
          <c:y val="5.3641557973233757E-2"/>
        </c:manualLayout>
      </c:layout>
      <c:overlay val="0"/>
      <c:spPr>
        <a:solidFill>
          <a:srgbClr val="00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067156512611093"/>
          <c:y val="0.26246048008332229"/>
          <c:w val="0.70818299623315406"/>
          <c:h val="0.55365750908087685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Spectrum!$C$7:$C$28</c:f>
              <c:numCache>
                <c:formatCode>General</c:formatCode>
                <c:ptCount val="22"/>
                <c:pt idx="0">
                  <c:v>390</c:v>
                </c:pt>
                <c:pt idx="1">
                  <c:v>400</c:v>
                </c:pt>
                <c:pt idx="2">
                  <c:v>410</c:v>
                </c:pt>
                <c:pt idx="3">
                  <c:v>420</c:v>
                </c:pt>
                <c:pt idx="4">
                  <c:v>430</c:v>
                </c:pt>
                <c:pt idx="5">
                  <c:v>440</c:v>
                </c:pt>
                <c:pt idx="6">
                  <c:v>450</c:v>
                </c:pt>
                <c:pt idx="7">
                  <c:v>460</c:v>
                </c:pt>
                <c:pt idx="8">
                  <c:v>470</c:v>
                </c:pt>
                <c:pt idx="9">
                  <c:v>480</c:v>
                </c:pt>
                <c:pt idx="10">
                  <c:v>490</c:v>
                </c:pt>
                <c:pt idx="11">
                  <c:v>500</c:v>
                </c:pt>
                <c:pt idx="12">
                  <c:v>510</c:v>
                </c:pt>
                <c:pt idx="13">
                  <c:v>520</c:v>
                </c:pt>
                <c:pt idx="14">
                  <c:v>530</c:v>
                </c:pt>
                <c:pt idx="15">
                  <c:v>540</c:v>
                </c:pt>
                <c:pt idx="16">
                  <c:v>550</c:v>
                </c:pt>
                <c:pt idx="17">
                  <c:v>560</c:v>
                </c:pt>
                <c:pt idx="18">
                  <c:v>570</c:v>
                </c:pt>
                <c:pt idx="19">
                  <c:v>580</c:v>
                </c:pt>
                <c:pt idx="20">
                  <c:v>590</c:v>
                </c:pt>
                <c:pt idx="21">
                  <c:v>600</c:v>
                </c:pt>
              </c:numCache>
            </c:numRef>
          </c:xVal>
          <c:yVal>
            <c:numRef>
              <c:f>Spectrum!$E$7:$E$28</c:f>
              <c:numCache>
                <c:formatCode>0.000</c:formatCode>
                <c:ptCount val="22"/>
                <c:pt idx="0">
                  <c:v>2.9188389127482228E-2</c:v>
                </c:pt>
                <c:pt idx="1">
                  <c:v>4.9148541111453614E-2</c:v>
                </c:pt>
                <c:pt idx="2">
                  <c:v>7.2116589669293019E-2</c:v>
                </c:pt>
                <c:pt idx="3">
                  <c:v>0.11294562194904301</c:v>
                </c:pt>
                <c:pt idx="4">
                  <c:v>0.17979854051435984</c:v>
                </c:pt>
                <c:pt idx="5">
                  <c:v>0.28149831113272583</c:v>
                </c:pt>
                <c:pt idx="6">
                  <c:v>0.41680122603137737</c:v>
                </c:pt>
                <c:pt idx="7">
                  <c:v>0.55284196865778079</c:v>
                </c:pt>
                <c:pt idx="8">
                  <c:v>0.65560772631488917</c:v>
                </c:pt>
                <c:pt idx="9">
                  <c:v>0.73518217699046362</c:v>
                </c:pt>
                <c:pt idx="10">
                  <c:v>0.80687540164553839</c:v>
                </c:pt>
                <c:pt idx="11">
                  <c:v>0.91009488856060194</c:v>
                </c:pt>
                <c:pt idx="12">
                  <c:v>0.96657624451305035</c:v>
                </c:pt>
                <c:pt idx="13">
                  <c:v>0.95078197732981851</c:v>
                </c:pt>
                <c:pt idx="14">
                  <c:v>0.82681373158772598</c:v>
                </c:pt>
                <c:pt idx="15">
                  <c:v>0.65757731917779383</c:v>
                </c:pt>
                <c:pt idx="16">
                  <c:v>0.46724562100750222</c:v>
                </c:pt>
                <c:pt idx="17">
                  <c:v>0.3169529617611504</c:v>
                </c:pt>
                <c:pt idx="18">
                  <c:v>0.19517932127883775</c:v>
                </c:pt>
                <c:pt idx="19">
                  <c:v>0.12378215940835768</c:v>
                </c:pt>
                <c:pt idx="20">
                  <c:v>8.6716098239581596E-2</c:v>
                </c:pt>
                <c:pt idx="21">
                  <c:v>7.1604147743286273E-2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8-488B-9B52-10FC7CB3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799168"/>
        <c:axId val="1"/>
      </c:scatterChart>
      <c:valAx>
        <c:axId val="1665799168"/>
        <c:scaling>
          <c:orientation val="minMax"/>
          <c:min val="35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Wavelength  (nm)</a:t>
                </a:r>
              </a:p>
            </c:rich>
          </c:tx>
          <c:layout>
            <c:manualLayout>
              <c:xMode val="edge"/>
              <c:yMode val="edge"/>
              <c:x val="0.47581045059415034"/>
              <c:y val="0.90807494568974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solidFill>
            <a:srgbClr val="CCFFFF"/>
          </a:solidFill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Absorbance</a:t>
                </a:r>
              </a:p>
            </c:rich>
          </c:tx>
          <c:layout>
            <c:manualLayout>
              <c:xMode val="edge"/>
              <c:yMode val="edge"/>
              <c:x val="9.6821894016251547E-2"/>
              <c:y val="0.425300923930639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cross"/>
        <c:minorTickMark val="none"/>
        <c:tickLblPos val="nextTo"/>
        <c:spPr>
          <a:solidFill>
            <a:srgbClr val="CCFFFF"/>
          </a:solidFill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579916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BEERS LAW GRAPH
Cobalt (II)  Ion at 510 nm</a:t>
            </a:r>
          </a:p>
        </c:rich>
      </c:tx>
      <c:layout>
        <c:manualLayout>
          <c:xMode val="edge"/>
          <c:yMode val="edge"/>
          <c:x val="0.32693355087238174"/>
          <c:y val="3.31501857287513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08246810890798"/>
          <c:y val="0.20810949929716091"/>
          <c:w val="0.73592101255194942"/>
          <c:h val="0.6095950820120377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Mode val="edge"/>
                  <c:yMode val="edge"/>
                  <c:x val="0.33975447443600448"/>
                  <c:y val="0.27625154773959415"/>
                </c:manualLayout>
              </c:layout>
              <c:numFmt formatCode="General" sourceLinked="0"/>
              <c:spPr>
                <a:solidFill>
                  <a:srgbClr val="CC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'Beer''s'!$A$4:$A$8</c:f>
              <c:numCache>
                <c:formatCode>0.000</c:formatCode>
                <c:ptCount val="5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0.05</c:v>
                </c:pt>
                <c:pt idx="4">
                  <c:v>2.5000000000000001E-2</c:v>
                </c:pt>
              </c:numCache>
            </c:numRef>
          </c:xVal>
          <c:yVal>
            <c:numRef>
              <c:f>'Beer''s'!$C$4:$C$8</c:f>
              <c:numCache>
                <c:formatCode>0.000</c:formatCode>
                <c:ptCount val="5"/>
                <c:pt idx="0">
                  <c:v>0.96657624451305035</c:v>
                </c:pt>
                <c:pt idx="1">
                  <c:v>0.66756154008439461</c:v>
                </c:pt>
                <c:pt idx="2">
                  <c:v>0.49757288001556721</c:v>
                </c:pt>
                <c:pt idx="3">
                  <c:v>0.21968268785984879</c:v>
                </c:pt>
                <c:pt idx="4">
                  <c:v>0.13018179202067182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2-4E79-9626-5EA415D924F2}"/>
            </c:ext>
          </c:extLst>
        </c:ser>
        <c:ser>
          <c:idx val="1"/>
          <c:order val="1"/>
          <c:tx>
            <c:v>Lst Sq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'Beer''s'!$A$4:$A$8</c:f>
              <c:numCache>
                <c:formatCode>0.000</c:formatCode>
                <c:ptCount val="5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0.05</c:v>
                </c:pt>
                <c:pt idx="4">
                  <c:v>2.5000000000000001E-2</c:v>
                </c:pt>
              </c:numCache>
            </c:numRef>
          </c:xVal>
          <c:yVal>
            <c:numRef>
              <c:f>'Beer''s'!$D$4:$D$8</c:f>
              <c:numCache>
                <c:formatCode>0.000</c:formatCode>
                <c:ptCount val="5"/>
                <c:pt idx="0">
                  <c:v>0.94527139032108987</c:v>
                </c:pt>
                <c:pt idx="1">
                  <c:v>0.70897856851983554</c:v>
                </c:pt>
                <c:pt idx="2">
                  <c:v>0.47268574671858127</c:v>
                </c:pt>
                <c:pt idx="3">
                  <c:v>0.23639292491732694</c:v>
                </c:pt>
                <c:pt idx="4">
                  <c:v>0.11824651401669978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12-4E79-9626-5EA415D92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860560"/>
        <c:axId val="1"/>
      </c:scatterChart>
      <c:valAx>
        <c:axId val="15558605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[Co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++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 ( M) </a:t>
                </a:r>
              </a:p>
            </c:rich>
          </c:tx>
          <c:layout>
            <c:manualLayout>
              <c:xMode val="edge"/>
              <c:yMode val="edge"/>
              <c:x val="0.47437417185404401"/>
              <c:y val="0.9061050765858688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solidFill>
            <a:srgbClr val="CCFFFF"/>
          </a:solidFill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Absorbance</a:t>
                </a:r>
              </a:p>
            </c:rich>
          </c:tx>
          <c:layout>
            <c:manualLayout>
              <c:xMode val="edge"/>
              <c:yMode val="edge"/>
              <c:x val="3.9744863047230725E-2"/>
              <c:y val="0.4033272596998073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solidFill>
            <a:srgbClr val="CCFFFF"/>
          </a:solidFill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86056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7821724512687294"/>
          <c:y val="0.69431222331884657"/>
          <c:w val="0.51155485018855029"/>
          <c:h val="5.34086325629882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4</xdr:row>
      <xdr:rowOff>15240</xdr:rowOff>
    </xdr:from>
    <xdr:to>
      <xdr:col>13</xdr:col>
      <xdr:colOff>335280</xdr:colOff>
      <xdr:row>33</xdr:row>
      <xdr:rowOff>129540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9008C5D0-A7AA-1FEE-5805-AAC5FEEDA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0.69602</cdr:x>
      <cdr:y>0.01645</cdr:y>
    </cdr:from>
    <cdr:to>
      <cdr:x>0.94399</cdr:x>
      <cdr:y>0.09721</cdr:y>
    </cdr:to>
    <cdr:sp macro="" textlink="">
      <cdr:nvSpPr>
        <cdr:cNvPr id="9217" name="Text Box 1">
          <a:extLst xmlns:a="http://schemas.openxmlformats.org/drawingml/2006/main">
            <a:ext uri="{FF2B5EF4-FFF2-40B4-BE49-F238E27FC236}">
              <a16:creationId xmlns:a16="http://schemas.microsoft.com/office/drawing/2014/main" id="{C8428304-18AA-9B1B-E4FE-485D2F165FD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1260" y="94005"/>
          <a:ext cx="1330223" cy="4738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February 11,  2003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28</xdr:row>
      <xdr:rowOff>30480</xdr:rowOff>
    </xdr:from>
    <xdr:to>
      <xdr:col>10</xdr:col>
      <xdr:colOff>495300</xdr:colOff>
      <xdr:row>54</xdr:row>
      <xdr:rowOff>45720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43F33FB4-C88B-81DE-9E44-BB99A69FE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0.7991</cdr:x>
      <cdr:y>0.03966</cdr:y>
    </cdr:from>
    <cdr:to>
      <cdr:x>0.9869</cdr:x>
      <cdr:y>0.16253</cdr:y>
    </cdr:to>
    <cdr:sp macro="" textlink="">
      <cdr:nvSpPr>
        <cdr:cNvPr id="11265" name="Text Box 1">
          <a:extLst xmlns:a="http://schemas.openxmlformats.org/drawingml/2006/main">
            <a:ext uri="{FF2B5EF4-FFF2-40B4-BE49-F238E27FC236}">
              <a16:creationId xmlns:a16="http://schemas.microsoft.com/office/drawing/2014/main" id="{827020EF-489A-501E-347D-88C777D339B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6011" y="155522"/>
          <a:ext cx="1036053" cy="489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February 8, 2003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John Doe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129540</xdr:rowOff>
    </xdr:from>
    <xdr:to>
      <xdr:col>8</xdr:col>
      <xdr:colOff>556260</xdr:colOff>
      <xdr:row>34</xdr:row>
      <xdr:rowOff>106680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97167C0-2498-7D7A-B736-D9F5DC85F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0.76442</cdr:x>
      <cdr:y>0.02699</cdr:y>
    </cdr:from>
    <cdr:to>
      <cdr:x>0.97508</cdr:x>
      <cdr:y>0.10226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AB778F35-01A4-46FB-EB03-8EB1D603C2D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46712" y="109360"/>
          <a:ext cx="1253654" cy="3119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February  8,  2003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view="pageBreakPreview" zoomScale="60" zoomScaleNormal="100" workbookViewId="0">
      <selection activeCell="L25" sqref="L25"/>
    </sheetView>
  </sheetViews>
  <sheetFormatPr defaultRowHeight="13.2" x14ac:dyDescent="0.25"/>
  <sheetData>
    <row r="1" spans="1:9" ht="15.6" x14ac:dyDescent="0.3">
      <c r="A1" s="6"/>
      <c r="B1" s="6"/>
      <c r="C1" s="6"/>
      <c r="D1" s="6"/>
      <c r="E1" s="46"/>
      <c r="F1" s="46"/>
      <c r="G1" s="46"/>
      <c r="H1" s="84" t="s">
        <v>162</v>
      </c>
      <c r="I1" s="6"/>
    </row>
    <row r="2" spans="1:9" ht="15.6" x14ac:dyDescent="0.3">
      <c r="A2" s="6"/>
      <c r="B2" s="6"/>
      <c r="C2" s="6"/>
      <c r="D2" s="6"/>
      <c r="E2" s="84" t="s">
        <v>172</v>
      </c>
      <c r="F2" s="84"/>
      <c r="G2" s="84"/>
      <c r="H2" s="84"/>
      <c r="I2" s="6"/>
    </row>
    <row r="3" spans="1:9" ht="15.6" x14ac:dyDescent="0.3">
      <c r="A3" s="6"/>
      <c r="B3" s="6"/>
      <c r="C3" s="6"/>
      <c r="D3" s="6"/>
      <c r="E3" s="84"/>
      <c r="F3" s="84"/>
      <c r="G3" s="84"/>
      <c r="H3" s="84"/>
      <c r="I3" s="6"/>
    </row>
    <row r="4" spans="1:9" ht="15.6" x14ac:dyDescent="0.3">
      <c r="A4" s="6" t="s">
        <v>173</v>
      </c>
      <c r="B4" s="6"/>
      <c r="C4" s="6"/>
      <c r="E4" s="6"/>
      <c r="G4" s="6"/>
      <c r="I4" s="6"/>
    </row>
    <row r="5" spans="1:9" ht="15.6" x14ac:dyDescent="0.3">
      <c r="A5" s="6"/>
      <c r="B5" s="6"/>
      <c r="C5" s="6"/>
      <c r="D5" s="6"/>
      <c r="E5" s="6"/>
      <c r="F5" s="6"/>
      <c r="G5" s="6"/>
      <c r="H5" s="6"/>
      <c r="I5" s="6"/>
    </row>
    <row r="6" spans="1:9" ht="15.6" x14ac:dyDescent="0.3">
      <c r="A6" s="6" t="s">
        <v>163</v>
      </c>
      <c r="B6" s="6"/>
      <c r="C6" s="6"/>
      <c r="D6" s="6"/>
      <c r="E6" s="6"/>
      <c r="F6" s="6"/>
      <c r="G6" s="6"/>
      <c r="H6" s="6"/>
      <c r="I6" s="6"/>
    </row>
    <row r="7" spans="1:9" ht="15.6" x14ac:dyDescent="0.3">
      <c r="A7" s="6" t="s">
        <v>164</v>
      </c>
      <c r="B7" s="6"/>
      <c r="C7" s="6"/>
      <c r="D7" s="6"/>
      <c r="E7" s="6"/>
      <c r="F7" s="6"/>
      <c r="G7" s="6"/>
      <c r="H7" s="6"/>
    </row>
    <row r="8" spans="1:9" ht="15.6" x14ac:dyDescent="0.3">
      <c r="A8" s="6" t="s">
        <v>175</v>
      </c>
      <c r="B8" s="6"/>
      <c r="C8" s="6"/>
      <c r="D8" s="6"/>
      <c r="E8" s="6"/>
      <c r="F8" s="6"/>
      <c r="G8" s="6"/>
      <c r="H8" s="6"/>
    </row>
    <row r="9" spans="1:9" ht="15.6" x14ac:dyDescent="0.3">
      <c r="A9" s="6"/>
      <c r="B9" s="6"/>
      <c r="C9" s="6"/>
      <c r="D9" s="6"/>
      <c r="E9" s="6"/>
      <c r="F9" s="6"/>
      <c r="G9" s="6"/>
      <c r="H9" s="6"/>
    </row>
    <row r="10" spans="1:9" ht="15.6" x14ac:dyDescent="0.3">
      <c r="A10" s="6"/>
      <c r="B10" s="6"/>
      <c r="C10" s="6"/>
      <c r="D10" s="6"/>
      <c r="E10" s="6"/>
      <c r="F10" s="6"/>
      <c r="G10" s="6"/>
      <c r="H10" s="6"/>
      <c r="I10" s="6"/>
    </row>
    <row r="11" spans="1:9" ht="15.6" x14ac:dyDescent="0.3">
      <c r="A11" s="6" t="s">
        <v>168</v>
      </c>
      <c r="B11" s="6"/>
      <c r="C11" s="6"/>
      <c r="D11" s="6"/>
      <c r="E11" s="6"/>
      <c r="F11" s="6"/>
      <c r="G11" s="6"/>
      <c r="H11" s="6"/>
      <c r="I11" s="6"/>
    </row>
    <row r="12" spans="1:9" ht="15.6" x14ac:dyDescent="0.3">
      <c r="A12" s="6"/>
      <c r="B12" s="6" t="s">
        <v>170</v>
      </c>
      <c r="C12" s="6"/>
      <c r="D12" s="6"/>
      <c r="E12" s="6"/>
      <c r="F12" s="6"/>
      <c r="G12" s="6"/>
      <c r="H12" s="6"/>
      <c r="I12" s="6"/>
    </row>
    <row r="13" spans="1:9" ht="15.6" x14ac:dyDescent="0.3">
      <c r="A13" s="6"/>
      <c r="B13" s="6" t="s">
        <v>169</v>
      </c>
      <c r="C13" s="6"/>
      <c r="D13" s="6"/>
      <c r="E13" s="6"/>
      <c r="F13" s="6"/>
      <c r="G13" s="6"/>
      <c r="H13" s="6"/>
      <c r="I13" s="6"/>
    </row>
    <row r="14" spans="1:9" ht="15.6" x14ac:dyDescent="0.3">
      <c r="A14" s="6"/>
      <c r="B14" s="6"/>
      <c r="C14" s="6"/>
      <c r="D14" s="6"/>
      <c r="E14" s="6"/>
      <c r="F14" s="6"/>
      <c r="G14" s="6"/>
      <c r="H14" s="6"/>
      <c r="I14" s="6"/>
    </row>
    <row r="15" spans="1:9" ht="15.6" x14ac:dyDescent="0.3">
      <c r="A15" s="6" t="s">
        <v>159</v>
      </c>
      <c r="B15" s="6"/>
      <c r="C15" s="6"/>
      <c r="D15" s="6"/>
      <c r="E15" s="6"/>
      <c r="F15" s="6"/>
      <c r="G15" s="6"/>
      <c r="H15" s="6"/>
      <c r="I15" s="6"/>
    </row>
    <row r="16" spans="1:9" ht="15.6" x14ac:dyDescent="0.3">
      <c r="A16" s="6"/>
      <c r="B16" s="6" t="s">
        <v>150</v>
      </c>
      <c r="C16" s="6"/>
      <c r="D16" s="6"/>
      <c r="E16" s="6"/>
      <c r="F16" s="6"/>
      <c r="G16" s="6"/>
      <c r="H16" s="6"/>
      <c r="I16" s="6"/>
    </row>
    <row r="17" spans="1:9" ht="15.6" x14ac:dyDescent="0.3">
      <c r="A17" s="6"/>
      <c r="B17" s="6" t="s">
        <v>153</v>
      </c>
      <c r="C17" s="6"/>
      <c r="D17" s="6"/>
      <c r="E17" s="6"/>
      <c r="F17" s="6"/>
      <c r="G17" s="6"/>
      <c r="H17" s="6"/>
      <c r="I17" s="6"/>
    </row>
    <row r="18" spans="1:9" ht="15.6" x14ac:dyDescent="0.3">
      <c r="A18" s="6"/>
      <c r="B18" s="6" t="s">
        <v>149</v>
      </c>
      <c r="C18" s="6"/>
      <c r="D18" s="6"/>
      <c r="E18" s="6"/>
      <c r="F18" s="6"/>
      <c r="G18" s="6"/>
      <c r="H18" s="6"/>
      <c r="I18" s="6"/>
    </row>
    <row r="19" spans="1:9" ht="15.6" x14ac:dyDescent="0.3">
      <c r="A19" s="6"/>
      <c r="B19" s="6"/>
      <c r="C19" s="6"/>
      <c r="D19" s="6"/>
      <c r="E19" s="6"/>
      <c r="F19" s="6"/>
      <c r="G19" s="6"/>
      <c r="H19" s="6"/>
      <c r="I19" s="6"/>
    </row>
    <row r="20" spans="1:9" ht="15.6" x14ac:dyDescent="0.3">
      <c r="A20" s="6" t="s">
        <v>160</v>
      </c>
      <c r="B20" s="6" t="s">
        <v>151</v>
      </c>
      <c r="C20" s="6"/>
      <c r="D20" s="6"/>
      <c r="E20" s="6"/>
      <c r="F20" s="6"/>
      <c r="G20" s="6"/>
      <c r="H20" s="6"/>
      <c r="I20" s="6"/>
    </row>
    <row r="21" spans="1:9" ht="15.6" x14ac:dyDescent="0.3">
      <c r="A21" s="6"/>
      <c r="B21" s="6" t="s">
        <v>152</v>
      </c>
      <c r="C21" s="6"/>
      <c r="D21" s="6"/>
      <c r="E21" s="6"/>
      <c r="F21" s="6"/>
      <c r="G21" s="6"/>
      <c r="H21" s="6"/>
      <c r="I21" s="6"/>
    </row>
    <row r="22" spans="1:9" ht="15.6" x14ac:dyDescent="0.3">
      <c r="A22" s="6"/>
      <c r="B22" s="6"/>
      <c r="C22" s="6"/>
      <c r="D22" s="6"/>
      <c r="E22" s="6"/>
      <c r="F22" s="6"/>
      <c r="G22" s="6"/>
      <c r="H22" s="6"/>
      <c r="I22" s="6"/>
    </row>
    <row r="23" spans="1:9" ht="15.6" x14ac:dyDescent="0.3">
      <c r="A23" s="6" t="s">
        <v>167</v>
      </c>
      <c r="B23" s="6"/>
      <c r="C23" s="6"/>
      <c r="D23" s="6"/>
      <c r="E23" s="6"/>
      <c r="F23" s="6"/>
      <c r="G23" s="6"/>
      <c r="H23" s="6"/>
      <c r="I23" s="6"/>
    </row>
    <row r="24" spans="1:9" ht="15.6" x14ac:dyDescent="0.3">
      <c r="A24" s="6"/>
      <c r="B24" s="6"/>
      <c r="C24" s="6"/>
      <c r="D24" s="6"/>
      <c r="E24" s="6"/>
      <c r="F24" s="6"/>
      <c r="G24" s="6"/>
      <c r="H24" s="6"/>
      <c r="I24" s="6"/>
    </row>
    <row r="25" spans="1:9" ht="15.6" x14ac:dyDescent="0.3">
      <c r="A25" s="6"/>
      <c r="B25" s="6"/>
      <c r="C25" s="6"/>
      <c r="D25" s="6"/>
      <c r="E25" s="6"/>
      <c r="F25" s="6"/>
      <c r="G25" s="6"/>
      <c r="H25" s="6"/>
      <c r="I25" s="6"/>
    </row>
    <row r="26" spans="1:9" ht="15.6" x14ac:dyDescent="0.3">
      <c r="A26" s="6"/>
      <c r="B26" s="6"/>
      <c r="C26" s="6"/>
      <c r="D26" s="6"/>
      <c r="E26" s="6"/>
      <c r="F26" s="6"/>
      <c r="G26" s="6"/>
      <c r="H26" s="6"/>
      <c r="I26" s="6"/>
    </row>
    <row r="27" spans="1:9" ht="15.6" x14ac:dyDescent="0.3">
      <c r="A27" s="6"/>
      <c r="B27" s="6"/>
      <c r="C27" s="6"/>
      <c r="D27" s="6"/>
      <c r="E27" s="6"/>
      <c r="F27" s="6"/>
      <c r="G27" s="6"/>
      <c r="H27" s="6"/>
      <c r="I27" s="6"/>
    </row>
    <row r="28" spans="1:9" ht="15.6" x14ac:dyDescent="0.3">
      <c r="A28" s="6"/>
      <c r="B28" s="6"/>
      <c r="C28" s="6"/>
      <c r="D28" s="6"/>
      <c r="E28" s="6"/>
      <c r="F28" s="6"/>
      <c r="G28" s="6"/>
      <c r="H28" s="6"/>
      <c r="I28" s="6"/>
    </row>
    <row r="29" spans="1:9" ht="15.6" x14ac:dyDescent="0.3">
      <c r="A29" s="6"/>
      <c r="B29" s="6"/>
      <c r="C29" s="6"/>
      <c r="D29" s="6"/>
      <c r="E29" s="6"/>
      <c r="F29" s="6"/>
      <c r="G29" s="6"/>
      <c r="H29" s="6"/>
      <c r="I29" s="6"/>
    </row>
    <row r="30" spans="1:9" ht="15.6" x14ac:dyDescent="0.3">
      <c r="A30" s="6"/>
      <c r="B30" s="6"/>
      <c r="C30" s="6"/>
      <c r="D30" s="6"/>
      <c r="E30" s="6"/>
      <c r="F30" s="6"/>
      <c r="G30" s="6"/>
      <c r="H30" s="6"/>
      <c r="I30" s="6"/>
    </row>
    <row r="31" spans="1:9" ht="15.6" x14ac:dyDescent="0.3">
      <c r="A31" s="6"/>
      <c r="B31" s="6"/>
      <c r="C31" s="6"/>
      <c r="D31" s="6"/>
      <c r="E31" s="6"/>
      <c r="F31" s="6"/>
      <c r="G31" s="6"/>
      <c r="H31" s="6"/>
      <c r="I31" s="6"/>
    </row>
    <row r="32" spans="1:9" ht="15.6" x14ac:dyDescent="0.3">
      <c r="A32" s="6"/>
      <c r="B32" s="6"/>
      <c r="C32" s="6"/>
      <c r="D32" s="6"/>
      <c r="E32" s="6"/>
      <c r="F32" s="6"/>
      <c r="G32" s="6"/>
      <c r="H32" s="6"/>
      <c r="I32" s="6"/>
    </row>
    <row r="33" spans="1:9" ht="15.6" x14ac:dyDescent="0.3">
      <c r="A33" s="6"/>
      <c r="B33" s="6"/>
      <c r="C33" s="6"/>
      <c r="D33" s="6"/>
      <c r="E33" s="6"/>
      <c r="F33" s="6"/>
      <c r="G33" s="6"/>
      <c r="H33" s="6"/>
      <c r="I33" s="6"/>
    </row>
  </sheetData>
  <phoneticPr fontId="0" type="noConversion"/>
  <pageMargins left="0.75" right="0.75" top="1" bottom="1" header="0.5" footer="0.5"/>
  <pageSetup scale="9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view="pageBreakPreview" zoomScale="60" zoomScaleNormal="100" workbookViewId="0">
      <selection activeCell="L25" sqref="L25"/>
    </sheetView>
  </sheetViews>
  <sheetFormatPr defaultRowHeight="13.2" x14ac:dyDescent="0.25"/>
  <sheetData>
    <row r="1" spans="1:9" ht="15.6" x14ac:dyDescent="0.3">
      <c r="A1" s="62" t="s">
        <v>97</v>
      </c>
      <c r="B1" s="62"/>
      <c r="C1" s="62"/>
      <c r="D1" s="62"/>
      <c r="E1" s="62"/>
      <c r="F1" s="62"/>
      <c r="G1" s="62"/>
      <c r="H1" s="62"/>
      <c r="I1" s="62"/>
    </row>
    <row r="2" spans="1:9" ht="15.6" x14ac:dyDescent="0.3">
      <c r="A2" s="62" t="s">
        <v>174</v>
      </c>
      <c r="B2" s="62"/>
      <c r="C2" s="62"/>
      <c r="D2" s="62"/>
      <c r="E2" s="62"/>
      <c r="F2" s="62"/>
      <c r="G2" s="62"/>
      <c r="H2" s="62"/>
      <c r="I2" s="62"/>
    </row>
    <row r="3" spans="1:9" ht="15.6" x14ac:dyDescent="0.3">
      <c r="A3" s="62" t="s">
        <v>42</v>
      </c>
      <c r="B3" s="62"/>
      <c r="C3" s="62"/>
      <c r="D3" s="62"/>
      <c r="E3" s="62"/>
      <c r="F3" s="62"/>
      <c r="G3" s="62"/>
      <c r="H3" s="62"/>
      <c r="I3" s="62"/>
    </row>
    <row r="4" spans="1:9" ht="15.6" x14ac:dyDescent="0.3">
      <c r="A4" s="62"/>
      <c r="B4" s="62"/>
      <c r="C4" s="62"/>
      <c r="D4" s="62"/>
      <c r="E4" s="62"/>
      <c r="F4" s="62"/>
      <c r="G4" s="62"/>
      <c r="H4" s="62"/>
      <c r="I4" s="62"/>
    </row>
    <row r="5" spans="1:9" x14ac:dyDescent="0.25">
      <c r="A5" s="63" t="s">
        <v>156</v>
      </c>
      <c r="B5" s="64"/>
      <c r="C5" s="64"/>
      <c r="D5" s="64"/>
      <c r="E5" s="64"/>
      <c r="F5" s="64"/>
      <c r="G5" s="64"/>
      <c r="H5" s="64"/>
      <c r="I5" s="64"/>
    </row>
    <row r="6" spans="1:9" x14ac:dyDescent="0.25">
      <c r="A6" s="63" t="s">
        <v>171</v>
      </c>
      <c r="B6" s="63"/>
      <c r="C6" s="63"/>
      <c r="D6" s="63"/>
      <c r="E6" s="63"/>
      <c r="F6" s="63"/>
      <c r="G6" s="63"/>
      <c r="H6" s="63"/>
      <c r="I6" s="63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25">
      <c r="A34" s="4"/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9" x14ac:dyDescent="0.25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25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4"/>
      <c r="B50" s="4"/>
      <c r="C50" s="4"/>
      <c r="D50" s="4"/>
      <c r="E50" s="4"/>
      <c r="F50" s="4"/>
      <c r="G50" s="4"/>
      <c r="H50" s="4"/>
      <c r="I50" s="4"/>
    </row>
  </sheetData>
  <phoneticPr fontId="0" type="noConversion"/>
  <pageMargins left="0.75" right="0.75" top="1" bottom="1" header="0.5" footer="0.5"/>
  <pageSetup scale="9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view="pageBreakPreview" zoomScale="60" zoomScaleNormal="100" workbookViewId="0">
      <selection activeCell="L25" sqref="L25"/>
    </sheetView>
  </sheetViews>
  <sheetFormatPr defaultRowHeight="13.2" x14ac:dyDescent="0.25"/>
  <sheetData>
    <row r="1" spans="1:9" ht="15.6" x14ac:dyDescent="0.3">
      <c r="A1" s="81" t="s">
        <v>77</v>
      </c>
      <c r="B1" s="81"/>
      <c r="C1" s="81"/>
      <c r="D1" s="81"/>
      <c r="E1" s="81"/>
      <c r="F1" s="81"/>
      <c r="G1" s="81"/>
      <c r="H1" s="81"/>
      <c r="I1" s="81"/>
    </row>
    <row r="2" spans="1:9" ht="15.6" x14ac:dyDescent="0.3">
      <c r="A2" s="81" t="s">
        <v>174</v>
      </c>
      <c r="B2" s="81"/>
      <c r="C2" s="81"/>
      <c r="D2" s="81"/>
      <c r="E2" s="81"/>
      <c r="F2" s="81"/>
      <c r="G2" s="81"/>
      <c r="H2" s="81"/>
      <c r="I2" s="81"/>
    </row>
    <row r="3" spans="1:9" ht="15.6" x14ac:dyDescent="0.3">
      <c r="A3" s="81" t="s">
        <v>42</v>
      </c>
      <c r="B3" s="81"/>
      <c r="C3" s="81"/>
      <c r="D3" s="81"/>
      <c r="E3" s="81"/>
      <c r="F3" s="81"/>
      <c r="G3" s="81"/>
      <c r="H3" s="81"/>
      <c r="I3" s="81"/>
    </row>
    <row r="4" spans="1:9" ht="15.6" x14ac:dyDescent="0.3">
      <c r="A4" s="81"/>
      <c r="B4" s="81"/>
      <c r="C4" s="81"/>
      <c r="D4" s="81"/>
      <c r="E4" s="81"/>
      <c r="F4" s="81"/>
      <c r="G4" s="81"/>
      <c r="H4" s="81"/>
      <c r="I4" s="81"/>
    </row>
    <row r="5" spans="1:9" x14ac:dyDescent="0.25">
      <c r="A5" s="82" t="s">
        <v>156</v>
      </c>
      <c r="B5" s="83"/>
      <c r="C5" s="83"/>
      <c r="D5" s="83"/>
      <c r="E5" s="83"/>
      <c r="F5" s="83"/>
      <c r="G5" s="83"/>
      <c r="H5" s="83"/>
      <c r="I5" s="83"/>
    </row>
    <row r="6" spans="1:9" x14ac:dyDescent="0.25">
      <c r="A6" s="82" t="s">
        <v>171</v>
      </c>
      <c r="B6" s="82"/>
      <c r="C6" s="82"/>
      <c r="D6" s="82"/>
      <c r="E6" s="82"/>
      <c r="F6" s="82"/>
      <c r="G6" s="82"/>
      <c r="H6" s="82"/>
      <c r="I6" s="82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25">
      <c r="A34" s="4"/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9" x14ac:dyDescent="0.25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25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4"/>
      <c r="B50" s="4"/>
      <c r="C50" s="4"/>
      <c r="D50" s="4"/>
      <c r="E50" s="4"/>
      <c r="F50" s="4"/>
      <c r="G50" s="4"/>
      <c r="H50" s="4"/>
      <c r="I50" s="4"/>
    </row>
  </sheetData>
  <phoneticPr fontId="0" type="noConversion"/>
  <pageMargins left="0.75" right="0.75" top="1" bottom="1" header="0.5" footer="0.5"/>
  <pageSetup scale="9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view="pageBreakPreview" zoomScale="60" zoomScaleNormal="100" workbookViewId="0">
      <selection activeCell="L25" sqref="L25"/>
    </sheetView>
  </sheetViews>
  <sheetFormatPr defaultRowHeight="12" customHeight="1" x14ac:dyDescent="0.25"/>
  <cols>
    <col min="1" max="1" width="2.109375" customWidth="1"/>
    <col min="2" max="2" width="4" customWidth="1"/>
    <col min="4" max="4" width="7.88671875" customWidth="1"/>
  </cols>
  <sheetData>
    <row r="1" spans="1:15" ht="12" customHeight="1" x14ac:dyDescent="0.25">
      <c r="A1" s="1"/>
      <c r="B1" s="2"/>
      <c r="C1" s="3"/>
    </row>
    <row r="2" spans="1:15" ht="12" customHeight="1" x14ac:dyDescent="0.3">
      <c r="A2" s="15" t="s">
        <v>0</v>
      </c>
      <c r="B2" s="67"/>
      <c r="C2" s="65" t="s">
        <v>158</v>
      </c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</row>
    <row r="3" spans="1:15" ht="12" customHeight="1" x14ac:dyDescent="0.3">
      <c r="A3" s="18"/>
      <c r="B3" s="16"/>
      <c r="C3" s="17"/>
      <c r="D3" s="8"/>
      <c r="E3" s="8"/>
      <c r="F3" s="8"/>
      <c r="G3" s="8"/>
      <c r="H3" s="8"/>
      <c r="I3" s="8"/>
      <c r="J3" s="8"/>
      <c r="K3" s="8"/>
      <c r="L3" s="6"/>
      <c r="M3" s="6"/>
      <c r="N3" s="6"/>
      <c r="O3" s="6"/>
    </row>
    <row r="4" spans="1:15" ht="12" customHeight="1" x14ac:dyDescent="0.3">
      <c r="A4" s="75"/>
      <c r="B4" s="76"/>
      <c r="C4" s="77" t="s">
        <v>95</v>
      </c>
      <c r="D4" s="78"/>
      <c r="E4" s="79" t="s">
        <v>96</v>
      </c>
      <c r="F4" s="69"/>
      <c r="G4" s="8"/>
      <c r="H4" s="8"/>
      <c r="I4" s="8"/>
      <c r="J4" s="8"/>
      <c r="K4" s="8"/>
      <c r="L4" s="6"/>
      <c r="M4" s="6"/>
      <c r="N4" s="6"/>
      <c r="O4" s="6"/>
    </row>
    <row r="5" spans="1:15" ht="12" customHeight="1" x14ac:dyDescent="0.3">
      <c r="A5" s="75"/>
      <c r="B5" s="76"/>
      <c r="C5" s="77" t="s">
        <v>106</v>
      </c>
      <c r="D5" s="78" t="s">
        <v>21</v>
      </c>
      <c r="E5" s="80" t="s">
        <v>35</v>
      </c>
      <c r="F5" s="69"/>
      <c r="G5" s="8"/>
      <c r="H5" s="8"/>
      <c r="I5" s="8"/>
      <c r="J5" s="8"/>
      <c r="K5" s="8"/>
      <c r="L5" s="6"/>
      <c r="M5" s="6"/>
      <c r="N5" s="6"/>
      <c r="O5" s="6"/>
    </row>
    <row r="6" spans="1:15" ht="12" customHeight="1" x14ac:dyDescent="0.3">
      <c r="A6" s="75"/>
      <c r="B6" s="76"/>
      <c r="C6" s="77"/>
      <c r="D6" s="78"/>
      <c r="E6" s="79"/>
      <c r="F6" s="69"/>
      <c r="G6" s="8"/>
      <c r="H6" s="8"/>
      <c r="I6" s="8"/>
      <c r="J6" s="8"/>
      <c r="K6" s="8"/>
      <c r="L6" s="6"/>
      <c r="M6" s="6"/>
      <c r="N6" s="6"/>
      <c r="O6" s="6"/>
    </row>
    <row r="7" spans="1:15" ht="12" customHeight="1" x14ac:dyDescent="0.3">
      <c r="A7" s="75"/>
      <c r="B7" s="76"/>
      <c r="C7" s="77">
        <v>390</v>
      </c>
      <c r="D7" s="78">
        <v>93.5</v>
      </c>
      <c r="E7" s="79">
        <f>2-LOG(D7)</f>
        <v>2.9188389127482228E-2</v>
      </c>
      <c r="F7" s="69"/>
      <c r="G7" s="8"/>
      <c r="H7" s="8"/>
      <c r="I7" s="8"/>
      <c r="J7" s="8"/>
      <c r="K7" s="8"/>
      <c r="L7" s="6"/>
      <c r="M7" s="6"/>
      <c r="N7" s="6"/>
      <c r="O7" s="6"/>
    </row>
    <row r="8" spans="1:15" ht="12" customHeight="1" x14ac:dyDescent="0.3">
      <c r="A8" s="75"/>
      <c r="B8" s="76"/>
      <c r="C8" s="77">
        <f t="shared" ref="C8:C28" si="0">10+C7</f>
        <v>400</v>
      </c>
      <c r="D8" s="78">
        <v>89.3</v>
      </c>
      <c r="E8" s="79">
        <f t="shared" ref="E8:E28" si="1">2-LOG(D8)</f>
        <v>4.9148541111453614E-2</v>
      </c>
      <c r="F8" s="69"/>
      <c r="G8" s="8"/>
      <c r="H8" s="8"/>
      <c r="I8" s="8"/>
      <c r="J8" s="8"/>
      <c r="K8" s="8"/>
      <c r="L8" s="6"/>
      <c r="M8" s="6"/>
      <c r="N8" s="6"/>
      <c r="O8" s="6"/>
    </row>
    <row r="9" spans="1:15" ht="12" customHeight="1" x14ac:dyDescent="0.3">
      <c r="A9" s="75"/>
      <c r="B9" s="76"/>
      <c r="C9" s="77">
        <f t="shared" si="0"/>
        <v>410</v>
      </c>
      <c r="D9" s="78">
        <v>84.7</v>
      </c>
      <c r="E9" s="79">
        <f t="shared" si="1"/>
        <v>7.2116589669293019E-2</v>
      </c>
      <c r="F9" s="69"/>
      <c r="G9" s="8"/>
      <c r="H9" s="8"/>
      <c r="I9" s="8"/>
      <c r="J9" s="8"/>
      <c r="K9" s="8"/>
      <c r="L9" s="6"/>
      <c r="M9" s="6"/>
      <c r="N9" s="6"/>
      <c r="O9" s="6"/>
    </row>
    <row r="10" spans="1:15" ht="12" customHeight="1" x14ac:dyDescent="0.3">
      <c r="A10" s="75"/>
      <c r="B10" s="76"/>
      <c r="C10" s="77">
        <f t="shared" si="0"/>
        <v>420</v>
      </c>
      <c r="D10" s="78">
        <v>77.099999999999994</v>
      </c>
      <c r="E10" s="79">
        <f t="shared" si="1"/>
        <v>0.11294562194904301</v>
      </c>
      <c r="F10" s="69"/>
      <c r="G10" s="8"/>
      <c r="H10" s="8"/>
      <c r="I10" s="8"/>
      <c r="J10" s="8"/>
      <c r="K10" s="8"/>
      <c r="L10" s="6"/>
      <c r="M10" s="6"/>
      <c r="N10" s="6"/>
      <c r="O10" s="6"/>
    </row>
    <row r="11" spans="1:15" ht="12" customHeight="1" x14ac:dyDescent="0.3">
      <c r="A11" s="75"/>
      <c r="B11" s="76"/>
      <c r="C11" s="77">
        <f t="shared" si="0"/>
        <v>430</v>
      </c>
      <c r="D11" s="78">
        <v>66.099999999999994</v>
      </c>
      <c r="E11" s="79">
        <f t="shared" si="1"/>
        <v>0.17979854051435984</v>
      </c>
      <c r="F11" s="69"/>
      <c r="G11" s="8"/>
      <c r="H11" s="8"/>
      <c r="I11" s="8"/>
      <c r="J11" s="8"/>
      <c r="K11" s="8"/>
      <c r="L11" s="6"/>
      <c r="M11" s="6"/>
      <c r="N11" s="6"/>
      <c r="O11" s="6"/>
    </row>
    <row r="12" spans="1:15" ht="12" customHeight="1" x14ac:dyDescent="0.3">
      <c r="A12" s="75"/>
      <c r="B12" s="76"/>
      <c r="C12" s="77">
        <f t="shared" si="0"/>
        <v>440</v>
      </c>
      <c r="D12" s="78">
        <v>52.3</v>
      </c>
      <c r="E12" s="79">
        <f t="shared" si="1"/>
        <v>0.28149831113272583</v>
      </c>
      <c r="F12" s="69"/>
      <c r="G12" s="8"/>
      <c r="H12" s="8"/>
      <c r="I12" s="8"/>
      <c r="J12" s="8"/>
      <c r="K12" s="8"/>
      <c r="L12" s="6"/>
      <c r="M12" s="6"/>
      <c r="N12" s="6"/>
      <c r="O12" s="6"/>
    </row>
    <row r="13" spans="1:15" ht="12" customHeight="1" x14ac:dyDescent="0.3">
      <c r="A13" s="75"/>
      <c r="B13" s="76"/>
      <c r="C13" s="77">
        <f t="shared" si="0"/>
        <v>450</v>
      </c>
      <c r="D13" s="78">
        <v>38.299999999999997</v>
      </c>
      <c r="E13" s="79">
        <f>2-LOG(D13)</f>
        <v>0.41680122603137737</v>
      </c>
      <c r="F13" s="69"/>
      <c r="G13" s="8"/>
      <c r="H13" s="8"/>
      <c r="I13" s="8"/>
      <c r="J13" s="8"/>
      <c r="K13" s="8"/>
      <c r="L13" s="6"/>
      <c r="M13" s="6"/>
      <c r="N13" s="6"/>
      <c r="O13" s="6"/>
    </row>
    <row r="14" spans="1:15" ht="12" customHeight="1" x14ac:dyDescent="0.3">
      <c r="A14" s="75"/>
      <c r="B14" s="76"/>
      <c r="C14" s="77">
        <f t="shared" si="0"/>
        <v>460</v>
      </c>
      <c r="D14" s="78">
        <v>28</v>
      </c>
      <c r="E14" s="79">
        <f t="shared" si="1"/>
        <v>0.55284196865778079</v>
      </c>
      <c r="F14" s="69"/>
      <c r="G14" s="8"/>
      <c r="H14" s="8"/>
      <c r="I14" s="8"/>
      <c r="J14" s="8"/>
      <c r="K14" s="8"/>
      <c r="L14" s="6"/>
      <c r="M14" s="6"/>
      <c r="N14" s="6"/>
      <c r="O14" s="6"/>
    </row>
    <row r="15" spans="1:15" ht="12" customHeight="1" x14ac:dyDescent="0.3">
      <c r="A15" s="75"/>
      <c r="B15" s="76"/>
      <c r="C15" s="77">
        <f t="shared" si="0"/>
        <v>470</v>
      </c>
      <c r="D15" s="78">
        <v>22.1</v>
      </c>
      <c r="E15" s="79">
        <f t="shared" si="1"/>
        <v>0.65560772631488917</v>
      </c>
      <c r="F15" s="69"/>
      <c r="G15" s="8"/>
      <c r="H15" s="8"/>
      <c r="I15" s="8"/>
      <c r="J15" s="8"/>
      <c r="K15" s="8"/>
      <c r="L15" s="6"/>
      <c r="M15" s="6"/>
      <c r="N15" s="6"/>
      <c r="O15" s="6"/>
    </row>
    <row r="16" spans="1:15" ht="12" customHeight="1" x14ac:dyDescent="0.3">
      <c r="A16" s="75"/>
      <c r="B16" s="76"/>
      <c r="C16" s="77">
        <f t="shared" si="0"/>
        <v>480</v>
      </c>
      <c r="D16" s="78">
        <v>18.399999999999999</v>
      </c>
      <c r="E16" s="79">
        <f>2-LOG(D16)</f>
        <v>0.73518217699046362</v>
      </c>
      <c r="F16" s="69"/>
      <c r="G16" s="8"/>
      <c r="H16" s="8"/>
      <c r="I16" s="8"/>
      <c r="J16" s="8"/>
      <c r="K16" s="8"/>
      <c r="L16" s="6"/>
      <c r="M16" s="6"/>
      <c r="N16" s="6"/>
      <c r="O16" s="6"/>
    </row>
    <row r="17" spans="1:15" ht="12" customHeight="1" x14ac:dyDescent="0.3">
      <c r="A17" s="75"/>
      <c r="B17" s="76"/>
      <c r="C17" s="77">
        <f t="shared" si="0"/>
        <v>490</v>
      </c>
      <c r="D17" s="78">
        <v>15.6</v>
      </c>
      <c r="E17" s="79">
        <f t="shared" si="1"/>
        <v>0.80687540164553839</v>
      </c>
      <c r="F17" s="69"/>
      <c r="G17" s="8"/>
      <c r="H17" s="8"/>
      <c r="I17" s="8"/>
      <c r="J17" s="8"/>
      <c r="K17" s="8"/>
      <c r="L17" s="6"/>
      <c r="M17" s="6"/>
      <c r="N17" s="6"/>
      <c r="O17" s="6"/>
    </row>
    <row r="18" spans="1:15" ht="12" customHeight="1" x14ac:dyDescent="0.3">
      <c r="A18" s="75"/>
      <c r="B18" s="76"/>
      <c r="C18" s="77">
        <f t="shared" si="0"/>
        <v>500</v>
      </c>
      <c r="D18" s="78">
        <v>12.3</v>
      </c>
      <c r="E18" s="79">
        <f t="shared" si="1"/>
        <v>0.91009488856060194</v>
      </c>
      <c r="F18" s="69"/>
      <c r="G18" s="8"/>
      <c r="H18" s="8"/>
      <c r="I18" s="8"/>
      <c r="J18" s="8"/>
      <c r="K18" s="8"/>
      <c r="L18" s="6"/>
      <c r="M18" s="6"/>
      <c r="N18" s="6"/>
      <c r="O18" s="6"/>
    </row>
    <row r="19" spans="1:15" ht="12" customHeight="1" x14ac:dyDescent="0.3">
      <c r="A19" s="75"/>
      <c r="B19" s="76"/>
      <c r="C19" s="77">
        <f t="shared" si="0"/>
        <v>510</v>
      </c>
      <c r="D19" s="78">
        <v>10.8</v>
      </c>
      <c r="E19" s="79">
        <f t="shared" si="1"/>
        <v>0.96657624451305035</v>
      </c>
      <c r="F19" s="69"/>
      <c r="G19" s="8"/>
      <c r="H19" s="8"/>
      <c r="I19" s="8"/>
      <c r="J19" s="8"/>
      <c r="K19" s="8"/>
      <c r="L19" s="6"/>
      <c r="M19" s="6"/>
      <c r="N19" s="6"/>
      <c r="O19" s="6"/>
    </row>
    <row r="20" spans="1:15" ht="12" customHeight="1" x14ac:dyDescent="0.3">
      <c r="A20" s="75"/>
      <c r="B20" s="76"/>
      <c r="C20" s="77">
        <f t="shared" si="0"/>
        <v>520</v>
      </c>
      <c r="D20" s="78">
        <v>11.2</v>
      </c>
      <c r="E20" s="79">
        <f t="shared" si="1"/>
        <v>0.95078197732981851</v>
      </c>
      <c r="F20" s="69"/>
      <c r="G20" s="8"/>
      <c r="H20" s="8"/>
      <c r="I20" s="8"/>
      <c r="J20" s="8"/>
      <c r="K20" s="8"/>
      <c r="L20" s="6"/>
      <c r="M20" s="6"/>
      <c r="N20" s="6"/>
      <c r="O20" s="6"/>
    </row>
    <row r="21" spans="1:15" ht="12" customHeight="1" x14ac:dyDescent="0.3">
      <c r="A21" s="75"/>
      <c r="B21" s="76"/>
      <c r="C21" s="77">
        <f t="shared" si="0"/>
        <v>530</v>
      </c>
      <c r="D21" s="78">
        <v>14.9</v>
      </c>
      <c r="E21" s="79">
        <f t="shared" si="1"/>
        <v>0.82681373158772598</v>
      </c>
      <c r="F21" s="69"/>
      <c r="G21" s="8"/>
      <c r="H21" s="8"/>
      <c r="I21" s="8"/>
      <c r="J21" s="8"/>
      <c r="K21" s="8"/>
      <c r="L21" s="6"/>
      <c r="M21" s="6"/>
      <c r="N21" s="6"/>
      <c r="O21" s="6"/>
    </row>
    <row r="22" spans="1:15" ht="12" customHeight="1" x14ac:dyDescent="0.3">
      <c r="A22" s="75"/>
      <c r="B22" s="76"/>
      <c r="C22" s="77">
        <f t="shared" si="0"/>
        <v>540</v>
      </c>
      <c r="D22" s="78">
        <v>22</v>
      </c>
      <c r="E22" s="79">
        <f t="shared" si="1"/>
        <v>0.65757731917779383</v>
      </c>
      <c r="F22" s="69"/>
      <c r="G22" s="8"/>
      <c r="H22" s="8"/>
      <c r="I22" s="8"/>
      <c r="J22" s="8"/>
      <c r="K22" s="8"/>
      <c r="L22" s="6"/>
      <c r="M22" s="6"/>
      <c r="N22" s="6"/>
      <c r="O22" s="6"/>
    </row>
    <row r="23" spans="1:15" ht="12" customHeight="1" x14ac:dyDescent="0.3">
      <c r="A23" s="75"/>
      <c r="B23" s="76"/>
      <c r="C23" s="77">
        <f t="shared" si="0"/>
        <v>550</v>
      </c>
      <c r="D23" s="78">
        <v>34.1</v>
      </c>
      <c r="E23" s="79">
        <f t="shared" si="1"/>
        <v>0.46724562100750222</v>
      </c>
      <c r="F23" s="69"/>
      <c r="G23" s="8"/>
      <c r="H23" s="8"/>
      <c r="I23" s="8"/>
      <c r="J23" s="8"/>
      <c r="K23" s="8"/>
      <c r="L23" s="6"/>
      <c r="M23" s="6"/>
      <c r="N23" s="6"/>
      <c r="O23" s="6"/>
    </row>
    <row r="24" spans="1:15" ht="12" customHeight="1" x14ac:dyDescent="0.3">
      <c r="A24" s="75"/>
      <c r="B24" s="76"/>
      <c r="C24" s="77">
        <f t="shared" si="0"/>
        <v>560</v>
      </c>
      <c r="D24" s="78">
        <v>48.2</v>
      </c>
      <c r="E24" s="79">
        <f t="shared" si="1"/>
        <v>0.3169529617611504</v>
      </c>
      <c r="F24" s="69"/>
      <c r="G24" s="8"/>
      <c r="H24" s="8"/>
      <c r="I24" s="8"/>
      <c r="J24" s="8"/>
      <c r="K24" s="8"/>
      <c r="L24" s="6"/>
      <c r="M24" s="6"/>
      <c r="N24" s="6"/>
      <c r="O24" s="6"/>
    </row>
    <row r="25" spans="1:15" ht="12" customHeight="1" x14ac:dyDescent="0.3">
      <c r="A25" s="75"/>
      <c r="B25" s="76"/>
      <c r="C25" s="77">
        <f t="shared" si="0"/>
        <v>570</v>
      </c>
      <c r="D25" s="78">
        <v>63.8</v>
      </c>
      <c r="E25" s="79">
        <f t="shared" si="1"/>
        <v>0.19517932127883775</v>
      </c>
      <c r="F25" s="69"/>
      <c r="G25" s="8"/>
      <c r="H25" s="8"/>
      <c r="I25" s="8"/>
      <c r="J25" s="8"/>
      <c r="K25" s="8"/>
      <c r="L25" s="6"/>
      <c r="M25" s="6"/>
      <c r="N25" s="6"/>
      <c r="O25" s="6"/>
    </row>
    <row r="26" spans="1:15" ht="12" customHeight="1" x14ac:dyDescent="0.3">
      <c r="A26" s="75"/>
      <c r="B26" s="76"/>
      <c r="C26" s="77">
        <f t="shared" si="0"/>
        <v>580</v>
      </c>
      <c r="D26" s="78">
        <v>75.2</v>
      </c>
      <c r="E26" s="79">
        <f t="shared" si="1"/>
        <v>0.12378215940835768</v>
      </c>
      <c r="F26" s="69"/>
      <c r="G26" s="8"/>
      <c r="H26" s="8"/>
      <c r="I26" s="8"/>
      <c r="J26" s="8"/>
      <c r="K26" s="8"/>
      <c r="L26" s="6"/>
      <c r="M26" s="6"/>
      <c r="N26" s="6"/>
      <c r="O26" s="6"/>
    </row>
    <row r="27" spans="1:15" ht="12" customHeight="1" x14ac:dyDescent="0.3">
      <c r="A27" s="75"/>
      <c r="B27" s="76"/>
      <c r="C27" s="77">
        <f t="shared" si="0"/>
        <v>590</v>
      </c>
      <c r="D27" s="78">
        <v>81.900000000000006</v>
      </c>
      <c r="E27" s="79">
        <f t="shared" si="1"/>
        <v>8.6716098239581596E-2</v>
      </c>
      <c r="F27" s="69"/>
      <c r="G27" s="8"/>
      <c r="H27" s="8"/>
      <c r="I27" s="8"/>
      <c r="J27" s="8"/>
      <c r="K27" s="8"/>
      <c r="L27" s="6"/>
      <c r="M27" s="6"/>
      <c r="N27" s="6"/>
      <c r="O27" s="6"/>
    </row>
    <row r="28" spans="1:15" ht="12" customHeight="1" x14ac:dyDescent="0.3">
      <c r="A28" s="75"/>
      <c r="B28" s="76"/>
      <c r="C28" s="77">
        <f t="shared" si="0"/>
        <v>600</v>
      </c>
      <c r="D28" s="78">
        <v>84.8</v>
      </c>
      <c r="E28" s="79">
        <f t="shared" si="1"/>
        <v>7.1604147743286273E-2</v>
      </c>
      <c r="F28" s="69"/>
      <c r="G28" s="8"/>
      <c r="H28" s="8"/>
      <c r="I28" s="8"/>
      <c r="J28" s="8"/>
      <c r="K28" s="8"/>
      <c r="L28" s="6"/>
      <c r="M28" s="6"/>
      <c r="N28" s="6"/>
      <c r="O28" s="6"/>
    </row>
    <row r="29" spans="1:15" ht="12" customHeight="1" x14ac:dyDescent="0.3">
      <c r="A29" s="18"/>
      <c r="B29" s="16"/>
      <c r="C29" s="68"/>
      <c r="D29" s="69"/>
      <c r="E29" s="69"/>
      <c r="F29" s="69"/>
      <c r="G29" s="8"/>
      <c r="H29" s="8"/>
      <c r="I29" s="8"/>
      <c r="J29" s="8"/>
      <c r="K29" s="8"/>
      <c r="L29" s="6"/>
      <c r="M29" s="6"/>
      <c r="N29" s="6"/>
      <c r="O29" s="6"/>
    </row>
    <row r="30" spans="1:15" ht="12" customHeight="1" x14ac:dyDescent="0.3">
      <c r="A30" s="18"/>
      <c r="B30" s="16"/>
      <c r="C30" s="68"/>
      <c r="D30" s="69"/>
      <c r="E30" s="69"/>
      <c r="F30" s="69"/>
      <c r="G30" s="8"/>
      <c r="H30" s="8"/>
      <c r="I30" s="8"/>
      <c r="J30" s="8"/>
      <c r="K30" s="8"/>
      <c r="L30" s="6"/>
      <c r="M30" s="6"/>
      <c r="N30" s="6"/>
      <c r="O30" s="6"/>
    </row>
    <row r="31" spans="1:15" ht="12" customHeight="1" x14ac:dyDescent="0.3">
      <c r="A31" s="18"/>
      <c r="B31" s="16"/>
      <c r="C31" s="68"/>
      <c r="D31" s="69"/>
      <c r="E31" s="69"/>
      <c r="F31" s="69"/>
      <c r="G31" s="8"/>
      <c r="H31" s="8"/>
      <c r="I31" s="8"/>
      <c r="J31" s="8"/>
      <c r="K31" s="8"/>
      <c r="L31" s="6"/>
      <c r="M31" s="6"/>
      <c r="N31" s="6"/>
      <c r="O31" s="6"/>
    </row>
    <row r="32" spans="1:15" ht="12" customHeight="1" x14ac:dyDescent="0.3">
      <c r="A32" s="18"/>
      <c r="B32" s="16"/>
      <c r="C32" s="68"/>
      <c r="D32" s="69"/>
      <c r="E32" s="69"/>
      <c r="F32" s="69"/>
      <c r="G32" s="8"/>
      <c r="H32" s="8"/>
      <c r="I32" s="8"/>
      <c r="J32" s="8"/>
      <c r="K32" s="8"/>
      <c r="L32" s="6"/>
      <c r="M32" s="6"/>
      <c r="N32" s="6"/>
      <c r="O32" s="6"/>
    </row>
    <row r="33" spans="1:15" ht="12" customHeight="1" x14ac:dyDescent="0.3">
      <c r="A33" s="18"/>
      <c r="B33" s="16"/>
      <c r="C33" s="17"/>
      <c r="D33" s="8"/>
      <c r="E33" s="8"/>
      <c r="F33" s="8"/>
      <c r="G33" s="8"/>
      <c r="H33" s="8"/>
      <c r="I33" s="8"/>
      <c r="J33" s="8"/>
      <c r="K33" s="8"/>
      <c r="L33" s="6"/>
      <c r="M33" s="6"/>
      <c r="N33" s="6"/>
      <c r="O33" s="6"/>
    </row>
    <row r="34" spans="1:15" ht="12" customHeight="1" x14ac:dyDescent="0.3">
      <c r="A34" s="18"/>
      <c r="B34" s="16"/>
      <c r="C34" s="17"/>
      <c r="D34" s="8"/>
      <c r="E34" s="8"/>
      <c r="F34" s="8"/>
      <c r="G34" s="8"/>
      <c r="H34" s="8"/>
      <c r="I34" s="8"/>
      <c r="J34" s="8"/>
      <c r="K34" s="8"/>
      <c r="L34" s="6"/>
      <c r="M34" s="6"/>
      <c r="N34" s="6"/>
      <c r="O34" s="6"/>
    </row>
    <row r="35" spans="1:15" ht="12" customHeight="1" x14ac:dyDescent="0.3">
      <c r="A35" s="18"/>
      <c r="B35" s="16"/>
      <c r="C35" s="17"/>
      <c r="D35" s="8"/>
      <c r="E35" s="8"/>
      <c r="F35" s="8"/>
      <c r="G35" s="8"/>
      <c r="H35" s="8"/>
      <c r="I35" s="8"/>
      <c r="J35" s="8"/>
      <c r="K35" s="8"/>
      <c r="L35" s="6"/>
      <c r="M35" s="6"/>
      <c r="N35" s="6"/>
      <c r="O35" s="6"/>
    </row>
    <row r="36" spans="1:15" ht="12" customHeight="1" x14ac:dyDescent="0.3">
      <c r="A36" s="18"/>
      <c r="B36" s="16"/>
      <c r="C36" s="17"/>
      <c r="D36" s="8"/>
      <c r="E36" s="8"/>
      <c r="F36" s="8"/>
      <c r="G36" s="8"/>
      <c r="H36" s="8"/>
      <c r="I36" s="8"/>
      <c r="J36" s="8"/>
      <c r="K36" s="8"/>
      <c r="L36" s="6"/>
      <c r="M36" s="6"/>
      <c r="N36" s="6"/>
      <c r="O36" s="6"/>
    </row>
    <row r="37" spans="1:15" ht="12" customHeight="1" x14ac:dyDescent="0.3">
      <c r="A37" s="18"/>
      <c r="B37" s="16"/>
      <c r="C37" s="17"/>
      <c r="D37" s="8"/>
      <c r="E37" s="8"/>
      <c r="F37" s="8"/>
      <c r="G37" s="8"/>
      <c r="H37" s="8"/>
      <c r="I37" s="8"/>
      <c r="J37" s="8"/>
      <c r="K37" s="8"/>
      <c r="L37" s="6"/>
      <c r="M37" s="6"/>
      <c r="N37" s="6"/>
      <c r="O37" s="6"/>
    </row>
    <row r="38" spans="1:15" ht="12" customHeight="1" x14ac:dyDescent="0.3">
      <c r="A38" s="18"/>
      <c r="B38" s="16"/>
      <c r="C38" s="17"/>
      <c r="D38" s="8"/>
      <c r="E38" s="8"/>
      <c r="F38" s="8"/>
      <c r="G38" s="8"/>
      <c r="H38" s="8"/>
      <c r="I38" s="8"/>
      <c r="J38" s="8"/>
      <c r="K38" s="8"/>
      <c r="L38" s="6"/>
      <c r="M38" s="6"/>
      <c r="N38" s="6"/>
      <c r="O38" s="6"/>
    </row>
    <row r="39" spans="1:15" ht="12" customHeight="1" x14ac:dyDescent="0.3">
      <c r="A39" s="18"/>
      <c r="B39" s="16"/>
      <c r="C39" s="17"/>
      <c r="D39" s="8"/>
      <c r="E39" s="8"/>
      <c r="F39" s="8"/>
      <c r="G39" s="8"/>
      <c r="H39" s="8"/>
      <c r="I39" s="8"/>
      <c r="J39" s="8"/>
      <c r="K39" s="8"/>
      <c r="L39" s="6"/>
      <c r="M39" s="6"/>
      <c r="N39" s="6"/>
      <c r="O39" s="6"/>
    </row>
    <row r="40" spans="1:15" ht="12" customHeight="1" x14ac:dyDescent="0.3">
      <c r="A40" s="18"/>
      <c r="B40" s="16"/>
      <c r="C40" s="17"/>
      <c r="D40" s="8"/>
      <c r="E40" s="8"/>
      <c r="F40" s="8"/>
      <c r="G40" s="8"/>
      <c r="H40" s="8"/>
      <c r="I40" s="8"/>
      <c r="J40" s="8"/>
      <c r="K40" s="8"/>
      <c r="L40" s="6"/>
      <c r="M40" s="6"/>
      <c r="N40" s="6"/>
      <c r="O40" s="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view="pageBreakPreview" zoomScale="60" zoomScaleNormal="100" workbookViewId="0">
      <selection activeCell="L25" sqref="L25"/>
    </sheetView>
  </sheetViews>
  <sheetFormatPr defaultRowHeight="13.2" x14ac:dyDescent="0.25"/>
  <cols>
    <col min="1" max="1" width="16.33203125" customWidth="1"/>
  </cols>
  <sheetData>
    <row r="1" spans="1:9" ht="15.6" x14ac:dyDescent="0.3">
      <c r="A1" s="6" t="s">
        <v>157</v>
      </c>
    </row>
    <row r="2" spans="1:9" x14ac:dyDescent="0.25">
      <c r="A2" s="5"/>
      <c r="B2" s="5"/>
      <c r="C2" s="5"/>
      <c r="D2" s="66" t="s">
        <v>71</v>
      </c>
      <c r="E2" s="4"/>
      <c r="F2" s="4"/>
      <c r="G2" s="4"/>
      <c r="H2" s="4"/>
      <c r="I2" s="4"/>
    </row>
    <row r="3" spans="1:9" ht="15.6" x14ac:dyDescent="0.3">
      <c r="A3" s="18" t="s">
        <v>25</v>
      </c>
      <c r="B3" s="18" t="s">
        <v>21</v>
      </c>
      <c r="C3" s="18" t="s">
        <v>33</v>
      </c>
      <c r="D3" s="18" t="s">
        <v>33</v>
      </c>
      <c r="E3" s="8"/>
      <c r="F3" s="8"/>
      <c r="G3" s="8"/>
      <c r="H3" s="8"/>
      <c r="I3" s="8"/>
    </row>
    <row r="4" spans="1:9" ht="15.6" x14ac:dyDescent="0.3">
      <c r="A4" s="19">
        <v>0.2</v>
      </c>
      <c r="B4" s="20">
        <v>10.8</v>
      </c>
      <c r="C4" s="21">
        <f>2-LOG10(B4)</f>
        <v>0.96657624451305035</v>
      </c>
      <c r="D4" s="21">
        <f>$C$11*A4+$C$12</f>
        <v>0.94527139032108987</v>
      </c>
      <c r="E4" s="8"/>
      <c r="F4" s="8"/>
      <c r="G4" s="8"/>
      <c r="H4" s="8"/>
      <c r="I4" s="8"/>
    </row>
    <row r="5" spans="1:9" ht="15.6" x14ac:dyDescent="0.3">
      <c r="A5" s="22">
        <v>0.15</v>
      </c>
      <c r="B5" s="20">
        <v>21.5</v>
      </c>
      <c r="C5" s="21">
        <f>2-LOG10(B5)</f>
        <v>0.66756154008439461</v>
      </c>
      <c r="D5" s="21">
        <f>$C$11*A5+$C$12</f>
        <v>0.70897856851983554</v>
      </c>
      <c r="E5" s="8"/>
      <c r="F5" s="8"/>
      <c r="G5" s="8"/>
      <c r="H5" s="8"/>
      <c r="I5" s="8"/>
    </row>
    <row r="6" spans="1:9" ht="15.6" x14ac:dyDescent="0.3">
      <c r="A6" s="22">
        <v>0.1</v>
      </c>
      <c r="B6" s="20">
        <v>31.8</v>
      </c>
      <c r="C6" s="21">
        <f>2-LOG10(B6)</f>
        <v>0.49757288001556721</v>
      </c>
      <c r="D6" s="21">
        <f>$C$11*A6+$C$12</f>
        <v>0.47268574671858127</v>
      </c>
      <c r="E6" s="8"/>
      <c r="F6" s="8"/>
      <c r="G6" s="8"/>
      <c r="H6" s="8"/>
      <c r="I6" s="8"/>
    </row>
    <row r="7" spans="1:9" ht="15.6" x14ac:dyDescent="0.3">
      <c r="A7" s="22">
        <v>0.05</v>
      </c>
      <c r="B7" s="20">
        <v>60.3</v>
      </c>
      <c r="C7" s="21">
        <f>2-LOG10(B7)</f>
        <v>0.21968268785984879</v>
      </c>
      <c r="D7" s="21">
        <f>$C$11*A7+$C$12</f>
        <v>0.23639292491732694</v>
      </c>
      <c r="E7" s="8"/>
      <c r="F7" s="8"/>
      <c r="G7" s="8"/>
      <c r="H7" s="8"/>
      <c r="I7" s="8"/>
    </row>
    <row r="8" spans="1:9" ht="15.6" x14ac:dyDescent="0.3">
      <c r="A8" s="22">
        <v>2.5000000000000001E-2</v>
      </c>
      <c r="B8" s="20">
        <v>74.099999999999994</v>
      </c>
      <c r="C8" s="21">
        <f>2-LOG10(B8)</f>
        <v>0.13018179202067182</v>
      </c>
      <c r="D8" s="21">
        <f>$C$11*A8+$C$12</f>
        <v>0.11824651401669978</v>
      </c>
      <c r="E8" s="8"/>
      <c r="F8" s="8"/>
      <c r="G8" s="8"/>
      <c r="H8" s="8"/>
      <c r="I8" s="8"/>
    </row>
    <row r="9" spans="1:9" ht="15.6" x14ac:dyDescent="0.3">
      <c r="A9" s="8"/>
      <c r="B9" s="8"/>
      <c r="C9" s="18"/>
      <c r="D9" s="8"/>
      <c r="E9" s="8"/>
      <c r="F9" s="8"/>
      <c r="G9" s="8"/>
      <c r="H9" s="8"/>
      <c r="I9" s="8"/>
    </row>
    <row r="10" spans="1:9" ht="15.6" x14ac:dyDescent="0.3">
      <c r="A10" s="8"/>
      <c r="B10" s="8"/>
      <c r="C10" s="8"/>
      <c r="D10" s="8"/>
      <c r="E10" s="8"/>
      <c r="F10" s="23" t="s">
        <v>92</v>
      </c>
      <c r="G10" s="23"/>
      <c r="H10" s="23"/>
      <c r="I10" s="8"/>
    </row>
    <row r="11" spans="1:9" ht="15.6" x14ac:dyDescent="0.3">
      <c r="A11" s="29" t="s">
        <v>107</v>
      </c>
      <c r="B11" s="30"/>
      <c r="C11" s="31">
        <f>SLOPE(C4:C8,A4:A8)</f>
        <v>4.7258564360250865</v>
      </c>
      <c r="D11" s="24"/>
      <c r="E11" s="8"/>
      <c r="F11" s="23" t="s">
        <v>2</v>
      </c>
      <c r="G11" s="23" t="s">
        <v>4</v>
      </c>
      <c r="H11" s="23" t="s">
        <v>58</v>
      </c>
      <c r="I11" s="8"/>
    </row>
    <row r="12" spans="1:9" ht="15.6" x14ac:dyDescent="0.3">
      <c r="A12" s="29" t="s">
        <v>108</v>
      </c>
      <c r="B12" s="30"/>
      <c r="C12" s="31">
        <f>INTERCEPT(C4:C8,A4:A8)</f>
        <v>1.0010311607261402E-4</v>
      </c>
      <c r="D12" s="24"/>
      <c r="E12" s="8"/>
      <c r="F12" s="23" t="s">
        <v>3</v>
      </c>
      <c r="G12" s="25" t="s">
        <v>3</v>
      </c>
      <c r="H12" s="26" t="s">
        <v>5</v>
      </c>
      <c r="I12" s="8"/>
    </row>
    <row r="13" spans="1:9" ht="15.6" x14ac:dyDescent="0.3">
      <c r="A13" s="29" t="s">
        <v>109</v>
      </c>
      <c r="B13" s="30"/>
      <c r="C13" s="31">
        <f>CORREL(C4:C8,A4:A8)</f>
        <v>0.99651239952538095</v>
      </c>
      <c r="D13" s="27"/>
      <c r="E13" s="8"/>
      <c r="F13" s="8"/>
      <c r="G13" s="8"/>
      <c r="H13" s="8"/>
      <c r="I13" s="8"/>
    </row>
    <row r="14" spans="1:9" ht="15.6" x14ac:dyDescent="0.3">
      <c r="A14" s="8"/>
      <c r="B14" s="8"/>
      <c r="C14" s="24"/>
      <c r="D14" s="24"/>
      <c r="E14" s="8"/>
      <c r="F14" s="8"/>
      <c r="G14" s="8"/>
      <c r="H14" s="8"/>
      <c r="I14" s="8"/>
    </row>
    <row r="15" spans="1:9" ht="15.6" x14ac:dyDescent="0.3">
      <c r="A15" s="8"/>
      <c r="B15" s="8"/>
      <c r="C15" s="24"/>
      <c r="D15" s="24"/>
      <c r="E15" s="8"/>
      <c r="F15" s="8"/>
      <c r="G15" s="8"/>
      <c r="H15" s="8"/>
      <c r="I15" s="8"/>
    </row>
    <row r="16" spans="1:9" ht="15.6" x14ac:dyDescent="0.3">
      <c r="A16" s="8"/>
      <c r="B16" s="8"/>
      <c r="C16" s="24"/>
      <c r="D16" s="24"/>
      <c r="E16" s="8"/>
      <c r="F16" s="8"/>
      <c r="G16" s="8"/>
      <c r="H16" s="8"/>
      <c r="I16" s="8"/>
    </row>
    <row r="17" spans="1:9" ht="15.6" x14ac:dyDescent="0.3">
      <c r="A17" s="8"/>
      <c r="B17" s="8"/>
      <c r="C17" s="28"/>
      <c r="D17" s="24"/>
      <c r="E17" s="8"/>
      <c r="F17" s="8"/>
      <c r="G17" s="8"/>
      <c r="H17" s="8"/>
      <c r="I17" s="8"/>
    </row>
    <row r="18" spans="1:9" ht="15.6" x14ac:dyDescent="0.3">
      <c r="A18" s="8"/>
      <c r="B18" s="8"/>
      <c r="C18" s="27"/>
      <c r="D18" s="24"/>
      <c r="E18" s="8"/>
      <c r="F18" s="8"/>
      <c r="G18" s="8"/>
      <c r="H18" s="8"/>
      <c r="I18" s="8"/>
    </row>
    <row r="19" spans="1:9" ht="15.6" x14ac:dyDescent="0.3">
      <c r="A19" s="8"/>
      <c r="B19" s="8"/>
      <c r="C19" s="24"/>
      <c r="D19" s="24"/>
      <c r="E19" s="8"/>
      <c r="F19" s="8"/>
      <c r="G19" s="8"/>
      <c r="H19" s="8"/>
      <c r="I19" s="8"/>
    </row>
    <row r="20" spans="1:9" ht="15.6" x14ac:dyDescent="0.3">
      <c r="A20" s="8"/>
      <c r="B20" s="8"/>
      <c r="C20" s="8"/>
      <c r="D20" s="8"/>
      <c r="E20" s="8"/>
      <c r="F20" s="8"/>
      <c r="G20" s="8"/>
      <c r="H20" s="8"/>
      <c r="I20" s="8"/>
    </row>
    <row r="21" spans="1:9" ht="15.6" x14ac:dyDescent="0.3">
      <c r="A21" s="8"/>
      <c r="B21" s="8"/>
      <c r="C21" s="8"/>
      <c r="D21" s="8"/>
      <c r="E21" s="8"/>
      <c r="F21" s="8"/>
      <c r="G21" s="8"/>
      <c r="H21" s="8"/>
      <c r="I21" s="8"/>
    </row>
    <row r="22" spans="1:9" ht="15.6" x14ac:dyDescent="0.3">
      <c r="A22" s="8"/>
      <c r="B22" s="8"/>
      <c r="C22" s="8"/>
      <c r="D22" s="8"/>
      <c r="E22" s="8"/>
      <c r="F22" s="8"/>
      <c r="G22" s="8"/>
      <c r="H22" s="8"/>
      <c r="I22" s="8"/>
    </row>
    <row r="23" spans="1:9" ht="15.6" x14ac:dyDescent="0.3">
      <c r="A23" s="8"/>
      <c r="B23" s="8"/>
      <c r="C23" s="8"/>
      <c r="D23" s="8"/>
      <c r="E23" s="8"/>
      <c r="F23" s="8"/>
      <c r="G23" s="8"/>
      <c r="H23" s="8"/>
      <c r="I23" s="8"/>
    </row>
    <row r="24" spans="1:9" ht="15.6" x14ac:dyDescent="0.3">
      <c r="A24" s="8"/>
      <c r="B24" s="8"/>
      <c r="C24" s="8"/>
      <c r="D24" s="8"/>
      <c r="E24" s="8"/>
      <c r="F24" s="8"/>
      <c r="G24" s="8"/>
      <c r="H24" s="8"/>
      <c r="I24" s="8"/>
    </row>
    <row r="25" spans="1:9" ht="15.6" x14ac:dyDescent="0.3">
      <c r="A25" s="8"/>
      <c r="B25" s="8"/>
      <c r="C25" s="8"/>
      <c r="D25" s="8"/>
      <c r="E25" s="8"/>
      <c r="F25" s="8"/>
      <c r="G25" s="8"/>
      <c r="H25" s="8"/>
      <c r="I25" s="8"/>
    </row>
    <row r="26" spans="1:9" ht="15.6" x14ac:dyDescent="0.3">
      <c r="A26" s="8"/>
      <c r="B26" s="8"/>
      <c r="C26" s="8"/>
      <c r="D26" s="8"/>
      <c r="E26" s="8"/>
      <c r="F26" s="8"/>
      <c r="G26" s="8"/>
      <c r="H26" s="8"/>
      <c r="I26" s="8"/>
    </row>
    <row r="27" spans="1:9" ht="15.6" x14ac:dyDescent="0.3">
      <c r="A27" s="8"/>
      <c r="B27" s="8"/>
      <c r="C27" s="8"/>
      <c r="D27" s="8"/>
      <c r="E27" s="8"/>
      <c r="F27" s="8"/>
      <c r="G27" s="8"/>
      <c r="H27" s="8"/>
      <c r="I27" s="8"/>
    </row>
    <row r="28" spans="1:9" ht="15.6" x14ac:dyDescent="0.3">
      <c r="A28" s="8"/>
      <c r="B28" s="8"/>
      <c r="C28" s="8"/>
      <c r="D28" s="8"/>
      <c r="E28" s="8"/>
      <c r="F28" s="8"/>
      <c r="G28" s="8"/>
      <c r="H28" s="8"/>
      <c r="I28" s="8"/>
    </row>
    <row r="29" spans="1:9" ht="15.6" x14ac:dyDescent="0.3">
      <c r="A29" s="8"/>
      <c r="B29" s="8"/>
      <c r="C29" s="8"/>
      <c r="D29" s="8"/>
      <c r="E29" s="8"/>
      <c r="F29" s="8"/>
      <c r="G29" s="8"/>
      <c r="H29" s="8"/>
      <c r="I29" s="8"/>
    </row>
    <row r="30" spans="1:9" ht="15.6" x14ac:dyDescent="0.3">
      <c r="A30" s="8"/>
      <c r="B30" s="8"/>
      <c r="C30" s="8"/>
      <c r="D30" s="8"/>
      <c r="E30" s="8"/>
      <c r="F30" s="8"/>
      <c r="G30" s="8"/>
      <c r="H30" s="8"/>
      <c r="I30" s="8"/>
    </row>
    <row r="31" spans="1:9" ht="15.6" x14ac:dyDescent="0.3">
      <c r="A31" s="8"/>
      <c r="B31" s="8"/>
      <c r="C31" s="8"/>
      <c r="D31" s="8"/>
      <c r="E31" s="8"/>
      <c r="F31" s="8"/>
      <c r="G31" s="8"/>
      <c r="H31" s="8"/>
      <c r="I31" s="8"/>
    </row>
    <row r="32" spans="1:9" ht="15.6" x14ac:dyDescent="0.3">
      <c r="A32" s="8"/>
      <c r="B32" s="8"/>
      <c r="C32" s="8"/>
      <c r="D32" s="8"/>
      <c r="E32" s="8"/>
      <c r="F32" s="8"/>
      <c r="G32" s="8"/>
      <c r="H32" s="8"/>
      <c r="I32" s="8"/>
    </row>
    <row r="33" spans="1:9" ht="15.6" x14ac:dyDescent="0.3">
      <c r="A33" s="8"/>
      <c r="B33" s="8"/>
      <c r="C33" s="8"/>
      <c r="D33" s="8"/>
      <c r="E33" s="8"/>
      <c r="F33" s="8"/>
      <c r="G33" s="8"/>
      <c r="H33" s="8"/>
      <c r="I33" s="8"/>
    </row>
    <row r="34" spans="1:9" ht="15.6" x14ac:dyDescent="0.3">
      <c r="A34" s="8"/>
      <c r="B34" s="8"/>
      <c r="C34" s="8"/>
      <c r="D34" s="8"/>
      <c r="E34" s="8"/>
      <c r="F34" s="8"/>
      <c r="G34" s="8"/>
      <c r="H34" s="8"/>
      <c r="I34" s="8"/>
    </row>
    <row r="35" spans="1:9" ht="15.6" x14ac:dyDescent="0.3">
      <c r="A35" s="8"/>
      <c r="B35" s="8"/>
      <c r="C35" s="8"/>
      <c r="D35" s="8"/>
      <c r="E35" s="8"/>
      <c r="F35" s="8"/>
      <c r="G35" s="8"/>
      <c r="H35" s="8"/>
      <c r="I35" s="8"/>
    </row>
    <row r="36" spans="1:9" ht="15.6" x14ac:dyDescent="0.3">
      <c r="A36" s="8"/>
      <c r="B36" s="8"/>
      <c r="C36" s="8"/>
      <c r="D36" s="8"/>
      <c r="E36" s="8"/>
      <c r="F36" s="8"/>
      <c r="G36" s="8"/>
      <c r="H36" s="8"/>
      <c r="I36" s="8"/>
    </row>
    <row r="37" spans="1:9" ht="15.6" x14ac:dyDescent="0.3">
      <c r="A37" s="8"/>
      <c r="B37" s="8"/>
      <c r="C37" s="8"/>
      <c r="D37" s="8"/>
      <c r="E37" s="8"/>
      <c r="F37" s="8"/>
      <c r="G37" s="8"/>
      <c r="H37" s="8"/>
      <c r="I37" s="8"/>
    </row>
    <row r="38" spans="1:9" ht="15.6" x14ac:dyDescent="0.3">
      <c r="A38" s="8"/>
      <c r="B38" s="8"/>
      <c r="C38" s="8"/>
      <c r="D38" s="8"/>
      <c r="E38" s="8"/>
      <c r="F38" s="8"/>
      <c r="G38" s="8"/>
      <c r="H38" s="8"/>
      <c r="I38" s="8"/>
    </row>
    <row r="39" spans="1:9" ht="15.6" x14ac:dyDescent="0.3">
      <c r="A39" s="8"/>
      <c r="B39" s="8"/>
      <c r="C39" s="8"/>
      <c r="D39" s="8"/>
      <c r="E39" s="8"/>
      <c r="F39" s="8"/>
      <c r="G39" s="8"/>
      <c r="H39" s="8"/>
      <c r="I39" s="8"/>
    </row>
    <row r="40" spans="1:9" ht="15.6" x14ac:dyDescent="0.3">
      <c r="A40" s="8"/>
      <c r="B40" s="8"/>
      <c r="C40" s="8"/>
      <c r="D40" s="8"/>
      <c r="E40" s="8"/>
      <c r="F40" s="8"/>
      <c r="G40" s="8"/>
      <c r="H40" s="8"/>
      <c r="I40" s="8"/>
    </row>
    <row r="41" spans="1:9" ht="15.6" x14ac:dyDescent="0.3">
      <c r="A41" s="8"/>
      <c r="B41" s="8"/>
      <c r="C41" s="8"/>
      <c r="D41" s="8"/>
      <c r="E41" s="8"/>
      <c r="F41" s="8"/>
      <c r="G41" s="8"/>
      <c r="H41" s="8"/>
      <c r="I41" s="8"/>
    </row>
    <row r="42" spans="1:9" ht="15.6" x14ac:dyDescent="0.3">
      <c r="A42" s="8"/>
      <c r="B42" s="8"/>
      <c r="C42" s="8"/>
      <c r="D42" s="8"/>
      <c r="E42" s="8"/>
      <c r="F42" s="8"/>
      <c r="G42" s="8"/>
      <c r="H42" s="8"/>
      <c r="I42" s="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zoomScale="60" zoomScaleNormal="100" workbookViewId="0">
      <selection activeCell="L25" sqref="L25"/>
    </sheetView>
  </sheetViews>
  <sheetFormatPr defaultRowHeight="13.2" x14ac:dyDescent="0.25"/>
  <sheetData>
    <row r="1" spans="1:9" ht="15.6" x14ac:dyDescent="0.3">
      <c r="A1" s="6"/>
      <c r="B1" s="6"/>
      <c r="C1" s="6"/>
      <c r="D1" s="6"/>
      <c r="E1" s="6"/>
      <c r="F1" s="6"/>
      <c r="G1" s="6"/>
      <c r="H1" s="6"/>
      <c r="I1" s="6"/>
    </row>
    <row r="2" spans="1:9" ht="15.6" x14ac:dyDescent="0.3">
      <c r="A2" s="6" t="s">
        <v>110</v>
      </c>
      <c r="B2" s="6"/>
      <c r="C2" s="6"/>
      <c r="D2" s="6"/>
      <c r="E2" s="6" t="s">
        <v>0</v>
      </c>
      <c r="F2" s="6" t="s">
        <v>0</v>
      </c>
      <c r="G2" s="6"/>
      <c r="H2" s="6"/>
      <c r="I2" s="6"/>
    </row>
    <row r="3" spans="1:9" ht="15.6" x14ac:dyDescent="0.3">
      <c r="A3" s="6"/>
      <c r="B3" s="6"/>
      <c r="C3" s="6"/>
      <c r="D3" s="6"/>
      <c r="E3" s="6"/>
      <c r="F3" s="6"/>
      <c r="G3" s="6"/>
      <c r="H3" s="6"/>
      <c r="I3" s="6"/>
    </row>
    <row r="4" spans="1:9" ht="15.6" x14ac:dyDescent="0.3">
      <c r="A4" s="6" t="s">
        <v>65</v>
      </c>
      <c r="B4" s="6" t="s">
        <v>78</v>
      </c>
      <c r="C4" s="6"/>
      <c r="D4" s="6"/>
      <c r="E4" s="6"/>
      <c r="F4" s="6"/>
      <c r="G4" s="6"/>
      <c r="H4" s="6"/>
      <c r="I4" s="6"/>
    </row>
    <row r="5" spans="1:9" ht="15.6" x14ac:dyDescent="0.3">
      <c r="A5" s="6"/>
      <c r="B5" s="6"/>
      <c r="C5" s="6"/>
      <c r="D5" s="6"/>
      <c r="E5" s="6"/>
      <c r="F5" s="6"/>
      <c r="G5" s="6"/>
      <c r="H5" s="6"/>
      <c r="I5" s="6"/>
    </row>
    <row r="6" spans="1:9" ht="15.6" x14ac:dyDescent="0.3">
      <c r="A6" s="6" t="s">
        <v>111</v>
      </c>
      <c r="B6" s="6"/>
      <c r="C6" s="6"/>
      <c r="D6" s="6"/>
      <c r="E6" s="6"/>
      <c r="F6" s="6"/>
      <c r="G6" s="6"/>
      <c r="H6" s="6"/>
      <c r="I6" s="6"/>
    </row>
    <row r="7" spans="1:9" ht="15.6" x14ac:dyDescent="0.3">
      <c r="A7" s="6" t="s">
        <v>166</v>
      </c>
      <c r="B7" s="6"/>
      <c r="C7" s="6"/>
      <c r="D7" s="6"/>
      <c r="E7" s="6"/>
      <c r="F7" s="6"/>
      <c r="G7" s="6"/>
      <c r="H7" s="6"/>
      <c r="I7" s="6"/>
    </row>
    <row r="8" spans="1:9" ht="15.6" x14ac:dyDescent="0.3">
      <c r="A8" s="6"/>
      <c r="B8" s="6"/>
      <c r="C8" s="6"/>
      <c r="D8" s="6"/>
      <c r="E8" s="6"/>
      <c r="F8" s="6"/>
      <c r="G8" s="6"/>
      <c r="H8" s="6"/>
      <c r="I8" s="6"/>
    </row>
    <row r="9" spans="1:9" ht="15.6" x14ac:dyDescent="0.3">
      <c r="A9" s="6"/>
      <c r="B9" s="6" t="s">
        <v>165</v>
      </c>
      <c r="C9" s="6"/>
      <c r="D9" s="6"/>
      <c r="E9" s="6"/>
      <c r="F9" s="6"/>
      <c r="G9" s="6" t="s">
        <v>0</v>
      </c>
      <c r="H9" s="6"/>
      <c r="I9" s="6"/>
    </row>
    <row r="10" spans="1:9" ht="15.6" x14ac:dyDescent="0.3">
      <c r="A10" s="6"/>
      <c r="B10" s="6"/>
      <c r="C10" s="6"/>
      <c r="D10" s="6"/>
      <c r="E10" s="6"/>
      <c r="F10" s="6"/>
      <c r="G10" s="6"/>
      <c r="H10" s="6"/>
      <c r="I10" s="6"/>
    </row>
    <row r="11" spans="1:9" ht="15.6" x14ac:dyDescent="0.3">
      <c r="A11" s="6" t="s">
        <v>39</v>
      </c>
      <c r="B11" s="6"/>
      <c r="C11" s="6"/>
      <c r="D11" s="6"/>
      <c r="E11" s="6"/>
      <c r="F11" s="6"/>
      <c r="G11" s="6"/>
      <c r="H11" s="6"/>
      <c r="I11" s="6"/>
    </row>
    <row r="12" spans="1:9" ht="15.6" x14ac:dyDescent="0.3">
      <c r="A12" s="6"/>
      <c r="B12" s="6"/>
      <c r="C12" s="6"/>
      <c r="D12" s="6"/>
      <c r="E12" s="6"/>
      <c r="F12" s="6"/>
      <c r="G12" s="6"/>
      <c r="H12" s="6"/>
      <c r="I12" s="6"/>
    </row>
    <row r="13" spans="1:9" ht="15.6" x14ac:dyDescent="0.3">
      <c r="A13" s="6" t="s">
        <v>23</v>
      </c>
      <c r="B13" s="6"/>
      <c r="C13" s="6"/>
      <c r="D13" s="6"/>
      <c r="E13" s="6"/>
      <c r="F13" s="6"/>
      <c r="G13" s="6"/>
      <c r="H13" s="6"/>
      <c r="I13" s="6"/>
    </row>
    <row r="14" spans="1:9" ht="15.6" x14ac:dyDescent="0.3">
      <c r="A14" s="6" t="s">
        <v>26</v>
      </c>
      <c r="B14" s="6"/>
      <c r="C14" s="6"/>
      <c r="D14" s="6"/>
      <c r="E14" s="6"/>
      <c r="F14" s="6"/>
      <c r="G14" s="6"/>
      <c r="H14" s="6"/>
      <c r="I14" s="6"/>
    </row>
    <row r="15" spans="1:9" ht="15.6" x14ac:dyDescent="0.3">
      <c r="A15" s="6" t="s">
        <v>112</v>
      </c>
      <c r="B15" s="6"/>
      <c r="C15" s="6"/>
      <c r="D15" s="6"/>
      <c r="E15" s="6"/>
      <c r="F15" s="6"/>
      <c r="G15" s="6"/>
      <c r="H15" s="6"/>
      <c r="I15" s="6"/>
    </row>
    <row r="16" spans="1:9" ht="15.6" x14ac:dyDescent="0.3">
      <c r="A16" s="6" t="s">
        <v>113</v>
      </c>
      <c r="B16" s="6"/>
      <c r="C16" s="6"/>
      <c r="D16" s="6"/>
      <c r="E16" s="6"/>
      <c r="F16" s="6"/>
      <c r="G16" s="6"/>
      <c r="H16" s="6"/>
      <c r="I16" s="6"/>
    </row>
    <row r="17" spans="1:9" ht="15.6" x14ac:dyDescent="0.3">
      <c r="A17" s="6"/>
      <c r="B17" s="6"/>
      <c r="C17" s="6"/>
      <c r="D17" s="6"/>
      <c r="E17" s="6"/>
      <c r="F17" s="6"/>
      <c r="G17" s="6"/>
      <c r="H17" s="6"/>
      <c r="I17" s="6"/>
    </row>
    <row r="18" spans="1:9" ht="15.6" x14ac:dyDescent="0.3">
      <c r="A18" s="6"/>
      <c r="B18" s="6"/>
      <c r="C18" s="6"/>
      <c r="D18" s="6"/>
      <c r="E18" s="6"/>
      <c r="F18" s="6"/>
      <c r="G18" s="6"/>
      <c r="H18" s="6"/>
      <c r="I18" s="6"/>
    </row>
    <row r="19" spans="1:9" ht="15.6" x14ac:dyDescent="0.3">
      <c r="A19" s="6"/>
      <c r="B19" s="6"/>
      <c r="C19" s="6"/>
      <c r="D19" s="6"/>
      <c r="E19" s="6"/>
      <c r="F19" s="6"/>
      <c r="G19" s="6"/>
      <c r="H19" s="6"/>
      <c r="I19" s="6"/>
    </row>
    <row r="20" spans="1:9" ht="15.6" x14ac:dyDescent="0.3">
      <c r="A20" s="6"/>
      <c r="B20" s="6"/>
      <c r="C20" s="6"/>
      <c r="D20" s="6"/>
      <c r="E20" s="6"/>
      <c r="F20" s="6"/>
      <c r="G20" s="6"/>
      <c r="H20" s="6"/>
      <c r="I20" s="6"/>
    </row>
    <row r="21" spans="1:9" ht="15.6" x14ac:dyDescent="0.3">
      <c r="A21" s="6"/>
      <c r="B21" s="6"/>
      <c r="C21" s="6"/>
      <c r="D21" s="6"/>
      <c r="E21" s="6"/>
      <c r="F21" s="6"/>
      <c r="G21" s="6"/>
      <c r="H21" s="6"/>
      <c r="I21" s="6"/>
    </row>
    <row r="22" spans="1:9" ht="15.6" x14ac:dyDescent="0.3">
      <c r="A22" s="6"/>
      <c r="B22" s="6"/>
      <c r="C22" s="6"/>
      <c r="D22" s="6"/>
      <c r="E22" s="6"/>
      <c r="F22" s="6"/>
      <c r="G22" s="6"/>
      <c r="H22" s="6"/>
      <c r="I22" s="6"/>
    </row>
    <row r="23" spans="1:9" ht="15.6" x14ac:dyDescent="0.3">
      <c r="A23" s="6"/>
      <c r="B23" s="6"/>
      <c r="C23" s="6"/>
      <c r="D23" s="6"/>
      <c r="E23" s="6"/>
      <c r="F23" s="6"/>
      <c r="G23" s="6"/>
      <c r="H23" s="6"/>
      <c r="I23" s="6"/>
    </row>
    <row r="24" spans="1:9" ht="15.6" x14ac:dyDescent="0.3">
      <c r="A24" s="6"/>
      <c r="B24" s="6"/>
      <c r="C24" s="6"/>
      <c r="D24" s="6"/>
      <c r="E24" s="6"/>
      <c r="F24" s="6"/>
      <c r="G24" s="6"/>
      <c r="H24" s="6"/>
      <c r="I24" s="6"/>
    </row>
    <row r="25" spans="1:9" ht="15.6" x14ac:dyDescent="0.3">
      <c r="A25" s="6"/>
      <c r="B25" s="6"/>
      <c r="C25" s="6"/>
      <c r="D25" s="6"/>
      <c r="E25" s="6"/>
      <c r="F25" s="6"/>
      <c r="G25" s="6"/>
      <c r="H25" s="6"/>
      <c r="I25" s="6"/>
    </row>
    <row r="26" spans="1:9" ht="15.6" x14ac:dyDescent="0.3">
      <c r="A26" s="6"/>
      <c r="B26" s="6"/>
      <c r="C26" s="6"/>
      <c r="D26" s="6"/>
      <c r="E26" s="6"/>
      <c r="F26" s="6"/>
      <c r="G26" s="6"/>
      <c r="H26" s="6"/>
      <c r="I26" s="6"/>
    </row>
    <row r="27" spans="1:9" ht="15.6" x14ac:dyDescent="0.3">
      <c r="A27" s="6"/>
      <c r="B27" s="6"/>
      <c r="C27" s="6"/>
      <c r="D27" s="6"/>
      <c r="E27" s="6"/>
      <c r="F27" s="6"/>
      <c r="G27" s="6"/>
      <c r="H27" s="6"/>
      <c r="I27" s="6"/>
    </row>
    <row r="28" spans="1:9" ht="15.6" x14ac:dyDescent="0.3">
      <c r="A28" s="6"/>
      <c r="B28" s="6"/>
      <c r="C28" s="6"/>
      <c r="D28" s="6"/>
      <c r="E28" s="6"/>
      <c r="F28" s="6"/>
      <c r="G28" s="6"/>
      <c r="H28" s="6"/>
      <c r="I28" s="6"/>
    </row>
  </sheetData>
  <phoneticPr fontId="0" type="noConversion"/>
  <pageMargins left="0.75" right="0.75" top="1" bottom="1" header="0.5" footer="0.5"/>
  <pageSetup scale="9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view="pageBreakPreview" zoomScale="60" zoomScaleNormal="100" workbookViewId="0">
      <selection activeCell="L25" sqref="L25"/>
    </sheetView>
  </sheetViews>
  <sheetFormatPr defaultColWidth="15.44140625" defaultRowHeight="13.2" x14ac:dyDescent="0.25"/>
  <cols>
    <col min="1" max="1" width="18" customWidth="1"/>
    <col min="2" max="2" width="18.109375" customWidth="1"/>
    <col min="3" max="3" width="12.88671875" customWidth="1"/>
    <col min="4" max="4" width="13" customWidth="1"/>
    <col min="5" max="5" width="11.44140625" customWidth="1"/>
  </cols>
  <sheetData>
    <row r="1" spans="1:5" ht="15.6" x14ac:dyDescent="0.3">
      <c r="A1" s="6" t="s">
        <v>54</v>
      </c>
      <c r="B1" s="6"/>
      <c r="C1" s="6"/>
      <c r="D1" s="6"/>
      <c r="E1" s="6"/>
    </row>
    <row r="2" spans="1:5" ht="15.6" x14ac:dyDescent="0.3">
      <c r="A2" s="6"/>
      <c r="B2" s="6"/>
      <c r="C2" s="6"/>
      <c r="D2" s="6"/>
      <c r="E2" s="6"/>
    </row>
    <row r="3" spans="1:5" ht="15.6" x14ac:dyDescent="0.3">
      <c r="A3" s="6" t="s">
        <v>79</v>
      </c>
      <c r="B3" s="6" t="s">
        <v>0</v>
      </c>
      <c r="C3" s="6"/>
      <c r="D3" s="6"/>
      <c r="E3" s="6"/>
    </row>
    <row r="4" spans="1:5" ht="15.6" x14ac:dyDescent="0.3">
      <c r="A4" s="6" t="s">
        <v>115</v>
      </c>
      <c r="B4" s="6"/>
      <c r="C4" s="6"/>
      <c r="D4" s="6"/>
      <c r="E4" s="6"/>
    </row>
    <row r="5" spans="1:5" ht="15.6" x14ac:dyDescent="0.3">
      <c r="A5" s="6" t="s">
        <v>114</v>
      </c>
      <c r="B5" s="6"/>
      <c r="C5" s="6"/>
      <c r="D5" s="6"/>
      <c r="E5" s="6"/>
    </row>
    <row r="6" spans="1:5" ht="15.6" x14ac:dyDescent="0.3">
      <c r="A6" s="6"/>
      <c r="B6" s="6" t="s">
        <v>29</v>
      </c>
      <c r="C6" s="6"/>
      <c r="D6" s="6"/>
      <c r="E6" s="6"/>
    </row>
    <row r="7" spans="1:5" ht="15.6" x14ac:dyDescent="0.3">
      <c r="A7" s="6" t="s">
        <v>40</v>
      </c>
      <c r="B7" s="6"/>
      <c r="C7" s="6"/>
      <c r="D7" s="6"/>
      <c r="E7" s="6"/>
    </row>
    <row r="8" spans="1:5" ht="15.6" x14ac:dyDescent="0.3">
      <c r="A8" s="6"/>
      <c r="B8" s="6"/>
      <c r="C8" s="6"/>
      <c r="D8" s="6"/>
      <c r="E8" s="6"/>
    </row>
    <row r="9" spans="1:5" ht="15.6" x14ac:dyDescent="0.3">
      <c r="A9" s="6" t="s">
        <v>23</v>
      </c>
      <c r="B9" s="6"/>
      <c r="C9" s="6"/>
      <c r="D9" s="6"/>
      <c r="E9" s="6"/>
    </row>
    <row r="10" spans="1:5" ht="15.6" x14ac:dyDescent="0.3">
      <c r="A10" s="6" t="s">
        <v>26</v>
      </c>
      <c r="B10" s="6"/>
      <c r="C10" s="6"/>
      <c r="D10" s="6"/>
      <c r="E10" s="6"/>
    </row>
    <row r="11" spans="1:5" ht="15.6" x14ac:dyDescent="0.3">
      <c r="A11" s="6" t="s">
        <v>112</v>
      </c>
      <c r="B11" s="6"/>
      <c r="C11" s="6"/>
      <c r="D11" s="6"/>
      <c r="E11" s="6"/>
    </row>
    <row r="12" spans="1:5" ht="15.6" x14ac:dyDescent="0.3">
      <c r="A12" s="6" t="s">
        <v>116</v>
      </c>
      <c r="B12" s="6"/>
      <c r="C12" s="6"/>
      <c r="D12" s="6"/>
      <c r="E12" s="6"/>
    </row>
    <row r="13" spans="1:5" ht="15.6" x14ac:dyDescent="0.3">
      <c r="A13" s="6"/>
      <c r="B13" s="6"/>
      <c r="C13" s="6"/>
      <c r="D13" s="6"/>
      <c r="E13" s="6"/>
    </row>
    <row r="14" spans="1:5" ht="15.6" x14ac:dyDescent="0.3">
      <c r="A14" s="7"/>
      <c r="B14" s="7"/>
      <c r="C14" s="7"/>
      <c r="D14" s="7"/>
      <c r="E14" s="7"/>
    </row>
    <row r="15" spans="1:5" ht="15.6" x14ac:dyDescent="0.3">
      <c r="A15" s="8" t="s">
        <v>93</v>
      </c>
      <c r="B15" s="8" t="s">
        <v>73</v>
      </c>
      <c r="C15" s="8" t="s">
        <v>69</v>
      </c>
      <c r="D15" s="8" t="s">
        <v>69</v>
      </c>
      <c r="E15" s="8" t="s">
        <v>84</v>
      </c>
    </row>
    <row r="16" spans="1:5" ht="15.6" x14ac:dyDescent="0.3">
      <c r="A16" s="8"/>
      <c r="B16" s="8" t="s">
        <v>6</v>
      </c>
      <c r="C16" s="8" t="s">
        <v>11</v>
      </c>
      <c r="D16" s="8" t="s">
        <v>10</v>
      </c>
      <c r="E16" s="8" t="s">
        <v>17</v>
      </c>
    </row>
    <row r="17" spans="1:5" ht="19.2" x14ac:dyDescent="0.4">
      <c r="A17" s="8"/>
      <c r="B17" s="8" t="s">
        <v>99</v>
      </c>
      <c r="C17" s="8" t="s">
        <v>98</v>
      </c>
      <c r="D17" s="8" t="s">
        <v>100</v>
      </c>
      <c r="E17" s="8" t="s">
        <v>101</v>
      </c>
    </row>
    <row r="18" spans="1:5" ht="15.6" x14ac:dyDescent="0.3">
      <c r="A18" s="8"/>
      <c r="B18" s="8"/>
      <c r="C18" s="8"/>
      <c r="D18" s="8"/>
      <c r="E18" s="8"/>
    </row>
    <row r="19" spans="1:5" ht="15.6" x14ac:dyDescent="0.3">
      <c r="A19" s="8">
        <v>1</v>
      </c>
      <c r="B19" s="9">
        <v>4.28</v>
      </c>
      <c r="C19" s="9"/>
      <c r="D19" s="9"/>
      <c r="E19" s="10"/>
    </row>
    <row r="20" spans="1:5" ht="15.6" x14ac:dyDescent="0.3">
      <c r="A20" s="8">
        <v>2</v>
      </c>
      <c r="B20" s="9">
        <v>4.21</v>
      </c>
      <c r="C20" s="9"/>
      <c r="D20" s="9"/>
      <c r="E20" s="8"/>
    </row>
    <row r="21" spans="1:5" ht="15.6" x14ac:dyDescent="0.3">
      <c r="A21" s="8">
        <v>3</v>
      </c>
      <c r="B21" s="9">
        <v>4.3</v>
      </c>
      <c r="C21" s="9"/>
      <c r="D21" s="9"/>
      <c r="E21" s="10"/>
    </row>
    <row r="22" spans="1:5" ht="15.6" x14ac:dyDescent="0.3">
      <c r="A22" s="8">
        <v>4</v>
      </c>
      <c r="B22" s="9">
        <v>4.3600000000000003</v>
      </c>
      <c r="C22" s="9"/>
      <c r="D22" s="9"/>
      <c r="E22" s="8"/>
    </row>
    <row r="23" spans="1:5" ht="15.6" x14ac:dyDescent="0.3">
      <c r="A23" s="8">
        <v>5</v>
      </c>
      <c r="B23" s="9">
        <v>4.26</v>
      </c>
      <c r="C23" s="9"/>
      <c r="D23" s="9"/>
      <c r="E23" s="8"/>
    </row>
    <row r="24" spans="1:5" ht="15.6" x14ac:dyDescent="0.3">
      <c r="A24" s="8">
        <v>6</v>
      </c>
      <c r="B24" s="9">
        <v>4.33</v>
      </c>
      <c r="C24" s="9" t="s">
        <v>0</v>
      </c>
      <c r="D24" s="9"/>
      <c r="E24" s="8"/>
    </row>
    <row r="25" spans="1:5" ht="15.6" x14ac:dyDescent="0.3">
      <c r="A25" s="8"/>
      <c r="B25" s="9"/>
      <c r="C25" s="8"/>
      <c r="D25" s="9"/>
      <c r="E25" s="8"/>
    </row>
    <row r="26" spans="1:5" ht="15.6" x14ac:dyDescent="0.3">
      <c r="A26" s="8" t="s">
        <v>89</v>
      </c>
      <c r="B26" s="9">
        <f>SUM(B19:B24)</f>
        <v>25.739999999999995</v>
      </c>
      <c r="C26" s="8"/>
      <c r="D26" s="9"/>
      <c r="E26" s="8"/>
    </row>
    <row r="27" spans="1:5" ht="15.6" x14ac:dyDescent="0.3">
      <c r="A27" s="8"/>
      <c r="B27" s="8"/>
      <c r="C27" s="8"/>
      <c r="D27" s="9"/>
      <c r="E27" s="8"/>
    </row>
    <row r="28" spans="1:5" ht="15.6" x14ac:dyDescent="0.3">
      <c r="A28" s="11"/>
      <c r="B28" s="11"/>
      <c r="C28" s="11"/>
      <c r="D28" s="12" t="s">
        <v>37</v>
      </c>
      <c r="E28" s="11"/>
    </row>
    <row r="29" spans="1:5" ht="15.6" x14ac:dyDescent="0.3">
      <c r="A29" s="8"/>
      <c r="B29" s="8"/>
      <c r="C29" s="8"/>
      <c r="D29" s="8" t="s">
        <v>1</v>
      </c>
      <c r="E29" s="8"/>
    </row>
    <row r="30" spans="1:5" ht="18" x14ac:dyDescent="0.4">
      <c r="A30" s="8" t="s">
        <v>104</v>
      </c>
      <c r="B30" s="8" t="s">
        <v>12</v>
      </c>
      <c r="C30" s="8"/>
      <c r="D30" s="9" t="s">
        <v>0</v>
      </c>
      <c r="E30" s="8"/>
    </row>
    <row r="31" spans="1:5" ht="18" x14ac:dyDescent="0.4">
      <c r="A31" s="8" t="s">
        <v>105</v>
      </c>
      <c r="B31" s="8" t="s">
        <v>70</v>
      </c>
      <c r="C31" s="8"/>
      <c r="D31" s="9">
        <v>4.3099999999999996</v>
      </c>
      <c r="E31" s="8"/>
    </row>
    <row r="32" spans="1:5" ht="18" x14ac:dyDescent="0.4">
      <c r="A32" s="8" t="s">
        <v>34</v>
      </c>
      <c r="B32" s="8" t="s">
        <v>102</v>
      </c>
      <c r="C32" s="8"/>
      <c r="D32" s="9" t="s">
        <v>5</v>
      </c>
      <c r="E32" s="8"/>
    </row>
    <row r="33" spans="1:5" ht="18" x14ac:dyDescent="0.4">
      <c r="A33" s="8" t="s">
        <v>20</v>
      </c>
      <c r="B33" s="8" t="s">
        <v>103</v>
      </c>
      <c r="C33" s="8"/>
      <c r="D33" s="9" t="s">
        <v>5</v>
      </c>
      <c r="E33" s="8"/>
    </row>
    <row r="34" spans="1:5" ht="15.6" x14ac:dyDescent="0.3">
      <c r="A34" s="8"/>
      <c r="B34" s="8"/>
      <c r="C34" s="8"/>
      <c r="D34" s="9"/>
      <c r="E34" s="8"/>
    </row>
    <row r="35" spans="1:5" ht="15.6" x14ac:dyDescent="0.3">
      <c r="A35" s="8" t="s">
        <v>46</v>
      </c>
      <c r="B35" s="8" t="s">
        <v>87</v>
      </c>
      <c r="C35" s="8"/>
      <c r="D35" s="9" t="s">
        <v>5</v>
      </c>
      <c r="E35" s="8"/>
    </row>
    <row r="36" spans="1:5" ht="15.6" x14ac:dyDescent="0.3">
      <c r="A36" s="8" t="s">
        <v>19</v>
      </c>
      <c r="B36" s="8" t="s">
        <v>43</v>
      </c>
      <c r="C36" s="8"/>
      <c r="D36" s="9" t="s">
        <v>5</v>
      </c>
      <c r="E36" s="8" t="s">
        <v>0</v>
      </c>
    </row>
    <row r="37" spans="1:5" ht="15.6" x14ac:dyDescent="0.3">
      <c r="A37" s="8"/>
      <c r="B37" s="8"/>
      <c r="C37" s="8"/>
      <c r="D37" s="9"/>
      <c r="E37" s="8"/>
    </row>
    <row r="38" spans="1:5" ht="15.6" x14ac:dyDescent="0.3">
      <c r="A38" s="8" t="s">
        <v>117</v>
      </c>
      <c r="B38" s="34" t="s">
        <v>82</v>
      </c>
      <c r="C38" s="8"/>
      <c r="D38" s="9" t="s">
        <v>5</v>
      </c>
      <c r="E38" s="8"/>
    </row>
    <row r="39" spans="1:5" ht="15.6" x14ac:dyDescent="0.3">
      <c r="A39" s="8" t="s">
        <v>56</v>
      </c>
      <c r="B39" s="8" t="s">
        <v>18</v>
      </c>
      <c r="C39" s="8"/>
      <c r="D39" s="9" t="s">
        <v>5</v>
      </c>
      <c r="E39" s="8"/>
    </row>
    <row r="40" spans="1:5" ht="15.6" x14ac:dyDescent="0.3">
      <c r="A40" s="8"/>
      <c r="B40" s="8"/>
      <c r="C40" s="8"/>
      <c r="D40" s="9"/>
      <c r="E40" s="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view="pageBreakPreview" zoomScale="60" zoomScaleNormal="100" workbookViewId="0">
      <selection activeCell="L25" sqref="L25"/>
    </sheetView>
  </sheetViews>
  <sheetFormatPr defaultColWidth="13.33203125" defaultRowHeight="13.2" x14ac:dyDescent="0.25"/>
  <cols>
    <col min="1" max="1" width="15" customWidth="1"/>
    <col min="2" max="2" width="13.33203125" customWidth="1"/>
    <col min="3" max="3" width="11.109375" customWidth="1"/>
    <col min="4" max="4" width="10.109375" customWidth="1"/>
    <col min="5" max="5" width="10.33203125" customWidth="1"/>
    <col min="6" max="6" width="8.33203125" customWidth="1"/>
    <col min="7" max="7" width="9.44140625" customWidth="1"/>
    <col min="8" max="8" width="17.88671875" customWidth="1"/>
  </cols>
  <sheetData>
    <row r="1" spans="1:7" x14ac:dyDescent="0.25">
      <c r="A1" s="35" t="s">
        <v>55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3" spans="1:7" x14ac:dyDescent="0.25">
      <c r="A3" s="35" t="s">
        <v>79</v>
      </c>
      <c r="B3" s="35" t="s">
        <v>0</v>
      </c>
      <c r="C3" s="35"/>
      <c r="D3" s="35"/>
      <c r="E3" s="35"/>
      <c r="F3" s="35"/>
      <c r="G3" s="35"/>
    </row>
    <row r="4" spans="1:7" x14ac:dyDescent="0.25">
      <c r="A4" s="35" t="s">
        <v>81</v>
      </c>
      <c r="B4" s="35"/>
      <c r="C4" s="35"/>
      <c r="D4" s="35"/>
      <c r="E4" s="35"/>
      <c r="F4" s="35"/>
      <c r="G4" s="35"/>
    </row>
    <row r="5" spans="1:7" x14ac:dyDescent="0.25">
      <c r="A5" s="35"/>
      <c r="B5" s="35" t="s">
        <v>29</v>
      </c>
      <c r="C5" s="35"/>
      <c r="D5" s="35"/>
      <c r="E5" s="35"/>
      <c r="F5" s="35"/>
      <c r="G5" s="35"/>
    </row>
    <row r="6" spans="1:7" x14ac:dyDescent="0.25">
      <c r="A6" s="35" t="s">
        <v>41</v>
      </c>
      <c r="B6" s="35"/>
      <c r="C6" s="35"/>
      <c r="D6" s="35"/>
      <c r="E6" s="35"/>
      <c r="F6" s="35"/>
      <c r="G6" s="35"/>
    </row>
    <row r="7" spans="1:7" x14ac:dyDescent="0.25">
      <c r="A7" s="35"/>
      <c r="B7" s="35"/>
      <c r="C7" s="35"/>
      <c r="D7" s="35"/>
      <c r="E7" s="35"/>
      <c r="F7" s="35"/>
      <c r="G7" s="35"/>
    </row>
    <row r="8" spans="1:7" x14ac:dyDescent="0.25">
      <c r="A8" s="35" t="s">
        <v>24</v>
      </c>
      <c r="B8" s="35"/>
      <c r="C8" s="35"/>
      <c r="D8" s="35"/>
      <c r="E8" s="35"/>
      <c r="F8" s="35"/>
      <c r="G8" s="35"/>
    </row>
    <row r="9" spans="1:7" x14ac:dyDescent="0.25">
      <c r="A9" s="35" t="s">
        <v>27</v>
      </c>
      <c r="B9" s="35"/>
      <c r="C9" s="35"/>
      <c r="D9" s="35"/>
      <c r="E9" s="35"/>
      <c r="F9" s="35"/>
      <c r="G9" s="35"/>
    </row>
    <row r="10" spans="1:7" x14ac:dyDescent="0.25">
      <c r="A10" s="35" t="s">
        <v>28</v>
      </c>
      <c r="B10" s="35"/>
      <c r="C10" s="35"/>
      <c r="D10" s="35"/>
      <c r="E10" s="35"/>
      <c r="F10" s="35"/>
      <c r="G10" s="35"/>
    </row>
    <row r="11" spans="1:7" x14ac:dyDescent="0.25">
      <c r="A11" s="54"/>
      <c r="B11" s="54"/>
      <c r="C11" s="54"/>
      <c r="D11" s="54"/>
      <c r="E11" s="54"/>
      <c r="F11" s="54"/>
      <c r="G11" s="54"/>
    </row>
    <row r="12" spans="1:7" x14ac:dyDescent="0.25">
      <c r="A12" s="34"/>
      <c r="B12" s="34"/>
      <c r="C12" s="34"/>
      <c r="D12" s="34"/>
      <c r="E12" s="34"/>
      <c r="F12" s="34"/>
      <c r="G12" s="34"/>
    </row>
    <row r="13" spans="1:7" x14ac:dyDescent="0.25">
      <c r="A13" s="34" t="s">
        <v>93</v>
      </c>
      <c r="B13" s="34" t="s">
        <v>73</v>
      </c>
      <c r="C13" s="34" t="s">
        <v>69</v>
      </c>
      <c r="D13" s="34" t="s">
        <v>69</v>
      </c>
      <c r="E13" s="34" t="s">
        <v>84</v>
      </c>
      <c r="F13" s="34"/>
      <c r="G13" s="34"/>
    </row>
    <row r="14" spans="1:7" x14ac:dyDescent="0.25">
      <c r="A14" s="34"/>
      <c r="B14" s="34" t="s">
        <v>6</v>
      </c>
      <c r="C14" s="34" t="s">
        <v>11</v>
      </c>
      <c r="D14" s="34" t="s">
        <v>10</v>
      </c>
      <c r="E14" s="34" t="s">
        <v>17</v>
      </c>
      <c r="F14" s="34"/>
      <c r="G14" s="34"/>
    </row>
    <row r="15" spans="1:7" ht="15.6" x14ac:dyDescent="0.25">
      <c r="A15" s="34"/>
      <c r="B15" s="34" t="s">
        <v>129</v>
      </c>
      <c r="C15" s="34" t="s">
        <v>130</v>
      </c>
      <c r="D15" s="34" t="s">
        <v>131</v>
      </c>
      <c r="E15" s="34" t="s">
        <v>154</v>
      </c>
      <c r="F15" s="34"/>
      <c r="G15" s="34"/>
    </row>
    <row r="16" spans="1:7" x14ac:dyDescent="0.25">
      <c r="A16" s="34"/>
      <c r="B16" s="34"/>
      <c r="C16" s="34"/>
      <c r="D16" s="34"/>
      <c r="E16" s="34"/>
      <c r="F16" s="34"/>
      <c r="G16" s="34"/>
    </row>
    <row r="17" spans="1:7" x14ac:dyDescent="0.25">
      <c r="A17" s="34">
        <v>1</v>
      </c>
      <c r="B17" s="55">
        <v>4.28</v>
      </c>
      <c r="C17" s="42">
        <f t="shared" ref="C17:C22" si="0">ABS(B17-4.31)</f>
        <v>2.9999999999999361E-2</v>
      </c>
      <c r="D17" s="42">
        <f t="shared" ref="D17:D22" si="1">ABS(B17-4.29)</f>
        <v>9.9999999999997868E-3</v>
      </c>
      <c r="E17" s="56">
        <f t="shared" ref="E17:E22" si="2">D17*D17</f>
        <v>9.9999999999995736E-5</v>
      </c>
      <c r="F17" s="34"/>
      <c r="G17" s="34"/>
    </row>
    <row r="18" spans="1:7" x14ac:dyDescent="0.25">
      <c r="A18" s="34">
        <v>2</v>
      </c>
      <c r="B18" s="55">
        <v>4.21</v>
      </c>
      <c r="C18" s="42">
        <f t="shared" si="0"/>
        <v>9.9999999999999645E-2</v>
      </c>
      <c r="D18" s="42">
        <f t="shared" si="1"/>
        <v>8.0000000000000071E-2</v>
      </c>
      <c r="E18" s="34">
        <f t="shared" si="2"/>
        <v>6.4000000000000116E-3</v>
      </c>
      <c r="F18" s="34"/>
      <c r="G18" s="34"/>
    </row>
    <row r="19" spans="1:7" x14ac:dyDescent="0.25">
      <c r="A19" s="34">
        <v>3</v>
      </c>
      <c r="B19" s="55">
        <v>4.3</v>
      </c>
      <c r="C19" s="42">
        <f t="shared" si="0"/>
        <v>9.9999999999997868E-3</v>
      </c>
      <c r="D19" s="42">
        <f t="shared" si="1"/>
        <v>9.9999999999997868E-3</v>
      </c>
      <c r="E19" s="56">
        <f t="shared" si="2"/>
        <v>9.9999999999995736E-5</v>
      </c>
      <c r="F19" s="34"/>
      <c r="G19" s="34"/>
    </row>
    <row r="20" spans="1:7" x14ac:dyDescent="0.25">
      <c r="A20" s="34">
        <v>4</v>
      </c>
      <c r="B20" s="55">
        <v>4.3600000000000003</v>
      </c>
      <c r="C20" s="42">
        <f t="shared" si="0"/>
        <v>5.0000000000000711E-2</v>
      </c>
      <c r="D20" s="42">
        <f t="shared" si="1"/>
        <v>7.0000000000000284E-2</v>
      </c>
      <c r="E20" s="34">
        <f t="shared" si="2"/>
        <v>4.9000000000000397E-3</v>
      </c>
      <c r="F20" s="34"/>
      <c r="G20" s="34"/>
    </row>
    <row r="21" spans="1:7" x14ac:dyDescent="0.25">
      <c r="A21" s="34">
        <v>5</v>
      </c>
      <c r="B21" s="55">
        <v>4.26</v>
      </c>
      <c r="C21" s="42">
        <f t="shared" si="0"/>
        <v>4.9999999999999822E-2</v>
      </c>
      <c r="D21" s="42">
        <f t="shared" si="1"/>
        <v>3.0000000000000249E-2</v>
      </c>
      <c r="E21" s="34">
        <f t="shared" si="2"/>
        <v>9.0000000000001494E-4</v>
      </c>
      <c r="F21" s="34"/>
      <c r="G21" s="34"/>
    </row>
    <row r="22" spans="1:7" x14ac:dyDescent="0.25">
      <c r="A22" s="34">
        <v>6</v>
      </c>
      <c r="B22" s="55">
        <v>4.33</v>
      </c>
      <c r="C22" s="42">
        <f t="shared" si="0"/>
        <v>2.0000000000000462E-2</v>
      </c>
      <c r="D22" s="42">
        <f t="shared" si="1"/>
        <v>4.0000000000000036E-2</v>
      </c>
      <c r="E22" s="34">
        <f t="shared" si="2"/>
        <v>1.6000000000000029E-3</v>
      </c>
      <c r="F22" s="34"/>
      <c r="G22" s="34"/>
    </row>
    <row r="23" spans="1:7" x14ac:dyDescent="0.25">
      <c r="A23" s="34"/>
      <c r="B23" s="34"/>
      <c r="C23" s="34"/>
      <c r="D23" s="42"/>
      <c r="E23" s="34"/>
      <c r="F23" s="34"/>
      <c r="G23" s="34"/>
    </row>
    <row r="24" spans="1:7" x14ac:dyDescent="0.25">
      <c r="A24" s="34" t="s">
        <v>86</v>
      </c>
      <c r="B24" s="34">
        <f>SUM(B17:B22)</f>
        <v>25.739999999999995</v>
      </c>
      <c r="C24" s="34">
        <f>SUM(C17:C22)</f>
        <v>0.25999999999999979</v>
      </c>
      <c r="D24" s="42">
        <f>SUM(D17:D22)</f>
        <v>0.24000000000000021</v>
      </c>
      <c r="E24" s="34">
        <f>SUM(E17:E22)</f>
        <v>1.4000000000000061E-2</v>
      </c>
      <c r="F24" s="34"/>
      <c r="G24" s="34"/>
    </row>
    <row r="25" spans="1:7" x14ac:dyDescent="0.25">
      <c r="A25" s="34"/>
      <c r="B25" s="34"/>
      <c r="C25" s="34"/>
      <c r="D25" s="42"/>
      <c r="E25" s="34"/>
      <c r="F25" s="34"/>
      <c r="G25" s="34"/>
    </row>
    <row r="26" spans="1:7" x14ac:dyDescent="0.25">
      <c r="A26" s="57"/>
      <c r="B26" s="57"/>
      <c r="C26" s="57"/>
      <c r="D26" s="58" t="s">
        <v>38</v>
      </c>
      <c r="E26" s="57"/>
      <c r="F26" s="57"/>
      <c r="G26" s="57"/>
    </row>
    <row r="27" spans="1:7" x14ac:dyDescent="0.25">
      <c r="A27" s="34"/>
      <c r="B27" s="34"/>
      <c r="C27" s="34"/>
      <c r="D27" s="34"/>
      <c r="E27" s="34"/>
      <c r="F27" s="34"/>
      <c r="G27" s="34"/>
    </row>
    <row r="28" spans="1:7" x14ac:dyDescent="0.25">
      <c r="A28" s="34" t="s">
        <v>161</v>
      </c>
      <c r="B28" s="34" t="s">
        <v>12</v>
      </c>
      <c r="C28" s="34"/>
      <c r="D28" s="45">
        <f>B24/6</f>
        <v>4.2899999999999991</v>
      </c>
      <c r="E28" s="34"/>
      <c r="F28" s="34"/>
      <c r="G28" s="34"/>
    </row>
    <row r="29" spans="1:7" x14ac:dyDescent="0.25">
      <c r="A29" s="34" t="s">
        <v>94</v>
      </c>
      <c r="B29" s="34" t="s">
        <v>70</v>
      </c>
      <c r="C29" s="34"/>
      <c r="D29" s="45">
        <v>4.3099999999999996</v>
      </c>
      <c r="E29" s="34"/>
      <c r="F29" s="34"/>
      <c r="G29" s="34"/>
    </row>
    <row r="30" spans="1:7" x14ac:dyDescent="0.25">
      <c r="A30" s="34" t="s">
        <v>34</v>
      </c>
      <c r="B30" s="34" t="s">
        <v>133</v>
      </c>
      <c r="C30" s="34" t="s">
        <v>15</v>
      </c>
      <c r="D30" s="45">
        <f>ABS(D28-D29)</f>
        <v>2.0000000000000462E-2</v>
      </c>
      <c r="E30" s="34"/>
      <c r="F30" s="34"/>
      <c r="G30" s="34"/>
    </row>
    <row r="31" spans="1:7" x14ac:dyDescent="0.25">
      <c r="A31" s="34" t="s">
        <v>20</v>
      </c>
      <c r="B31" s="34" t="s">
        <v>134</v>
      </c>
      <c r="C31" s="34"/>
      <c r="D31" s="45">
        <f>D30/D29*100</f>
        <v>0.46403712296984834</v>
      </c>
      <c r="E31" s="34"/>
      <c r="F31" s="59">
        <v>4.5999999999999999E-3</v>
      </c>
      <c r="G31" s="34" t="s">
        <v>36</v>
      </c>
    </row>
    <row r="32" spans="1:7" x14ac:dyDescent="0.25">
      <c r="A32" s="34"/>
      <c r="B32" s="34"/>
      <c r="C32" s="34"/>
      <c r="D32" s="45"/>
      <c r="E32" s="34"/>
      <c r="F32" s="34" t="s">
        <v>118</v>
      </c>
      <c r="G32" s="34"/>
    </row>
    <row r="33" spans="1:7" x14ac:dyDescent="0.25">
      <c r="A33" s="34" t="s">
        <v>46</v>
      </c>
      <c r="B33" s="34" t="s">
        <v>87</v>
      </c>
      <c r="C33" s="34"/>
      <c r="D33" s="45">
        <f>D24/6</f>
        <v>4.0000000000000036E-2</v>
      </c>
      <c r="E33" s="34"/>
      <c r="F33" s="34"/>
      <c r="G33" s="34"/>
    </row>
    <row r="34" spans="1:7" x14ac:dyDescent="0.25">
      <c r="A34" s="34" t="s">
        <v>19</v>
      </c>
      <c r="B34" s="34" t="s">
        <v>43</v>
      </c>
      <c r="C34" s="34"/>
      <c r="D34" s="45">
        <f>D33/D28*100</f>
        <v>0.93240093240093347</v>
      </c>
      <c r="E34" s="34"/>
      <c r="F34" s="59">
        <v>9.2999999999999992E-3</v>
      </c>
      <c r="G34" s="34" t="s">
        <v>76</v>
      </c>
    </row>
    <row r="35" spans="1:7" x14ac:dyDescent="0.25">
      <c r="A35" s="34"/>
      <c r="B35" s="34"/>
      <c r="C35" s="34"/>
      <c r="D35" s="45"/>
      <c r="E35" s="34"/>
      <c r="F35" s="34" t="s">
        <v>119</v>
      </c>
      <c r="G35" s="34"/>
    </row>
    <row r="36" spans="1:7" x14ac:dyDescent="0.25">
      <c r="A36" s="34" t="s">
        <v>117</v>
      </c>
      <c r="B36" s="34" t="s">
        <v>82</v>
      </c>
      <c r="C36" s="34"/>
      <c r="D36" s="45">
        <f>(SQRT(E24/5))</f>
        <v>5.2915026221291926E-2</v>
      </c>
      <c r="E36" s="34"/>
      <c r="F36" s="34"/>
      <c r="G36" s="34"/>
    </row>
    <row r="37" spans="1:7" x14ac:dyDescent="0.25">
      <c r="A37" s="34" t="s">
        <v>56</v>
      </c>
      <c r="B37" s="34" t="s">
        <v>18</v>
      </c>
      <c r="C37" s="34"/>
      <c r="D37" s="45">
        <f>D36/D28*100</f>
        <v>1.2334504946688096</v>
      </c>
      <c r="E37" s="34"/>
      <c r="F37" s="59">
        <v>1.23E-2</v>
      </c>
      <c r="G37" s="34" t="s">
        <v>76</v>
      </c>
    </row>
    <row r="38" spans="1:7" x14ac:dyDescent="0.25">
      <c r="A38" s="34"/>
      <c r="B38" s="34"/>
      <c r="C38" s="34"/>
      <c r="D38" s="42"/>
      <c r="E38" s="34"/>
      <c r="F38" s="34" t="s">
        <v>120</v>
      </c>
      <c r="G38" s="34"/>
    </row>
    <row r="39" spans="1:7" x14ac:dyDescent="0.25">
      <c r="A39" s="34"/>
      <c r="B39" s="34"/>
      <c r="C39" s="34"/>
      <c r="D39" s="42"/>
      <c r="E39" s="34"/>
      <c r="F39" s="34"/>
      <c r="G39" s="34"/>
    </row>
    <row r="40" spans="1:7" x14ac:dyDescent="0.25">
      <c r="A40" s="34"/>
      <c r="B40" s="34"/>
      <c r="C40" s="34"/>
      <c r="D40" s="42"/>
      <c r="E40" s="34"/>
      <c r="F40" s="34"/>
      <c r="G40" s="34"/>
    </row>
  </sheetData>
  <phoneticPr fontId="0" type="noConversion"/>
  <pageMargins left="0.75" right="0.75" top="1" bottom="1" header="0.5" footer="0.5"/>
  <pageSetup scale="95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view="pageBreakPreview" zoomScale="60" zoomScaleNormal="100" workbookViewId="0">
      <selection activeCell="L25" sqref="L25"/>
    </sheetView>
  </sheetViews>
  <sheetFormatPr defaultColWidth="15.33203125" defaultRowHeight="13.2" x14ac:dyDescent="0.25"/>
  <cols>
    <col min="1" max="1" width="18" customWidth="1"/>
  </cols>
  <sheetData>
    <row r="1" spans="1:5" ht="15.6" x14ac:dyDescent="0.3">
      <c r="A1" s="6" t="s">
        <v>54</v>
      </c>
      <c r="B1" s="6"/>
      <c r="C1" s="6"/>
      <c r="D1" s="6"/>
      <c r="E1" s="6"/>
    </row>
    <row r="2" spans="1:5" ht="15.6" x14ac:dyDescent="0.3">
      <c r="A2" s="6"/>
      <c r="B2" s="6"/>
      <c r="C2" s="6"/>
      <c r="D2" s="6"/>
      <c r="E2" s="6"/>
    </row>
    <row r="3" spans="1:5" ht="15.6" x14ac:dyDescent="0.3">
      <c r="A3" s="6" t="s">
        <v>79</v>
      </c>
      <c r="B3" s="6" t="s">
        <v>0</v>
      </c>
      <c r="C3" s="6"/>
      <c r="D3" s="6"/>
      <c r="E3" s="6"/>
    </row>
    <row r="4" spans="1:5" ht="15.6" x14ac:dyDescent="0.3">
      <c r="A4" s="6" t="s">
        <v>121</v>
      </c>
      <c r="B4" s="6"/>
      <c r="C4" s="6"/>
      <c r="D4" s="6"/>
      <c r="E4" s="6"/>
    </row>
    <row r="5" spans="1:5" ht="15.6" x14ac:dyDescent="0.3">
      <c r="A5" s="6" t="s">
        <v>114</v>
      </c>
      <c r="B5" s="6"/>
      <c r="C5" s="6"/>
      <c r="D5" s="6"/>
      <c r="E5" s="6"/>
    </row>
    <row r="6" spans="1:5" ht="15.6" x14ac:dyDescent="0.3">
      <c r="A6" s="6"/>
      <c r="B6" s="6" t="s">
        <v>29</v>
      </c>
      <c r="C6" s="6"/>
      <c r="D6" s="6"/>
      <c r="E6" s="6"/>
    </row>
    <row r="7" spans="1:5" ht="15.6" x14ac:dyDescent="0.3">
      <c r="A7" s="6" t="s">
        <v>40</v>
      </c>
      <c r="B7" s="6"/>
      <c r="C7" s="6"/>
      <c r="D7" s="6"/>
      <c r="E7" s="6"/>
    </row>
    <row r="8" spans="1:5" ht="15.6" x14ac:dyDescent="0.3">
      <c r="A8" s="6"/>
      <c r="B8" s="6"/>
      <c r="C8" s="6"/>
      <c r="D8" s="6"/>
      <c r="E8" s="6"/>
    </row>
    <row r="9" spans="1:5" ht="15.6" x14ac:dyDescent="0.3">
      <c r="A9" s="6" t="s">
        <v>23</v>
      </c>
      <c r="B9" s="6"/>
      <c r="C9" s="6"/>
      <c r="D9" s="6"/>
      <c r="E9" s="6"/>
    </row>
    <row r="10" spans="1:5" ht="15.6" x14ac:dyDescent="0.3">
      <c r="A10" s="6" t="s">
        <v>26</v>
      </c>
      <c r="B10" s="6"/>
      <c r="C10" s="6"/>
      <c r="D10" s="6"/>
      <c r="E10" s="6"/>
    </row>
    <row r="11" spans="1:5" ht="15.6" x14ac:dyDescent="0.3">
      <c r="A11" s="6" t="s">
        <v>112</v>
      </c>
      <c r="B11" s="6"/>
      <c r="C11" s="6"/>
      <c r="D11" s="6"/>
      <c r="E11" s="6"/>
    </row>
    <row r="12" spans="1:5" ht="15.6" x14ac:dyDescent="0.3">
      <c r="A12" s="6" t="s">
        <v>116</v>
      </c>
      <c r="B12" s="6"/>
      <c r="C12" s="6"/>
      <c r="D12" s="6"/>
      <c r="E12" s="6"/>
    </row>
    <row r="13" spans="1:5" ht="15.6" x14ac:dyDescent="0.3">
      <c r="A13" s="7"/>
      <c r="B13" s="7"/>
      <c r="C13" s="7"/>
      <c r="D13" s="7"/>
      <c r="E13" s="7"/>
    </row>
    <row r="14" spans="1:5" ht="15.6" x14ac:dyDescent="0.3">
      <c r="A14" s="8" t="s">
        <v>93</v>
      </c>
      <c r="B14" s="8" t="s">
        <v>73</v>
      </c>
      <c r="C14" s="8"/>
      <c r="D14" s="8"/>
      <c r="E14" s="8"/>
    </row>
    <row r="15" spans="1:5" ht="15.6" x14ac:dyDescent="0.3">
      <c r="A15" s="8"/>
      <c r="B15" s="8" t="s">
        <v>6</v>
      </c>
      <c r="C15" s="8"/>
      <c r="D15" s="8"/>
      <c r="E15" s="8"/>
    </row>
    <row r="16" spans="1:5" ht="18" x14ac:dyDescent="0.4">
      <c r="A16" s="8"/>
      <c r="B16" s="8" t="s">
        <v>99</v>
      </c>
      <c r="C16" s="8"/>
      <c r="D16" s="8"/>
      <c r="E16" s="8"/>
    </row>
    <row r="17" spans="1:5" ht="15.6" x14ac:dyDescent="0.3">
      <c r="A17" s="8"/>
      <c r="B17" s="8"/>
      <c r="C17" s="8"/>
      <c r="D17" s="8"/>
      <c r="E17" s="8"/>
    </row>
    <row r="18" spans="1:5" ht="15.6" x14ac:dyDescent="0.3">
      <c r="A18" s="8">
        <v>1</v>
      </c>
      <c r="B18" s="32">
        <v>4.28</v>
      </c>
      <c r="C18" s="9"/>
      <c r="D18" s="9"/>
      <c r="E18" s="10"/>
    </row>
    <row r="19" spans="1:5" ht="15.6" x14ac:dyDescent="0.3">
      <c r="A19" s="8">
        <v>2</v>
      </c>
      <c r="B19" s="32">
        <v>4.21</v>
      </c>
      <c r="C19" s="9"/>
      <c r="D19" s="9"/>
      <c r="E19" s="8"/>
    </row>
    <row r="20" spans="1:5" ht="15.6" x14ac:dyDescent="0.3">
      <c r="A20" s="8">
        <v>3</v>
      </c>
      <c r="B20" s="32">
        <v>4.3</v>
      </c>
      <c r="C20" s="9"/>
      <c r="D20" s="9"/>
      <c r="E20" s="10"/>
    </row>
    <row r="21" spans="1:5" ht="15.6" x14ac:dyDescent="0.3">
      <c r="A21" s="8">
        <v>4</v>
      </c>
      <c r="B21" s="32">
        <v>4.3600000000000003</v>
      </c>
      <c r="C21" s="9"/>
      <c r="D21" s="9"/>
      <c r="E21" s="8"/>
    </row>
    <row r="22" spans="1:5" ht="15.6" x14ac:dyDescent="0.3">
      <c r="A22" s="8">
        <v>5</v>
      </c>
      <c r="B22" s="32">
        <v>4.26</v>
      </c>
      <c r="C22" s="9"/>
      <c r="D22" s="9"/>
      <c r="E22" s="8"/>
    </row>
    <row r="23" spans="1:5" ht="15.6" x14ac:dyDescent="0.3">
      <c r="A23" s="8">
        <v>6</v>
      </c>
      <c r="B23" s="32">
        <v>4.33</v>
      </c>
      <c r="C23" s="9" t="s">
        <v>0</v>
      </c>
      <c r="D23" s="9"/>
      <c r="E23" s="8"/>
    </row>
    <row r="24" spans="1:5" ht="15.6" x14ac:dyDescent="0.3">
      <c r="A24" s="8"/>
      <c r="B24" s="9"/>
      <c r="C24" s="8"/>
      <c r="D24" s="9"/>
      <c r="E24" s="8"/>
    </row>
    <row r="25" spans="1:5" ht="15.6" x14ac:dyDescent="0.3">
      <c r="A25" s="8"/>
      <c r="B25" s="9"/>
      <c r="C25" s="8"/>
      <c r="D25" s="9"/>
      <c r="E25" s="8"/>
    </row>
    <row r="26" spans="1:5" ht="15.6" x14ac:dyDescent="0.3">
      <c r="A26" s="8"/>
      <c r="B26" s="8"/>
      <c r="C26" s="8"/>
      <c r="D26" s="9"/>
      <c r="E26" s="8"/>
    </row>
    <row r="27" spans="1:5" ht="15.6" x14ac:dyDescent="0.3">
      <c r="A27" s="11"/>
      <c r="B27" s="11"/>
      <c r="C27" s="11"/>
      <c r="D27" s="12" t="s">
        <v>37</v>
      </c>
      <c r="E27" s="11"/>
    </row>
    <row r="28" spans="1:5" ht="15.6" x14ac:dyDescent="0.3">
      <c r="A28" s="8"/>
      <c r="B28" s="8"/>
      <c r="C28" s="8"/>
      <c r="D28" s="8" t="s">
        <v>1</v>
      </c>
      <c r="E28" s="8"/>
    </row>
    <row r="29" spans="1:5" ht="18" x14ac:dyDescent="0.4">
      <c r="A29" s="8" t="s">
        <v>104</v>
      </c>
      <c r="B29" s="8" t="s">
        <v>12</v>
      </c>
      <c r="C29" s="8"/>
      <c r="D29" s="33">
        <f>AVERAGE(B18:B23)</f>
        <v>4.2899999999999991</v>
      </c>
      <c r="E29" s="8"/>
    </row>
    <row r="30" spans="1:5" ht="18" x14ac:dyDescent="0.4">
      <c r="A30" s="8" t="s">
        <v>105</v>
      </c>
      <c r="B30" s="8" t="s">
        <v>70</v>
      </c>
      <c r="C30" s="8"/>
      <c r="D30" s="9">
        <v>4.3099999999999996</v>
      </c>
      <c r="E30" s="8"/>
    </row>
    <row r="31" spans="1:5" ht="18" x14ac:dyDescent="0.4">
      <c r="A31" s="8" t="s">
        <v>34</v>
      </c>
      <c r="B31" s="8" t="s">
        <v>102</v>
      </c>
      <c r="C31" s="8"/>
      <c r="D31" s="9" t="s">
        <v>5</v>
      </c>
      <c r="E31" s="8"/>
    </row>
    <row r="32" spans="1:5" ht="18" x14ac:dyDescent="0.4">
      <c r="A32" s="8" t="s">
        <v>20</v>
      </c>
      <c r="B32" s="8" t="s">
        <v>103</v>
      </c>
      <c r="C32" s="8"/>
      <c r="D32" s="9" t="s">
        <v>5</v>
      </c>
      <c r="E32" s="8"/>
    </row>
    <row r="33" spans="1:5" ht="15.6" x14ac:dyDescent="0.3">
      <c r="A33" s="8"/>
      <c r="B33" s="8"/>
      <c r="C33" s="8"/>
      <c r="D33" s="9"/>
      <c r="E33" s="8"/>
    </row>
    <row r="34" spans="1:5" ht="15.6" x14ac:dyDescent="0.3">
      <c r="A34" s="8" t="s">
        <v>46</v>
      </c>
      <c r="B34" s="8" t="s">
        <v>87</v>
      </c>
      <c r="C34" s="8"/>
      <c r="D34" s="33">
        <f>AVEDEV(B18:B23)</f>
        <v>4.0000000000000036E-2</v>
      </c>
      <c r="E34" s="8"/>
    </row>
    <row r="35" spans="1:5" ht="15.6" x14ac:dyDescent="0.3">
      <c r="A35" s="8" t="s">
        <v>19</v>
      </c>
      <c r="B35" s="8" t="s">
        <v>43</v>
      </c>
      <c r="C35" s="8"/>
      <c r="D35" s="9" t="s">
        <v>5</v>
      </c>
      <c r="E35" s="8" t="s">
        <v>0</v>
      </c>
    </row>
    <row r="36" spans="1:5" ht="15.6" x14ac:dyDescent="0.3">
      <c r="A36" s="8"/>
      <c r="B36" s="8"/>
      <c r="C36" s="8"/>
      <c r="D36" s="9"/>
      <c r="E36" s="8"/>
    </row>
    <row r="37" spans="1:5" ht="15.6" x14ac:dyDescent="0.3">
      <c r="A37" s="8" t="s">
        <v>117</v>
      </c>
      <c r="B37" s="34" t="s">
        <v>82</v>
      </c>
      <c r="C37" s="8"/>
      <c r="D37" s="33">
        <f>STDEV(B18:B23)</f>
        <v>5.2915026221291919E-2</v>
      </c>
      <c r="E37" s="8"/>
    </row>
    <row r="38" spans="1:5" ht="15.6" x14ac:dyDescent="0.3">
      <c r="A38" s="8" t="s">
        <v>56</v>
      </c>
      <c r="B38" s="8" t="s">
        <v>18</v>
      </c>
      <c r="C38" s="8"/>
      <c r="D38" s="9" t="s">
        <v>5</v>
      </c>
      <c r="E38" s="8"/>
    </row>
    <row r="39" spans="1:5" ht="15.6" x14ac:dyDescent="0.3">
      <c r="A39" s="8"/>
      <c r="B39" s="8"/>
      <c r="C39" s="8"/>
      <c r="D39" s="9"/>
      <c r="E39" s="8"/>
    </row>
    <row r="40" spans="1:5" ht="15.6" x14ac:dyDescent="0.3">
      <c r="A40" s="8"/>
      <c r="B40" s="8"/>
      <c r="C40" s="8"/>
      <c r="D40" s="9"/>
      <c r="E40" s="8"/>
    </row>
  </sheetData>
  <phoneticPr fontId="0" type="noConversion"/>
  <pageMargins left="0.75" right="0.75" top="1" bottom="1" header="0.5" footer="0.5"/>
  <pageSetup scale="9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zoomScale="60" zoomScaleNormal="100" workbookViewId="0">
      <selection activeCell="L25" sqref="L25"/>
    </sheetView>
  </sheetViews>
  <sheetFormatPr defaultRowHeight="13.2" x14ac:dyDescent="0.25"/>
  <sheetData>
    <row r="1" spans="1:9" x14ac:dyDescent="0.25">
      <c r="A1" s="35" t="s">
        <v>52</v>
      </c>
      <c r="B1" s="35"/>
      <c r="C1" s="35"/>
      <c r="D1" s="35"/>
      <c r="E1" s="35"/>
      <c r="F1" s="35"/>
      <c r="G1" s="35" t="s">
        <v>122</v>
      </c>
      <c r="H1" s="35"/>
      <c r="I1" s="35"/>
    </row>
    <row r="2" spans="1:9" x14ac:dyDescent="0.25">
      <c r="A2" s="35"/>
      <c r="B2" s="35"/>
      <c r="C2" s="35"/>
      <c r="D2" s="35"/>
      <c r="E2" s="35"/>
      <c r="F2" s="35"/>
      <c r="G2" s="35" t="s">
        <v>123</v>
      </c>
      <c r="H2" s="35"/>
      <c r="I2" s="35"/>
    </row>
    <row r="3" spans="1:9" x14ac:dyDescent="0.25">
      <c r="A3" s="35" t="s">
        <v>68</v>
      </c>
      <c r="B3" s="35" t="s">
        <v>14</v>
      </c>
      <c r="C3" s="35"/>
      <c r="D3" s="36" t="s">
        <v>63</v>
      </c>
      <c r="E3" s="36"/>
      <c r="F3" s="36"/>
      <c r="G3" s="35" t="s">
        <v>75</v>
      </c>
      <c r="H3" s="35"/>
      <c r="I3" s="35"/>
    </row>
    <row r="4" spans="1:9" x14ac:dyDescent="0.25">
      <c r="A4" s="35"/>
      <c r="B4" s="35"/>
      <c r="C4" s="35"/>
      <c r="D4" s="35"/>
      <c r="E4" s="35"/>
      <c r="F4" s="35"/>
      <c r="G4" s="35"/>
      <c r="H4" s="35"/>
      <c r="I4" s="35"/>
    </row>
    <row r="5" spans="1:9" x14ac:dyDescent="0.25">
      <c r="A5" s="35" t="s">
        <v>124</v>
      </c>
      <c r="B5" s="35"/>
      <c r="C5" s="35"/>
      <c r="D5" s="35"/>
      <c r="E5" s="35"/>
      <c r="F5" s="35"/>
      <c r="G5" s="35"/>
      <c r="H5" s="35"/>
      <c r="I5" s="35"/>
    </row>
    <row r="6" spans="1:9" x14ac:dyDescent="0.25">
      <c r="A6" s="35" t="s">
        <v>125</v>
      </c>
      <c r="B6" s="35"/>
      <c r="C6" s="35"/>
      <c r="D6" s="35"/>
      <c r="E6" s="35"/>
      <c r="F6" s="35"/>
      <c r="G6" s="35"/>
      <c r="H6" s="35"/>
      <c r="I6" s="35"/>
    </row>
    <row r="7" spans="1:9" x14ac:dyDescent="0.25">
      <c r="A7" s="35" t="s">
        <v>67</v>
      </c>
      <c r="B7" s="35"/>
      <c r="C7" s="35"/>
      <c r="D7" s="35"/>
      <c r="E7" s="35"/>
      <c r="F7" s="35"/>
      <c r="G7" s="35"/>
      <c r="H7" s="35"/>
      <c r="I7" s="35"/>
    </row>
    <row r="8" spans="1:9" x14ac:dyDescent="0.25">
      <c r="A8" s="35"/>
      <c r="B8" s="35"/>
      <c r="C8" s="35"/>
      <c r="D8" s="35"/>
      <c r="E8" s="35"/>
      <c r="F8" s="35"/>
      <c r="G8" s="35"/>
      <c r="H8" s="35"/>
      <c r="I8" s="35"/>
    </row>
    <row r="9" spans="1:9" x14ac:dyDescent="0.25">
      <c r="A9" s="35" t="s">
        <v>90</v>
      </c>
      <c r="B9" s="35"/>
      <c r="C9" s="35"/>
      <c r="D9" s="35"/>
      <c r="E9" s="35" t="s">
        <v>0</v>
      </c>
      <c r="F9" s="35"/>
      <c r="G9" s="35"/>
      <c r="H9" s="35"/>
      <c r="I9" s="35"/>
    </row>
    <row r="10" spans="1:9" x14ac:dyDescent="0.25">
      <c r="A10" s="35"/>
      <c r="B10" s="35" t="s">
        <v>30</v>
      </c>
      <c r="C10" s="35"/>
      <c r="D10" s="35"/>
      <c r="E10" s="35"/>
      <c r="F10" s="35"/>
      <c r="G10" s="35"/>
      <c r="H10" s="35"/>
      <c r="I10" s="35"/>
    </row>
    <row r="11" spans="1:9" x14ac:dyDescent="0.25">
      <c r="A11" s="35"/>
      <c r="B11" s="35" t="s">
        <v>126</v>
      </c>
      <c r="C11" s="35"/>
      <c r="D11" s="35"/>
      <c r="E11" s="35"/>
      <c r="F11" s="35"/>
      <c r="G11" s="35"/>
      <c r="H11" s="35"/>
      <c r="I11" s="35"/>
    </row>
    <row r="12" spans="1:9" x14ac:dyDescent="0.25">
      <c r="A12" s="35" t="s">
        <v>91</v>
      </c>
      <c r="B12" s="35"/>
      <c r="C12" s="35"/>
      <c r="D12" s="35"/>
      <c r="E12" s="35"/>
      <c r="F12" s="35"/>
      <c r="G12" s="35"/>
      <c r="H12" s="35"/>
      <c r="I12" s="35"/>
    </row>
    <row r="13" spans="1:9" x14ac:dyDescent="0.25">
      <c r="A13" s="35" t="s">
        <v>51</v>
      </c>
      <c r="B13" s="35"/>
      <c r="C13" s="35"/>
      <c r="D13" s="35"/>
      <c r="E13" s="35"/>
      <c r="F13" s="35"/>
      <c r="G13" s="35"/>
      <c r="H13" s="35"/>
      <c r="I13" s="35"/>
    </row>
    <row r="14" spans="1:9" x14ac:dyDescent="0.25">
      <c r="A14" s="35"/>
      <c r="B14" s="35"/>
      <c r="C14" s="35"/>
      <c r="D14" s="35"/>
      <c r="E14" s="35"/>
      <c r="F14" s="35"/>
      <c r="G14" s="35"/>
      <c r="H14" s="35"/>
      <c r="I14" s="35"/>
    </row>
    <row r="15" spans="1:9" x14ac:dyDescent="0.25">
      <c r="A15" s="35" t="s">
        <v>24</v>
      </c>
      <c r="B15" s="35"/>
      <c r="C15" s="35"/>
      <c r="D15" s="35"/>
      <c r="E15" s="35"/>
      <c r="F15" s="35"/>
      <c r="G15" s="35"/>
      <c r="H15" s="35"/>
      <c r="I15" s="35"/>
    </row>
    <row r="16" spans="1:9" x14ac:dyDescent="0.25">
      <c r="A16" s="35" t="s">
        <v>27</v>
      </c>
      <c r="B16" s="35"/>
      <c r="C16" s="35"/>
      <c r="D16" s="35"/>
      <c r="E16" s="35"/>
      <c r="F16" s="35"/>
      <c r="G16" s="35"/>
      <c r="H16" s="35"/>
      <c r="I16" s="35"/>
    </row>
    <row r="17" spans="1:9" x14ac:dyDescent="0.25">
      <c r="A17" s="35" t="s">
        <v>28</v>
      </c>
      <c r="B17" s="35"/>
      <c r="C17" s="35"/>
      <c r="D17" s="35"/>
      <c r="E17" s="35"/>
      <c r="F17" s="35"/>
      <c r="G17" s="35"/>
      <c r="H17" s="35"/>
      <c r="I17" s="35"/>
    </row>
    <row r="18" spans="1:9" x14ac:dyDescent="0.25">
      <c r="A18" s="35"/>
      <c r="B18" s="35"/>
      <c r="C18" s="35"/>
      <c r="D18" s="35"/>
      <c r="E18" s="35"/>
      <c r="F18" s="35"/>
      <c r="G18" s="35"/>
      <c r="H18" s="35"/>
      <c r="I18" s="35"/>
    </row>
    <row r="19" spans="1:9" x14ac:dyDescent="0.25">
      <c r="A19" s="37" t="s">
        <v>128</v>
      </c>
      <c r="B19" s="37"/>
      <c r="C19" s="37"/>
      <c r="D19" s="37"/>
      <c r="E19" s="37"/>
      <c r="F19" s="37"/>
      <c r="G19" s="37"/>
      <c r="H19" s="37"/>
      <c r="I19" s="37"/>
    </row>
    <row r="20" spans="1:9" x14ac:dyDescent="0.25">
      <c r="A20" s="37" t="s">
        <v>127</v>
      </c>
      <c r="B20" s="37"/>
      <c r="C20" s="37"/>
      <c r="D20" s="37"/>
      <c r="E20" s="37"/>
      <c r="F20" s="37"/>
      <c r="G20" s="37"/>
      <c r="H20" s="37"/>
      <c r="I20" s="37"/>
    </row>
    <row r="21" spans="1:9" x14ac:dyDescent="0.25">
      <c r="A21" s="37" t="s">
        <v>32</v>
      </c>
      <c r="B21" s="37"/>
      <c r="C21" s="37"/>
      <c r="D21" s="37"/>
      <c r="E21" s="37"/>
      <c r="F21" s="37"/>
      <c r="G21" s="37"/>
      <c r="H21" s="37"/>
      <c r="I21" s="37"/>
    </row>
    <row r="22" spans="1:9" x14ac:dyDescent="0.25">
      <c r="A22" s="37" t="s">
        <v>48</v>
      </c>
      <c r="B22" s="37"/>
      <c r="C22" s="37"/>
      <c r="D22" s="37"/>
      <c r="E22" s="37"/>
      <c r="F22" s="37"/>
      <c r="G22" s="37"/>
      <c r="H22" s="37"/>
      <c r="I22" s="37"/>
    </row>
    <row r="23" spans="1:9" x14ac:dyDescent="0.25">
      <c r="A23" s="35"/>
      <c r="B23" s="35"/>
      <c r="C23" s="35"/>
      <c r="D23" s="35"/>
      <c r="E23" s="35"/>
      <c r="F23" s="35"/>
      <c r="G23" s="35"/>
      <c r="H23" s="35"/>
      <c r="I23" s="35"/>
    </row>
    <row r="24" spans="1:9" x14ac:dyDescent="0.25">
      <c r="A24" s="35"/>
      <c r="B24" s="35"/>
      <c r="C24" s="38"/>
      <c r="D24" s="38"/>
      <c r="E24" s="39"/>
      <c r="F24" s="35"/>
      <c r="G24" s="35"/>
      <c r="H24" s="35"/>
      <c r="I24" s="35"/>
    </row>
    <row r="25" spans="1:9" x14ac:dyDescent="0.25">
      <c r="A25" s="35"/>
      <c r="B25" s="35"/>
      <c r="C25" s="38"/>
      <c r="D25" s="38"/>
      <c r="E25" s="35"/>
      <c r="F25" s="35"/>
      <c r="G25" s="35"/>
      <c r="H25" s="35"/>
      <c r="I25" s="35"/>
    </row>
    <row r="26" spans="1:9" x14ac:dyDescent="0.25">
      <c r="A26" s="35"/>
      <c r="B26" s="35"/>
      <c r="C26" s="38"/>
      <c r="D26" s="38"/>
      <c r="E26" s="39"/>
      <c r="F26" s="35"/>
      <c r="G26" s="35"/>
      <c r="H26" s="35"/>
      <c r="I26" s="35"/>
    </row>
    <row r="27" spans="1:9" x14ac:dyDescent="0.25">
      <c r="A27" s="35"/>
      <c r="B27" s="35"/>
      <c r="C27" s="38"/>
      <c r="D27" s="38"/>
      <c r="E27" s="35"/>
      <c r="F27" s="35"/>
      <c r="G27" s="35"/>
      <c r="H27" s="35"/>
      <c r="I27" s="35"/>
    </row>
    <row r="28" spans="1:9" x14ac:dyDescent="0.25">
      <c r="A28" s="35"/>
      <c r="B28" s="35"/>
      <c r="C28" s="38"/>
      <c r="D28" s="38"/>
      <c r="E28" s="35"/>
      <c r="F28" s="35"/>
      <c r="G28" s="35"/>
      <c r="H28" s="35"/>
      <c r="I28" s="35"/>
    </row>
  </sheetData>
  <phoneticPr fontId="0" type="noConversion"/>
  <pageMargins left="0.75" right="0.75" top="1" bottom="1" header="0.5" footer="0.5"/>
  <pageSetup scale="9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view="pageBreakPreview" zoomScale="60" zoomScaleNormal="100" workbookViewId="0">
      <selection activeCell="L25" sqref="L25"/>
    </sheetView>
  </sheetViews>
  <sheetFormatPr defaultRowHeight="13.2" x14ac:dyDescent="0.25"/>
  <cols>
    <col min="1" max="1" width="13.88671875" customWidth="1"/>
    <col min="2" max="2" width="11.44140625" customWidth="1"/>
    <col min="10" max="10" width="16.6640625" customWidth="1"/>
  </cols>
  <sheetData>
    <row r="1" spans="1:9" x14ac:dyDescent="0.25">
      <c r="A1" s="35" t="s">
        <v>52</v>
      </c>
      <c r="B1" s="35"/>
      <c r="C1" s="35"/>
      <c r="D1" s="35"/>
      <c r="E1" s="35"/>
      <c r="F1" s="35"/>
      <c r="G1" s="35" t="s">
        <v>122</v>
      </c>
      <c r="H1" s="35"/>
      <c r="I1" s="35"/>
    </row>
    <row r="2" spans="1:9" x14ac:dyDescent="0.25">
      <c r="A2" s="35"/>
      <c r="B2" s="35"/>
      <c r="C2" s="35"/>
      <c r="D2" s="35"/>
      <c r="E2" s="35"/>
      <c r="F2" s="35"/>
      <c r="G2" s="35" t="s">
        <v>123</v>
      </c>
      <c r="H2" s="35"/>
      <c r="I2" s="35"/>
    </row>
    <row r="3" spans="1:9" x14ac:dyDescent="0.25">
      <c r="A3" s="35" t="s">
        <v>135</v>
      </c>
      <c r="B3" s="35" t="s">
        <v>14</v>
      </c>
      <c r="C3" s="35"/>
      <c r="D3" s="36" t="s">
        <v>63</v>
      </c>
      <c r="E3" s="36"/>
      <c r="F3" s="36"/>
      <c r="G3" s="35" t="s">
        <v>75</v>
      </c>
      <c r="H3" s="35"/>
      <c r="I3" s="35"/>
    </row>
    <row r="4" spans="1:9" x14ac:dyDescent="0.25">
      <c r="A4" s="35"/>
      <c r="B4" s="35"/>
      <c r="C4" s="35"/>
      <c r="D4" s="60" t="s">
        <v>155</v>
      </c>
      <c r="E4" s="35"/>
      <c r="F4" s="35"/>
      <c r="G4" s="35"/>
      <c r="H4" s="35"/>
      <c r="I4" s="35"/>
    </row>
    <row r="5" spans="1:9" x14ac:dyDescent="0.25">
      <c r="A5" s="35" t="s">
        <v>124</v>
      </c>
      <c r="B5" s="35"/>
      <c r="C5" s="35"/>
      <c r="D5" s="35"/>
      <c r="E5" s="35"/>
      <c r="F5" s="35"/>
      <c r="G5" s="35"/>
      <c r="H5" s="35"/>
      <c r="I5" s="35"/>
    </row>
    <row r="6" spans="1:9" x14ac:dyDescent="0.25">
      <c r="A6" s="35" t="s">
        <v>125</v>
      </c>
      <c r="B6" s="35"/>
      <c r="C6" s="35"/>
      <c r="D6" s="35"/>
      <c r="E6" s="35"/>
      <c r="F6" s="35"/>
      <c r="G6" s="35"/>
      <c r="H6" s="35"/>
      <c r="I6" s="35"/>
    </row>
    <row r="7" spans="1:9" x14ac:dyDescent="0.25">
      <c r="A7" s="35" t="s">
        <v>67</v>
      </c>
      <c r="B7" s="35"/>
      <c r="C7" s="35"/>
      <c r="D7" s="35"/>
      <c r="E7" s="35"/>
      <c r="F7" s="35"/>
      <c r="G7" s="35"/>
      <c r="H7" s="35"/>
      <c r="I7" s="35"/>
    </row>
    <row r="8" spans="1:9" x14ac:dyDescent="0.25">
      <c r="A8" s="35" t="s">
        <v>90</v>
      </c>
      <c r="B8" s="35"/>
      <c r="C8" s="35"/>
      <c r="D8" s="35"/>
      <c r="E8" s="35" t="s">
        <v>0</v>
      </c>
      <c r="F8" s="35"/>
      <c r="G8" s="35"/>
      <c r="H8" s="35"/>
      <c r="I8" s="35"/>
    </row>
    <row r="9" spans="1:9" x14ac:dyDescent="0.25">
      <c r="A9" s="35" t="s">
        <v>137</v>
      </c>
      <c r="C9" s="35"/>
      <c r="D9" s="35"/>
      <c r="E9" s="35"/>
      <c r="F9" s="35"/>
      <c r="G9" s="35"/>
      <c r="H9" s="35"/>
      <c r="I9" s="35"/>
    </row>
    <row r="10" spans="1:9" x14ac:dyDescent="0.25">
      <c r="A10" s="35" t="s">
        <v>91</v>
      </c>
      <c r="B10" s="35"/>
      <c r="C10" s="35"/>
      <c r="D10" s="35"/>
      <c r="E10" s="35"/>
      <c r="F10" s="35"/>
      <c r="G10" s="35"/>
      <c r="H10" s="35"/>
      <c r="I10" s="35"/>
    </row>
    <row r="11" spans="1:9" x14ac:dyDescent="0.25">
      <c r="A11" s="35" t="s">
        <v>51</v>
      </c>
      <c r="B11" s="35"/>
      <c r="C11" s="35"/>
      <c r="D11" s="35"/>
      <c r="E11" s="35"/>
      <c r="F11" s="35"/>
      <c r="G11" s="35"/>
      <c r="H11" s="35"/>
      <c r="I11" s="35"/>
    </row>
    <row r="12" spans="1:9" x14ac:dyDescent="0.25">
      <c r="A12" s="35"/>
      <c r="B12" s="35"/>
      <c r="C12" s="35"/>
      <c r="D12" s="35"/>
      <c r="E12" s="35"/>
      <c r="F12" s="35"/>
      <c r="G12" s="35"/>
      <c r="H12" s="35"/>
      <c r="I12" s="35"/>
    </row>
    <row r="13" spans="1:9" x14ac:dyDescent="0.25">
      <c r="A13" s="35" t="s">
        <v>24</v>
      </c>
      <c r="B13" s="35"/>
      <c r="C13" s="35"/>
      <c r="D13" s="35"/>
      <c r="E13" s="35"/>
      <c r="F13" s="35"/>
      <c r="G13" s="35"/>
      <c r="H13" s="35"/>
      <c r="I13" s="35"/>
    </row>
    <row r="14" spans="1:9" x14ac:dyDescent="0.25">
      <c r="A14" s="35" t="s">
        <v>27</v>
      </c>
      <c r="B14" s="35"/>
      <c r="C14" s="35"/>
      <c r="D14" s="35"/>
      <c r="E14" s="35"/>
      <c r="F14" s="35"/>
      <c r="G14" s="35"/>
      <c r="H14" s="35"/>
      <c r="I14" s="35"/>
    </row>
    <row r="15" spans="1:9" x14ac:dyDescent="0.25">
      <c r="A15" s="35" t="s">
        <v>28</v>
      </c>
      <c r="B15" s="35"/>
      <c r="C15" s="35"/>
      <c r="D15" s="35"/>
      <c r="E15" s="35"/>
      <c r="F15" s="35"/>
      <c r="G15" s="35"/>
      <c r="H15" s="35"/>
      <c r="I15" s="35"/>
    </row>
    <row r="16" spans="1:9" x14ac:dyDescent="0.25">
      <c r="A16" s="34"/>
      <c r="B16" s="40"/>
      <c r="C16" s="34"/>
      <c r="D16" s="34"/>
      <c r="E16" s="34"/>
      <c r="F16" s="34"/>
      <c r="G16" s="34"/>
      <c r="H16" s="34"/>
      <c r="I16" s="34"/>
    </row>
    <row r="17" spans="1:9" x14ac:dyDescent="0.25">
      <c r="A17" s="34" t="s">
        <v>93</v>
      </c>
      <c r="B17" s="40" t="s">
        <v>73</v>
      </c>
      <c r="C17" s="34" t="s">
        <v>69</v>
      </c>
      <c r="D17" s="34" t="s">
        <v>69</v>
      </c>
      <c r="E17" s="34" t="s">
        <v>84</v>
      </c>
      <c r="F17" s="34"/>
      <c r="G17" s="34"/>
      <c r="H17" s="34"/>
      <c r="I17" s="34"/>
    </row>
    <row r="18" spans="1:9" x14ac:dyDescent="0.25">
      <c r="A18" s="34"/>
      <c r="B18" s="40" t="s">
        <v>136</v>
      </c>
      <c r="C18" s="34" t="s">
        <v>11</v>
      </c>
      <c r="D18" s="34" t="s">
        <v>10</v>
      </c>
      <c r="E18" s="34" t="s">
        <v>17</v>
      </c>
      <c r="F18" s="34"/>
      <c r="G18" s="34"/>
      <c r="H18" s="34"/>
      <c r="I18" s="34"/>
    </row>
    <row r="19" spans="1:9" x14ac:dyDescent="0.25">
      <c r="A19" s="34"/>
      <c r="B19" s="34" t="s">
        <v>129</v>
      </c>
      <c r="C19" s="34" t="s">
        <v>130</v>
      </c>
      <c r="D19" s="34" t="s">
        <v>131</v>
      </c>
      <c r="E19" s="34" t="s">
        <v>132</v>
      </c>
      <c r="F19" s="34"/>
      <c r="G19" s="34"/>
      <c r="H19" s="34"/>
      <c r="I19" s="34"/>
    </row>
    <row r="20" spans="1:9" x14ac:dyDescent="0.25">
      <c r="A20" s="34"/>
      <c r="B20" s="40"/>
      <c r="C20" s="34"/>
      <c r="D20" s="34"/>
      <c r="E20" s="34"/>
      <c r="F20" s="34"/>
      <c r="G20" s="34"/>
      <c r="H20" s="34"/>
      <c r="I20" s="34"/>
    </row>
    <row r="21" spans="1:9" x14ac:dyDescent="0.25">
      <c r="A21" s="34">
        <v>1</v>
      </c>
      <c r="B21" s="40">
        <v>491.5</v>
      </c>
      <c r="C21" s="41"/>
      <c r="D21" s="41"/>
      <c r="E21" s="41"/>
      <c r="F21" s="34"/>
      <c r="G21" s="34"/>
      <c r="H21" s="34"/>
      <c r="I21" s="34"/>
    </row>
    <row r="22" spans="1:9" x14ac:dyDescent="0.25">
      <c r="A22" s="34">
        <v>2</v>
      </c>
      <c r="B22" s="40">
        <v>492</v>
      </c>
      <c r="C22" s="41"/>
      <c r="D22" s="41"/>
      <c r="E22" s="41"/>
      <c r="F22" s="34"/>
      <c r="G22" s="34"/>
      <c r="H22" s="34"/>
      <c r="I22" s="34"/>
    </row>
    <row r="23" spans="1:9" x14ac:dyDescent="0.25">
      <c r="A23" s="34">
        <v>3</v>
      </c>
      <c r="B23" s="40">
        <v>493.7</v>
      </c>
      <c r="C23" s="41"/>
      <c r="D23" s="41"/>
      <c r="E23" s="41"/>
      <c r="F23" s="34"/>
      <c r="G23" s="34"/>
      <c r="H23" s="34"/>
      <c r="I23" s="34"/>
    </row>
    <row r="24" spans="1:9" x14ac:dyDescent="0.25">
      <c r="A24" s="34">
        <v>4</v>
      </c>
      <c r="B24" s="40">
        <v>492.3</v>
      </c>
      <c r="C24" s="41"/>
      <c r="D24" s="41"/>
      <c r="E24" s="41"/>
      <c r="F24" s="34"/>
      <c r="G24" s="34"/>
      <c r="H24" s="34"/>
      <c r="I24" s="34"/>
    </row>
    <row r="25" spans="1:9" x14ac:dyDescent="0.25">
      <c r="A25" s="34">
        <v>5</v>
      </c>
      <c r="B25" s="40">
        <v>493.1</v>
      </c>
      <c r="C25" s="41"/>
      <c r="D25" s="41"/>
      <c r="E25" s="41"/>
      <c r="F25" s="34"/>
      <c r="G25" s="34"/>
      <c r="H25" s="34"/>
      <c r="I25" s="34"/>
    </row>
    <row r="26" spans="1:9" x14ac:dyDescent="0.25">
      <c r="A26" s="34">
        <v>6</v>
      </c>
      <c r="B26" s="40">
        <v>493.6</v>
      </c>
      <c r="C26" s="41"/>
      <c r="D26" s="41"/>
      <c r="E26" s="41"/>
      <c r="F26" s="34"/>
      <c r="G26" s="34"/>
      <c r="H26" s="34"/>
      <c r="I26" s="34"/>
    </row>
    <row r="27" spans="1:9" x14ac:dyDescent="0.25">
      <c r="A27" s="34">
        <v>7</v>
      </c>
      <c r="B27" s="40">
        <v>494.1</v>
      </c>
      <c r="C27" s="41"/>
      <c r="D27" s="41"/>
      <c r="E27" s="41"/>
      <c r="F27" s="34"/>
      <c r="G27" s="34"/>
      <c r="H27" s="34"/>
      <c r="I27" s="34"/>
    </row>
    <row r="28" spans="1:9" x14ac:dyDescent="0.25">
      <c r="A28" s="34">
        <v>8</v>
      </c>
      <c r="B28" s="40">
        <v>490.2</v>
      </c>
      <c r="C28" s="41"/>
      <c r="D28" s="41"/>
      <c r="E28" s="41"/>
      <c r="F28" s="34"/>
      <c r="G28" s="34"/>
      <c r="H28" s="34"/>
      <c r="I28" s="34"/>
    </row>
    <row r="29" spans="1:9" x14ac:dyDescent="0.25">
      <c r="A29" s="34">
        <v>9</v>
      </c>
      <c r="B29" s="40">
        <v>492.7</v>
      </c>
      <c r="C29" s="41"/>
      <c r="D29" s="41"/>
      <c r="E29" s="41"/>
      <c r="F29" s="34"/>
      <c r="G29" s="34"/>
      <c r="H29" s="34"/>
      <c r="I29" s="34"/>
    </row>
    <row r="30" spans="1:9" x14ac:dyDescent="0.25">
      <c r="A30" s="34">
        <v>10</v>
      </c>
      <c r="B30" s="40">
        <v>490</v>
      </c>
      <c r="C30" s="41"/>
      <c r="D30" s="41"/>
      <c r="E30" s="41"/>
      <c r="F30" s="34"/>
      <c r="G30" s="34"/>
      <c r="H30" s="34"/>
      <c r="I30" s="34"/>
    </row>
    <row r="31" spans="1:9" x14ac:dyDescent="0.25">
      <c r="A31" s="34">
        <v>11</v>
      </c>
      <c r="B31" s="40">
        <v>490.4</v>
      </c>
      <c r="C31" s="41"/>
      <c r="D31" s="41"/>
      <c r="E31" s="41"/>
      <c r="F31" s="34"/>
      <c r="G31" s="34"/>
      <c r="H31" s="34"/>
      <c r="I31" s="34"/>
    </row>
    <row r="32" spans="1:9" x14ac:dyDescent="0.25">
      <c r="A32" s="34">
        <v>12</v>
      </c>
      <c r="B32" s="40">
        <v>489.7</v>
      </c>
      <c r="C32" s="41"/>
      <c r="D32" s="41"/>
      <c r="E32" s="41"/>
      <c r="F32" s="34"/>
      <c r="G32" s="34"/>
      <c r="H32" s="34"/>
      <c r="I32" s="34"/>
    </row>
    <row r="33" spans="1:9" x14ac:dyDescent="0.25">
      <c r="A33" s="34">
        <v>13</v>
      </c>
      <c r="B33" s="40">
        <v>489.4</v>
      </c>
      <c r="C33" s="41"/>
      <c r="D33" s="41"/>
      <c r="E33" s="41"/>
      <c r="F33" s="34"/>
      <c r="G33" s="34"/>
      <c r="H33" s="34"/>
      <c r="I33" s="34"/>
    </row>
    <row r="34" spans="1:9" x14ac:dyDescent="0.25">
      <c r="A34" s="34" t="s">
        <v>86</v>
      </c>
      <c r="B34" s="40"/>
      <c r="C34" s="41"/>
      <c r="D34" s="41"/>
      <c r="E34" s="41"/>
      <c r="F34" s="34"/>
      <c r="G34" s="34"/>
      <c r="H34" s="34"/>
      <c r="I34" s="34"/>
    </row>
    <row r="35" spans="1:9" x14ac:dyDescent="0.25">
      <c r="A35" s="34"/>
      <c r="B35" s="40"/>
      <c r="C35" s="34"/>
      <c r="D35" s="42"/>
      <c r="E35" s="34"/>
      <c r="F35" s="34"/>
      <c r="G35" s="34"/>
      <c r="H35" s="34"/>
      <c r="I35" s="34"/>
    </row>
    <row r="36" spans="1:9" x14ac:dyDescent="0.25">
      <c r="A36" s="43"/>
      <c r="B36" s="44"/>
      <c r="C36" s="43"/>
      <c r="D36" s="43" t="s">
        <v>38</v>
      </c>
      <c r="E36" s="43"/>
      <c r="F36" s="43"/>
      <c r="G36" s="43"/>
      <c r="H36" s="43"/>
      <c r="I36" s="43"/>
    </row>
    <row r="37" spans="1:9" x14ac:dyDescent="0.25">
      <c r="A37" s="34" t="s">
        <v>45</v>
      </c>
      <c r="B37" s="40" t="s">
        <v>13</v>
      </c>
      <c r="C37" s="34"/>
      <c r="D37" s="45"/>
      <c r="E37" s="34"/>
      <c r="F37" s="34"/>
      <c r="G37" s="34"/>
      <c r="H37" s="34"/>
      <c r="I37" s="34"/>
    </row>
    <row r="38" spans="1:9" x14ac:dyDescent="0.25">
      <c r="A38" s="34" t="s">
        <v>94</v>
      </c>
      <c r="B38" s="40" t="s">
        <v>70</v>
      </c>
      <c r="C38" s="34"/>
      <c r="D38" s="45"/>
      <c r="E38" s="34"/>
      <c r="F38" s="34"/>
      <c r="G38" s="34"/>
      <c r="H38" s="34"/>
      <c r="I38" s="34"/>
    </row>
    <row r="39" spans="1:9" x14ac:dyDescent="0.25">
      <c r="A39" s="34" t="s">
        <v>34</v>
      </c>
      <c r="B39" s="34" t="s">
        <v>133</v>
      </c>
      <c r="C39" s="34"/>
      <c r="D39" s="45"/>
      <c r="E39" s="34"/>
      <c r="F39" s="34"/>
      <c r="G39" s="34"/>
      <c r="H39" s="34"/>
      <c r="I39" s="34"/>
    </row>
    <row r="40" spans="1:9" x14ac:dyDescent="0.25">
      <c r="A40" s="34" t="s">
        <v>20</v>
      </c>
      <c r="B40" s="34" t="s">
        <v>134</v>
      </c>
      <c r="C40" s="34"/>
      <c r="D40" s="45"/>
      <c r="E40" s="34"/>
      <c r="F40" s="34"/>
      <c r="G40" s="34"/>
      <c r="H40" s="34"/>
      <c r="I40" s="34"/>
    </row>
    <row r="41" spans="1:9" x14ac:dyDescent="0.25">
      <c r="A41" s="34"/>
      <c r="B41" s="40"/>
      <c r="C41" s="34"/>
      <c r="D41" s="45"/>
      <c r="E41" s="34"/>
      <c r="F41" s="34"/>
      <c r="G41" s="34"/>
      <c r="H41" s="34"/>
      <c r="I41" s="34"/>
    </row>
    <row r="42" spans="1:9" x14ac:dyDescent="0.25">
      <c r="A42" s="34" t="s">
        <v>46</v>
      </c>
      <c r="B42" s="40" t="s">
        <v>88</v>
      </c>
      <c r="C42" s="34"/>
      <c r="D42" s="45"/>
      <c r="E42" s="34"/>
      <c r="F42" s="34"/>
      <c r="G42" s="34"/>
      <c r="H42" s="34"/>
      <c r="I42" s="34"/>
    </row>
    <row r="43" spans="1:9" x14ac:dyDescent="0.25">
      <c r="A43" s="34" t="s">
        <v>19</v>
      </c>
      <c r="B43" s="40" t="s">
        <v>43</v>
      </c>
      <c r="C43" s="34"/>
      <c r="D43" s="45"/>
      <c r="E43" s="34"/>
      <c r="F43" s="34"/>
      <c r="G43" s="34"/>
      <c r="H43" s="34"/>
      <c r="I43" s="34"/>
    </row>
    <row r="44" spans="1:9" x14ac:dyDescent="0.25">
      <c r="A44" s="34"/>
      <c r="B44" s="40"/>
      <c r="C44" s="34"/>
      <c r="D44" s="45"/>
      <c r="E44" s="34"/>
      <c r="F44" s="34"/>
      <c r="G44" s="34"/>
      <c r="H44" s="34"/>
      <c r="I44" s="34"/>
    </row>
    <row r="45" spans="1:9" x14ac:dyDescent="0.25">
      <c r="A45" s="34" t="s">
        <v>85</v>
      </c>
      <c r="B45" s="40" t="s">
        <v>83</v>
      </c>
      <c r="C45" s="34" t="s">
        <v>0</v>
      </c>
      <c r="D45" s="45" t="s">
        <v>0</v>
      </c>
      <c r="E45" s="34"/>
      <c r="F45" s="34"/>
      <c r="G45" s="34"/>
      <c r="H45" s="34"/>
      <c r="I45" s="34"/>
    </row>
    <row r="46" spans="1:9" x14ac:dyDescent="0.25">
      <c r="A46" s="34" t="s">
        <v>56</v>
      </c>
      <c r="B46" s="40" t="s">
        <v>18</v>
      </c>
      <c r="C46" s="34"/>
      <c r="D46" s="45"/>
      <c r="E46" s="34"/>
      <c r="F46" s="34"/>
      <c r="G46" s="34"/>
      <c r="H46" s="34"/>
      <c r="I46" s="34"/>
    </row>
    <row r="47" spans="1:9" x14ac:dyDescent="0.25">
      <c r="A47" s="34"/>
      <c r="B47" s="40"/>
      <c r="C47" s="34"/>
      <c r="D47" s="45"/>
      <c r="E47" s="34"/>
      <c r="F47" s="34"/>
      <c r="G47" s="34"/>
      <c r="H47" s="34"/>
      <c r="I47" s="34"/>
    </row>
    <row r="48" spans="1:9" x14ac:dyDescent="0.25">
      <c r="A48" s="37" t="s">
        <v>128</v>
      </c>
      <c r="B48" s="37"/>
      <c r="C48" s="37"/>
      <c r="D48" s="37"/>
      <c r="E48" s="37"/>
      <c r="F48" s="37"/>
      <c r="G48" s="37"/>
      <c r="H48" s="37"/>
      <c r="I48" s="37"/>
    </row>
    <row r="49" spans="1:9" x14ac:dyDescent="0.25">
      <c r="A49" s="37" t="s">
        <v>127</v>
      </c>
      <c r="B49" s="37"/>
      <c r="C49" s="37"/>
      <c r="D49" s="37"/>
      <c r="E49" s="37"/>
      <c r="F49" s="37"/>
      <c r="G49" s="37"/>
      <c r="H49" s="37"/>
      <c r="I49" s="37"/>
    </row>
    <row r="50" spans="1:9" x14ac:dyDescent="0.25">
      <c r="A50" s="37" t="s">
        <v>32</v>
      </c>
      <c r="B50" s="37"/>
      <c r="C50" s="37"/>
      <c r="D50" s="37"/>
      <c r="E50" s="37"/>
      <c r="F50" s="37"/>
      <c r="G50" s="37"/>
      <c r="H50" s="37"/>
      <c r="I50" s="37"/>
    </row>
    <row r="51" spans="1:9" x14ac:dyDescent="0.25">
      <c r="A51" s="37" t="s">
        <v>48</v>
      </c>
      <c r="B51" s="37"/>
      <c r="C51" s="37"/>
      <c r="D51" s="37"/>
      <c r="E51" s="37"/>
      <c r="F51" s="37"/>
      <c r="G51" s="37"/>
      <c r="H51" s="37"/>
      <c r="I51" s="37"/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view="pageBreakPreview" topLeftCell="A15" zoomScale="60" zoomScaleNormal="100" workbookViewId="0">
      <selection activeCell="L25" sqref="L25"/>
    </sheetView>
  </sheetViews>
  <sheetFormatPr defaultRowHeight="13.2" x14ac:dyDescent="0.25"/>
  <cols>
    <col min="1" max="1" width="12.33203125" customWidth="1"/>
    <col min="10" max="10" width="15.5546875" customWidth="1"/>
  </cols>
  <sheetData>
    <row r="1" spans="1:9" ht="13.8" x14ac:dyDescent="0.25">
      <c r="A1" s="46" t="s">
        <v>53</v>
      </c>
      <c r="B1" s="47"/>
      <c r="C1" s="46"/>
      <c r="D1" s="46"/>
      <c r="E1" s="46"/>
      <c r="F1" s="46"/>
      <c r="G1" s="46" t="s">
        <v>60</v>
      </c>
      <c r="H1" s="46"/>
      <c r="I1" s="46" t="s">
        <v>142</v>
      </c>
    </row>
    <row r="2" spans="1:9" ht="13.8" x14ac:dyDescent="0.25">
      <c r="A2" s="46"/>
      <c r="B2" s="47"/>
      <c r="C2" s="46"/>
      <c r="D2" s="46"/>
      <c r="E2" s="46"/>
      <c r="F2" s="46"/>
      <c r="G2" s="46" t="s">
        <v>61</v>
      </c>
      <c r="H2" s="46"/>
      <c r="I2" s="46" t="s">
        <v>142</v>
      </c>
    </row>
    <row r="3" spans="1:9" ht="13.8" x14ac:dyDescent="0.25">
      <c r="A3" s="46" t="s">
        <v>144</v>
      </c>
      <c r="B3" s="47"/>
      <c r="C3" s="48" t="s">
        <v>63</v>
      </c>
      <c r="D3" s="53"/>
      <c r="E3" s="48"/>
      <c r="F3" s="46" t="s">
        <v>0</v>
      </c>
      <c r="G3" s="46" t="s">
        <v>74</v>
      </c>
      <c r="H3" s="46" t="s">
        <v>141</v>
      </c>
      <c r="I3" s="46"/>
    </row>
    <row r="4" spans="1:9" ht="13.8" x14ac:dyDescent="0.25">
      <c r="A4" s="46" t="s">
        <v>143</v>
      </c>
      <c r="B4" s="46"/>
      <c r="C4" s="46"/>
      <c r="D4" s="46"/>
      <c r="E4" s="46"/>
      <c r="F4" s="46"/>
      <c r="G4" s="46" t="s">
        <v>80</v>
      </c>
      <c r="H4" s="46"/>
      <c r="I4" s="46"/>
    </row>
    <row r="5" spans="1:9" ht="13.8" x14ac:dyDescent="0.25">
      <c r="A5" s="46"/>
      <c r="B5" s="46"/>
      <c r="D5" s="61" t="s">
        <v>155</v>
      </c>
      <c r="E5" s="46"/>
      <c r="F5" s="46"/>
      <c r="G5" s="46"/>
      <c r="H5" s="46"/>
      <c r="I5" s="46"/>
    </row>
    <row r="6" spans="1:9" ht="13.8" x14ac:dyDescent="0.25">
      <c r="A6" s="46" t="s">
        <v>147</v>
      </c>
      <c r="B6" s="47"/>
      <c r="C6" s="46"/>
      <c r="D6" s="46"/>
      <c r="E6" s="46"/>
      <c r="F6" s="46"/>
      <c r="G6" s="46"/>
      <c r="H6" s="46"/>
      <c r="I6" s="46"/>
    </row>
    <row r="7" spans="1:9" ht="13.8" x14ac:dyDescent="0.25">
      <c r="A7" s="46" t="s">
        <v>148</v>
      </c>
      <c r="B7" s="47"/>
      <c r="C7" s="46"/>
      <c r="D7" s="46"/>
      <c r="E7" s="46"/>
      <c r="F7" s="46"/>
      <c r="G7" s="46"/>
      <c r="H7" s="46"/>
      <c r="I7" s="46"/>
    </row>
    <row r="8" spans="1:9" ht="13.8" x14ac:dyDescent="0.25">
      <c r="A8" s="46" t="s">
        <v>22</v>
      </c>
      <c r="B8" s="47" t="s">
        <v>138</v>
      </c>
      <c r="C8" s="46"/>
      <c r="D8" s="46"/>
      <c r="E8" s="47" t="s">
        <v>139</v>
      </c>
      <c r="F8" s="46"/>
      <c r="G8" s="46"/>
      <c r="H8" s="46"/>
      <c r="I8" s="46"/>
    </row>
    <row r="9" spans="1:9" ht="13.8" x14ac:dyDescent="0.25">
      <c r="A9" s="46"/>
      <c r="B9" s="47"/>
      <c r="C9" s="46"/>
      <c r="D9" s="46"/>
      <c r="E9" s="47"/>
      <c r="F9" s="46"/>
      <c r="G9" s="46"/>
      <c r="H9" s="46"/>
      <c r="I9" s="46"/>
    </row>
    <row r="10" spans="1:9" ht="13.8" x14ac:dyDescent="0.25">
      <c r="A10" s="46" t="s">
        <v>145</v>
      </c>
      <c r="B10" s="46"/>
      <c r="C10" s="46"/>
      <c r="D10" s="46"/>
      <c r="E10" s="46"/>
      <c r="F10" s="46"/>
      <c r="G10" s="46"/>
      <c r="H10" s="46"/>
      <c r="I10" s="46"/>
    </row>
    <row r="11" spans="1:9" ht="13.8" x14ac:dyDescent="0.25">
      <c r="A11" s="49" t="s">
        <v>0</v>
      </c>
      <c r="B11" s="50"/>
      <c r="C11" s="49"/>
      <c r="D11" s="49"/>
      <c r="E11" s="49"/>
      <c r="F11" s="49"/>
      <c r="G11" s="49"/>
      <c r="H11" s="49"/>
      <c r="I11" s="49"/>
    </row>
    <row r="12" spans="1:9" ht="16.2" x14ac:dyDescent="0.25">
      <c r="A12" s="51" t="s">
        <v>57</v>
      </c>
      <c r="B12" s="51" t="s">
        <v>140</v>
      </c>
      <c r="C12" s="51" t="s">
        <v>72</v>
      </c>
      <c r="D12" s="51" t="s">
        <v>177</v>
      </c>
      <c r="E12" s="51" t="s">
        <v>178</v>
      </c>
      <c r="F12" s="51"/>
      <c r="G12" s="51"/>
      <c r="H12" s="51"/>
      <c r="I12" s="51"/>
    </row>
    <row r="13" spans="1:9" ht="13.8" x14ac:dyDescent="0.25">
      <c r="A13" s="51"/>
      <c r="B13" s="51"/>
      <c r="C13" s="51"/>
      <c r="D13" s="51"/>
      <c r="E13" s="51"/>
      <c r="F13" s="51"/>
      <c r="G13" s="51"/>
      <c r="H13" s="51"/>
      <c r="I13" s="51"/>
    </row>
    <row r="14" spans="1:9" ht="13.8" x14ac:dyDescent="0.25">
      <c r="A14" s="52">
        <v>1</v>
      </c>
      <c r="B14" s="51"/>
      <c r="C14" s="51"/>
      <c r="D14" s="51"/>
      <c r="E14" s="51"/>
      <c r="F14" s="51"/>
      <c r="G14" s="51"/>
      <c r="H14" s="51"/>
      <c r="I14" s="51"/>
    </row>
    <row r="15" spans="1:9" ht="13.8" x14ac:dyDescent="0.25">
      <c r="A15" s="52">
        <v>2</v>
      </c>
      <c r="B15" s="51"/>
      <c r="C15" s="51"/>
      <c r="D15" s="51"/>
      <c r="E15" s="51"/>
      <c r="F15" s="51"/>
      <c r="G15" s="51"/>
      <c r="H15" s="51"/>
      <c r="I15" s="51"/>
    </row>
    <row r="16" spans="1:9" ht="13.8" x14ac:dyDescent="0.25">
      <c r="A16" s="52">
        <v>3</v>
      </c>
      <c r="B16" s="51"/>
      <c r="C16" s="51"/>
      <c r="D16" s="51"/>
      <c r="E16" s="51"/>
      <c r="F16" s="51"/>
      <c r="G16" s="51"/>
      <c r="H16" s="51"/>
      <c r="I16" s="51"/>
    </row>
    <row r="17" spans="1:9" ht="13.8" x14ac:dyDescent="0.25">
      <c r="A17" s="52">
        <v>4</v>
      </c>
      <c r="B17" s="51"/>
      <c r="C17" s="51"/>
      <c r="D17" s="51"/>
      <c r="E17" s="51"/>
      <c r="F17" s="51"/>
      <c r="G17" s="51"/>
      <c r="H17" s="51"/>
      <c r="I17" s="51"/>
    </row>
    <row r="18" spans="1:9" ht="13.8" x14ac:dyDescent="0.25">
      <c r="A18" s="52">
        <v>5</v>
      </c>
      <c r="B18" s="51"/>
      <c r="C18" s="51"/>
      <c r="D18" s="51"/>
      <c r="E18" s="51"/>
      <c r="F18" s="51"/>
      <c r="G18" s="51"/>
      <c r="H18" s="51"/>
      <c r="I18" s="51"/>
    </row>
    <row r="19" spans="1:9" ht="13.8" x14ac:dyDescent="0.25">
      <c r="A19" s="52">
        <v>6</v>
      </c>
      <c r="B19" s="51"/>
      <c r="C19" s="51"/>
      <c r="D19" s="51"/>
      <c r="E19" s="51"/>
      <c r="F19" s="51"/>
      <c r="G19" s="51"/>
      <c r="H19" s="51"/>
      <c r="I19" s="51"/>
    </row>
    <row r="20" spans="1:9" ht="13.8" x14ac:dyDescent="0.25">
      <c r="A20" s="52">
        <v>7</v>
      </c>
      <c r="B20" s="51"/>
      <c r="C20" s="51"/>
      <c r="D20" s="51"/>
      <c r="E20" s="51"/>
      <c r="F20" s="51"/>
      <c r="G20" s="51"/>
      <c r="H20" s="51"/>
      <c r="I20" s="51"/>
    </row>
    <row r="21" spans="1:9" ht="13.8" x14ac:dyDescent="0.25">
      <c r="A21" s="52">
        <v>8</v>
      </c>
      <c r="B21" s="51"/>
      <c r="C21" s="51"/>
      <c r="D21" s="51"/>
      <c r="E21" s="51"/>
      <c r="F21" s="51"/>
      <c r="G21" s="51"/>
      <c r="H21" s="51"/>
      <c r="I21" s="51"/>
    </row>
    <row r="22" spans="1:9" ht="13.8" x14ac:dyDescent="0.25">
      <c r="A22" s="52">
        <v>9</v>
      </c>
      <c r="B22" s="51"/>
      <c r="C22" s="51"/>
      <c r="D22" s="51"/>
      <c r="E22" s="51"/>
      <c r="F22" s="51"/>
      <c r="G22" s="51"/>
      <c r="H22" s="51"/>
      <c r="I22" s="51"/>
    </row>
    <row r="23" spans="1:9" ht="13.8" x14ac:dyDescent="0.25">
      <c r="A23" s="52">
        <v>10</v>
      </c>
      <c r="B23" s="51"/>
      <c r="C23" s="51"/>
      <c r="D23" s="51"/>
      <c r="E23" s="51"/>
      <c r="F23" s="51"/>
      <c r="G23" s="51"/>
      <c r="H23" s="51"/>
      <c r="I23" s="51"/>
    </row>
    <row r="24" spans="1:9" ht="13.8" x14ac:dyDescent="0.25">
      <c r="A24" s="51"/>
      <c r="B24" s="51"/>
      <c r="C24" s="51"/>
      <c r="D24" s="51"/>
      <c r="E24" s="51"/>
      <c r="F24" s="51"/>
      <c r="G24" s="51"/>
      <c r="H24" s="51"/>
      <c r="I24" s="51"/>
    </row>
    <row r="25" spans="1:9" ht="13.8" x14ac:dyDescent="0.25">
      <c r="A25" s="51" t="s">
        <v>44</v>
      </c>
      <c r="B25" s="51"/>
      <c r="C25" s="51"/>
      <c r="D25" s="51"/>
      <c r="E25" s="51"/>
      <c r="F25" s="51"/>
      <c r="G25" s="51"/>
      <c r="H25" s="51"/>
      <c r="I25" s="51"/>
    </row>
    <row r="26" spans="1:9" ht="13.8" x14ac:dyDescent="0.25">
      <c r="A26" s="51" t="s">
        <v>85</v>
      </c>
      <c r="B26" s="51"/>
      <c r="C26" s="51"/>
      <c r="D26" s="51"/>
      <c r="E26" s="51"/>
      <c r="F26" s="51"/>
      <c r="G26" s="51"/>
      <c r="H26" s="51"/>
      <c r="I26" s="51"/>
    </row>
    <row r="27" spans="1:9" ht="13.8" x14ac:dyDescent="0.25">
      <c r="A27" s="51" t="s">
        <v>176</v>
      </c>
      <c r="B27" s="51"/>
      <c r="C27" s="51"/>
      <c r="D27" s="51"/>
      <c r="E27" s="51"/>
      <c r="F27" s="51"/>
      <c r="G27" s="51"/>
      <c r="H27" s="51"/>
      <c r="I27" s="51"/>
    </row>
    <row r="28" spans="1:9" ht="13.8" x14ac:dyDescent="0.25">
      <c r="A28" s="49"/>
      <c r="B28" s="49"/>
      <c r="C28" s="49"/>
      <c r="D28" s="49"/>
      <c r="E28" s="49"/>
      <c r="F28" s="49"/>
      <c r="G28" s="49"/>
      <c r="H28" s="49"/>
      <c r="I28" s="49"/>
    </row>
    <row r="29" spans="1:9" ht="13.8" x14ac:dyDescent="0.25">
      <c r="A29" s="49" t="s">
        <v>179</v>
      </c>
      <c r="B29" s="49"/>
      <c r="C29" s="49"/>
      <c r="D29" s="49"/>
      <c r="E29" s="49"/>
      <c r="F29" s="49"/>
      <c r="G29" s="49"/>
      <c r="H29" s="49"/>
      <c r="I29" s="49"/>
    </row>
    <row r="30" spans="1:9" ht="13.8" x14ac:dyDescent="0.25">
      <c r="A30" s="49" t="s">
        <v>180</v>
      </c>
      <c r="B30" s="49"/>
      <c r="C30" s="49"/>
      <c r="D30" s="49"/>
      <c r="E30" s="49"/>
      <c r="F30" s="49"/>
      <c r="G30" s="49"/>
      <c r="H30" s="49"/>
      <c r="I30" s="49"/>
    </row>
    <row r="31" spans="1:9" ht="13.8" x14ac:dyDescent="0.25">
      <c r="A31" s="49" t="s">
        <v>181</v>
      </c>
      <c r="B31" s="49"/>
      <c r="C31" s="49"/>
      <c r="D31" s="49"/>
      <c r="E31" s="49"/>
      <c r="F31" s="49"/>
      <c r="G31" s="49"/>
      <c r="H31" s="49"/>
      <c r="I31" s="49"/>
    </row>
    <row r="32" spans="1:9" ht="13.8" x14ac:dyDescent="0.25">
      <c r="A32" s="49" t="s">
        <v>182</v>
      </c>
      <c r="B32" s="49"/>
      <c r="C32" s="49"/>
      <c r="D32" s="49"/>
      <c r="E32" s="49"/>
      <c r="F32" s="49"/>
      <c r="G32" s="49"/>
      <c r="H32" s="49"/>
      <c r="I32" s="49"/>
    </row>
    <row r="33" spans="1:9" ht="13.8" x14ac:dyDescent="0.25">
      <c r="A33" s="49" t="s">
        <v>183</v>
      </c>
      <c r="B33" s="49"/>
      <c r="C33" s="49"/>
      <c r="D33" s="49"/>
      <c r="E33" s="49"/>
      <c r="F33" s="49"/>
      <c r="G33" s="49"/>
      <c r="H33" s="49"/>
      <c r="I33" s="49"/>
    </row>
    <row r="34" spans="1:9" ht="13.8" x14ac:dyDescent="0.25">
      <c r="A34" s="49"/>
      <c r="B34" s="49"/>
      <c r="C34" s="49"/>
      <c r="D34" s="49"/>
      <c r="E34" s="49"/>
      <c r="F34" s="49"/>
      <c r="G34" s="49"/>
      <c r="H34" s="49"/>
      <c r="I34" s="49"/>
    </row>
    <row r="35" spans="1:9" ht="13.8" x14ac:dyDescent="0.25">
      <c r="A35" s="49" t="s">
        <v>184</v>
      </c>
    </row>
    <row r="36" spans="1:9" ht="13.8" x14ac:dyDescent="0.25">
      <c r="A36" s="49" t="s">
        <v>185</v>
      </c>
    </row>
    <row r="37" spans="1:9" ht="13.8" x14ac:dyDescent="0.25">
      <c r="A37" s="49" t="s">
        <v>186</v>
      </c>
    </row>
    <row r="38" spans="1:9" ht="13.8" x14ac:dyDescent="0.25">
      <c r="A38" s="49" t="s">
        <v>187</v>
      </c>
    </row>
    <row r="39" spans="1:9" ht="13.8" x14ac:dyDescent="0.25">
      <c r="A39" s="49" t="s">
        <v>188</v>
      </c>
    </row>
    <row r="40" spans="1:9" ht="13.8" x14ac:dyDescent="0.25">
      <c r="A40" s="49" t="s">
        <v>189</v>
      </c>
    </row>
    <row r="41" spans="1:9" ht="13.8" x14ac:dyDescent="0.25">
      <c r="A41" s="46"/>
    </row>
    <row r="49" spans="1:9" ht="13.8" x14ac:dyDescent="0.25">
      <c r="A49" s="46" t="s">
        <v>146</v>
      </c>
      <c r="B49" s="46"/>
      <c r="C49" s="46"/>
      <c r="D49" s="46"/>
      <c r="E49" s="46"/>
      <c r="F49" s="46"/>
      <c r="G49" s="46"/>
      <c r="H49" s="46"/>
      <c r="I49" s="46"/>
    </row>
    <row r="50" spans="1:9" ht="13.8" x14ac:dyDescent="0.25">
      <c r="A50" s="49" t="s">
        <v>0</v>
      </c>
      <c r="B50" s="50"/>
      <c r="C50" s="49"/>
      <c r="D50" s="49"/>
      <c r="E50" s="49"/>
      <c r="F50" s="49"/>
      <c r="G50" s="49"/>
      <c r="H50" s="49"/>
      <c r="I50" s="49"/>
    </row>
    <row r="51" spans="1:9" ht="13.8" x14ac:dyDescent="0.25">
      <c r="A51" s="51" t="s">
        <v>49</v>
      </c>
      <c r="B51" s="51"/>
      <c r="C51" s="51" t="s">
        <v>72</v>
      </c>
      <c r="D51" s="51"/>
      <c r="E51" s="51"/>
      <c r="F51" s="51"/>
      <c r="G51" s="51"/>
      <c r="H51" s="51"/>
      <c r="I51" s="51"/>
    </row>
    <row r="52" spans="1:9" ht="13.8" x14ac:dyDescent="0.25">
      <c r="A52" s="51"/>
      <c r="B52" s="51"/>
      <c r="C52" s="51"/>
      <c r="D52" s="51"/>
      <c r="E52" s="51"/>
      <c r="F52" s="51"/>
      <c r="G52" s="51"/>
      <c r="H52" s="51"/>
      <c r="I52" s="51"/>
    </row>
    <row r="53" spans="1:9" ht="13.8" x14ac:dyDescent="0.25">
      <c r="A53" s="52" t="s">
        <v>31</v>
      </c>
      <c r="B53" s="51"/>
      <c r="C53" s="51"/>
      <c r="D53" s="51"/>
      <c r="E53" s="51"/>
      <c r="F53" s="51"/>
      <c r="G53" s="51"/>
      <c r="H53" s="51"/>
      <c r="I53" s="51"/>
    </row>
    <row r="54" spans="1:9" ht="13.8" x14ac:dyDescent="0.25">
      <c r="A54" s="52" t="s">
        <v>47</v>
      </c>
      <c r="B54" s="51"/>
      <c r="C54" s="51"/>
      <c r="D54" s="51"/>
      <c r="E54" s="51"/>
      <c r="F54" s="51"/>
      <c r="G54" s="51"/>
      <c r="H54" s="51"/>
      <c r="I54" s="51"/>
    </row>
    <row r="55" spans="1:9" ht="13.8" x14ac:dyDescent="0.25">
      <c r="A55" s="52" t="s">
        <v>50</v>
      </c>
      <c r="B55" s="51"/>
      <c r="C55" s="51"/>
      <c r="D55" s="51"/>
      <c r="E55" s="51"/>
      <c r="F55" s="51"/>
      <c r="G55" s="51"/>
      <c r="H55" s="51"/>
      <c r="I55" s="51"/>
    </row>
    <row r="56" spans="1:9" ht="13.8" x14ac:dyDescent="0.25">
      <c r="A56" s="52" t="s">
        <v>59</v>
      </c>
      <c r="B56" s="51"/>
      <c r="C56" s="51"/>
      <c r="D56" s="51"/>
      <c r="E56" s="51"/>
      <c r="F56" s="51"/>
      <c r="G56" s="51"/>
      <c r="H56" s="51"/>
      <c r="I56" s="51"/>
    </row>
    <row r="57" spans="1:9" ht="13.8" x14ac:dyDescent="0.25">
      <c r="A57" s="52" t="s">
        <v>64</v>
      </c>
      <c r="B57" s="51"/>
      <c r="C57" s="51"/>
      <c r="D57" s="51"/>
      <c r="E57" s="51"/>
      <c r="F57" s="51"/>
      <c r="G57" s="51"/>
      <c r="H57" s="51"/>
      <c r="I57" s="51"/>
    </row>
    <row r="58" spans="1:9" ht="13.8" x14ac:dyDescent="0.25">
      <c r="A58" s="52" t="s">
        <v>66</v>
      </c>
      <c r="B58" s="51"/>
      <c r="C58" s="51"/>
      <c r="D58" s="51"/>
      <c r="E58" s="51"/>
      <c r="F58" s="51"/>
      <c r="G58" s="51"/>
      <c r="H58" s="51"/>
      <c r="I58" s="51"/>
    </row>
    <row r="59" spans="1:9" ht="13.8" x14ac:dyDescent="0.25">
      <c r="A59" s="51"/>
      <c r="B59" s="51"/>
      <c r="C59" s="51"/>
      <c r="D59" s="51"/>
      <c r="E59" s="51"/>
      <c r="F59" s="51"/>
      <c r="G59" s="51"/>
      <c r="H59" s="51"/>
      <c r="I59" s="51"/>
    </row>
    <row r="60" spans="1:9" ht="13.8" x14ac:dyDescent="0.25">
      <c r="A60" s="51" t="s">
        <v>44</v>
      </c>
      <c r="B60" s="51"/>
      <c r="C60" s="51"/>
      <c r="D60" s="51"/>
      <c r="E60" s="51"/>
      <c r="F60" s="51"/>
      <c r="G60" s="51"/>
      <c r="H60" s="51"/>
      <c r="I60" s="51"/>
    </row>
    <row r="61" spans="1:9" ht="13.8" x14ac:dyDescent="0.25">
      <c r="A61" s="51" t="s">
        <v>85</v>
      </c>
      <c r="B61" s="51"/>
      <c r="C61" s="51"/>
      <c r="D61" s="51"/>
      <c r="E61" s="51"/>
      <c r="F61" s="51"/>
      <c r="G61" s="51"/>
      <c r="H61" s="51"/>
      <c r="I61" s="51"/>
    </row>
    <row r="62" spans="1:9" ht="13.8" x14ac:dyDescent="0.25">
      <c r="A62" s="51" t="s">
        <v>176</v>
      </c>
      <c r="B62" s="51"/>
      <c r="C62" s="51"/>
      <c r="D62" s="51"/>
      <c r="E62" s="51"/>
      <c r="F62" s="51"/>
      <c r="G62" s="51"/>
      <c r="H62" s="51"/>
      <c r="I62" s="51"/>
    </row>
  </sheetData>
  <phoneticPr fontId="0" type="noConversion"/>
  <pageMargins left="0.75" right="0.75" top="1" bottom="1" header="0.5" footer="0.5"/>
  <pageSetup scale="90" orientation="portrait" horizontalDpi="300" verticalDpi="300" r:id="rId1"/>
  <headerFooter alignWithMargins="0"/>
  <rowBreaks count="1" manualBreakCount="1">
    <brk id="46" max="9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view="pageBreakPreview" zoomScale="60" zoomScaleNormal="100" workbookViewId="0">
      <selection activeCell="L25" sqref="L25"/>
    </sheetView>
  </sheetViews>
  <sheetFormatPr defaultRowHeight="13.2" x14ac:dyDescent="0.25"/>
  <cols>
    <col min="1" max="1" width="3" customWidth="1"/>
    <col min="2" max="2" width="8.33203125" customWidth="1"/>
    <col min="3" max="3" width="2.33203125" customWidth="1"/>
    <col min="4" max="4" width="11" customWidth="1"/>
  </cols>
  <sheetData>
    <row r="1" spans="1:15" ht="15.6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.6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7.399999999999999" x14ac:dyDescent="0.3">
      <c r="A3" s="14" t="s">
        <v>62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5.6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5.6" x14ac:dyDescent="0.3">
      <c r="A5" s="8"/>
      <c r="B5" s="8" t="s">
        <v>8</v>
      </c>
      <c r="C5" s="8"/>
      <c r="D5" s="8" t="s">
        <v>16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5.6" x14ac:dyDescent="0.3">
      <c r="A6" s="8"/>
      <c r="B6" s="8" t="s">
        <v>7</v>
      </c>
      <c r="C6" s="8"/>
      <c r="D6" s="8" t="s">
        <v>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15.6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5.6" x14ac:dyDescent="0.3">
      <c r="A8" s="8"/>
      <c r="B8" s="70">
        <v>0</v>
      </c>
      <c r="C8" s="51"/>
      <c r="D8" s="71">
        <v>0.99983999999999995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ht="15.6" x14ac:dyDescent="0.3">
      <c r="A9" s="13"/>
      <c r="B9" s="72">
        <v>5</v>
      </c>
      <c r="C9" s="73"/>
      <c r="D9" s="74">
        <v>0.99997000000000003</v>
      </c>
      <c r="E9" s="13"/>
      <c r="F9" s="13"/>
      <c r="G9" s="8"/>
      <c r="H9" s="8"/>
      <c r="I9" s="8"/>
      <c r="J9" s="8"/>
      <c r="K9" s="8"/>
      <c r="L9" s="8"/>
      <c r="M9" s="8"/>
      <c r="N9" s="8"/>
      <c r="O9" s="8"/>
    </row>
    <row r="10" spans="1:15" ht="15.6" x14ac:dyDescent="0.3">
      <c r="A10" s="8"/>
      <c r="B10" s="70">
        <v>10</v>
      </c>
      <c r="C10" s="51"/>
      <c r="D10" s="71">
        <v>0.99970000000000003</v>
      </c>
      <c r="E10" s="8"/>
      <c r="F10" s="8" t="s">
        <v>0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ht="15.6" x14ac:dyDescent="0.3">
      <c r="A11" s="8"/>
      <c r="B11" s="70">
        <v>15</v>
      </c>
      <c r="C11" s="51"/>
      <c r="D11" s="71">
        <v>0.99909999999999999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ht="15.6" x14ac:dyDescent="0.3">
      <c r="A12" s="8"/>
      <c r="B12" s="70">
        <v>16</v>
      </c>
      <c r="C12" s="51"/>
      <c r="D12" s="71">
        <v>0.99895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5.6" x14ac:dyDescent="0.3">
      <c r="A13" s="8"/>
      <c r="B13" s="70">
        <v>17</v>
      </c>
      <c r="C13" s="51"/>
      <c r="D13" s="71">
        <v>0.99878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5.6" x14ac:dyDescent="0.3">
      <c r="A14" s="8"/>
      <c r="B14" s="70">
        <v>18</v>
      </c>
      <c r="C14" s="51"/>
      <c r="D14" s="71">
        <v>0.99860000000000004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5.6" x14ac:dyDescent="0.3">
      <c r="A15" s="8"/>
      <c r="B15" s="70">
        <v>19</v>
      </c>
      <c r="C15" s="51"/>
      <c r="D15" s="71">
        <v>0.99839999999999995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ht="15.6" x14ac:dyDescent="0.3">
      <c r="A16" s="8"/>
      <c r="B16" s="70">
        <v>20</v>
      </c>
      <c r="C16" s="51"/>
      <c r="D16" s="71">
        <v>0.99821000000000004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15.6" x14ac:dyDescent="0.3">
      <c r="A17" s="8"/>
      <c r="B17" s="70">
        <v>21</v>
      </c>
      <c r="C17" s="51"/>
      <c r="D17" s="71">
        <v>0.998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5.6" x14ac:dyDescent="0.3">
      <c r="A18" s="8"/>
      <c r="B18" s="70">
        <v>22</v>
      </c>
      <c r="C18" s="51"/>
      <c r="D18" s="71">
        <v>0.99777000000000005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5.6" x14ac:dyDescent="0.3">
      <c r="A19" s="8"/>
      <c r="B19" s="70">
        <v>23</v>
      </c>
      <c r="C19" s="51"/>
      <c r="D19" s="71">
        <v>0.99753999999999998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5.6" x14ac:dyDescent="0.3">
      <c r="A20" s="8"/>
      <c r="B20" s="70">
        <v>24</v>
      </c>
      <c r="C20" s="51"/>
      <c r="D20" s="71">
        <v>0.99729999999999996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5.6" x14ac:dyDescent="0.3">
      <c r="A21" s="13"/>
      <c r="B21" s="72">
        <v>25</v>
      </c>
      <c r="C21" s="73"/>
      <c r="D21" s="74">
        <v>0.99704999999999999</v>
      </c>
      <c r="E21" s="13"/>
      <c r="F21" s="13"/>
      <c r="G21" s="8"/>
      <c r="H21" s="8"/>
      <c r="I21" s="8"/>
      <c r="J21" s="8"/>
      <c r="K21" s="8"/>
      <c r="L21" s="8"/>
      <c r="M21" s="8"/>
      <c r="N21" s="8"/>
      <c r="O21" s="8"/>
    </row>
    <row r="22" spans="1:15" ht="15.6" x14ac:dyDescent="0.3">
      <c r="A22" s="8"/>
      <c r="B22" s="70">
        <v>26</v>
      </c>
      <c r="C22" s="51"/>
      <c r="D22" s="71">
        <v>0.99678999999999995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15.6" x14ac:dyDescent="0.3">
      <c r="A23" s="8"/>
      <c r="B23" s="70">
        <v>27</v>
      </c>
      <c r="C23" s="51"/>
      <c r="D23" s="71">
        <v>0.99651999999999996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15.6" x14ac:dyDescent="0.3">
      <c r="A24" s="8"/>
      <c r="B24" s="70">
        <v>28</v>
      </c>
      <c r="C24" s="51"/>
      <c r="D24" s="71">
        <v>0.99624000000000001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5.6" x14ac:dyDescent="0.3">
      <c r="A25" s="8"/>
      <c r="B25" s="70">
        <v>29</v>
      </c>
      <c r="C25" s="51"/>
      <c r="D25" s="71">
        <v>0.99595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15.6" x14ac:dyDescent="0.3">
      <c r="A26" s="8"/>
      <c r="B26" s="70">
        <v>30</v>
      </c>
      <c r="C26" s="51"/>
      <c r="D26" s="71">
        <v>0.99565000000000003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15.6" x14ac:dyDescent="0.3">
      <c r="A27" s="8"/>
      <c r="B27" s="70">
        <v>31</v>
      </c>
      <c r="C27" s="51"/>
      <c r="D27" s="71">
        <v>0.99534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ht="15.6" x14ac:dyDescent="0.3">
      <c r="A28" s="8"/>
      <c r="B28" s="70">
        <v>32</v>
      </c>
      <c r="C28" s="51"/>
      <c r="D28" s="71">
        <v>0.99502999999999997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ht="15.6" x14ac:dyDescent="0.3">
      <c r="A29" s="8"/>
      <c r="B29" s="70">
        <v>33</v>
      </c>
      <c r="C29" s="51"/>
      <c r="D29" s="71">
        <v>0.99470999999999998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ht="15.6" x14ac:dyDescent="0.3">
      <c r="A30" s="8"/>
      <c r="B30" s="70">
        <v>34</v>
      </c>
      <c r="C30" s="51"/>
      <c r="D30" s="71">
        <v>0.99436999999999998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ht="15.6" x14ac:dyDescent="0.3">
      <c r="A31" s="8"/>
      <c r="B31" s="70">
        <v>35</v>
      </c>
      <c r="C31" s="51"/>
      <c r="D31" s="71">
        <v>0.99402999999999997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ht="15.6" x14ac:dyDescent="0.3">
      <c r="A32" s="8"/>
      <c r="B32" s="70">
        <v>40</v>
      </c>
      <c r="C32" s="51"/>
      <c r="D32" s="71">
        <v>0.99221999999999999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ht="15.6" x14ac:dyDescent="0.3">
      <c r="A33" s="8"/>
      <c r="B33" s="70">
        <v>45</v>
      </c>
      <c r="C33" s="51"/>
      <c r="D33" s="71">
        <v>0.99021999999999999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ht="15.6" x14ac:dyDescent="0.3">
      <c r="A34" s="8"/>
      <c r="B34" s="70">
        <v>50</v>
      </c>
      <c r="C34" s="51"/>
      <c r="D34" s="71">
        <v>0.98804000000000003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ht="15.6" x14ac:dyDescent="0.3">
      <c r="A35" s="8"/>
      <c r="B35" s="70">
        <v>55</v>
      </c>
      <c r="C35" s="51"/>
      <c r="D35" s="71">
        <v>0.98570000000000002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ht="15.6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15.6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ht="15.6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</sheetData>
  <phoneticPr fontId="0" type="noConversion"/>
  <pageMargins left="0.75" right="0.75" top="1" bottom="1" header="0.5" footer="0.5"/>
  <pageSetup scale="78" orientation="portrait" horizontalDpi="300" verticalDpi="300" r:id="rId1"/>
  <headerFooter alignWithMargins="0"/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CHEM1211 Lab Excel Notebook</vt:lpstr>
      <vt:lpstr>Stat_Problem</vt:lpstr>
      <vt:lpstr>Work_Out</vt:lpstr>
      <vt:lpstr>The_Key</vt:lpstr>
      <vt:lpstr>Short_Cut_Method</vt:lpstr>
      <vt:lpstr>Stat_Homework 1</vt:lpstr>
      <vt:lpstr>Workout_Homework_1</vt:lpstr>
      <vt:lpstr>Stat_Homework 2</vt:lpstr>
      <vt:lpstr>Graph Density Sample</vt:lpstr>
      <vt:lpstr>Density_Workout</vt:lpstr>
      <vt:lpstr>Vapor_Pressure Workout</vt:lpstr>
      <vt:lpstr>Spectrum</vt:lpstr>
      <vt:lpstr>Beer's</vt:lpstr>
      <vt:lpstr>'CHEM1211 Lab Excel Notebook'!Print_Area</vt:lpstr>
      <vt:lpstr>Density_Workout!Print_Area</vt:lpstr>
      <vt:lpstr>'Graph Density Sample'!Print_Area</vt:lpstr>
      <vt:lpstr>Short_Cut_Method!Print_Area</vt:lpstr>
      <vt:lpstr>Spectrum!Print_Area</vt:lpstr>
      <vt:lpstr>'Stat_Homework 1'!Print_Area</vt:lpstr>
      <vt:lpstr>'Stat_Homework 2'!Print_Area</vt:lpstr>
      <vt:lpstr>Stat_Problem!Print_Area</vt:lpstr>
      <vt:lpstr>The_Key!Print_Area</vt:lpstr>
      <vt:lpstr>'Vapor_Pressure Workout'!Print_Area</vt:lpstr>
      <vt:lpstr>Work_Out!Print_Area</vt:lpstr>
      <vt:lpstr>Workout_Homework_1!Print_Area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2003-12-16T15:16:55Z</cp:lastPrinted>
  <dcterms:created xsi:type="dcterms:W3CDTF">2003-02-07T20:29:34Z</dcterms:created>
  <dcterms:modified xsi:type="dcterms:W3CDTF">2024-02-03T22:21:31Z</dcterms:modified>
</cp:coreProperties>
</file>