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DFCB0A9C-F0A5-4EF9-9E89-12BF4549B7CB}" xr6:coauthVersionLast="47" xr6:coauthVersionMax="47" xr10:uidLastSave="{00000000-0000-0000-0000-000000000000}"/>
  <bookViews>
    <workbookView xWindow="3348" yWindow="3348" windowWidth="17280" windowHeight="8880" firstSheet="1" activeTab="4"/>
  </bookViews>
  <sheets>
    <sheet name="Original " sheetId="1" r:id="rId1"/>
    <sheet name="2000 TTACs (2)" sheetId="5" r:id="rId2"/>
    <sheet name="2000 TTACs" sheetId="4" r:id="rId3"/>
    <sheet name="Tuesday Seminar" sheetId="2" r:id="rId4"/>
    <sheet name="Thursday Seminar" sheetId="6" r:id="rId5"/>
    <sheet name="Wednesday Seminar" sheetId="3" r:id="rId6"/>
  </sheets>
  <definedNames>
    <definedName name="Student_Grades">'Original '!$A$20:$O$23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4" l="1"/>
  <c r="H18" i="4"/>
  <c r="G19" i="4"/>
  <c r="H19" i="4" s="1"/>
  <c r="G20" i="4"/>
  <c r="H20" i="4" s="1"/>
  <c r="G18" i="5"/>
  <c r="H18" i="5"/>
  <c r="G19" i="5"/>
  <c r="H19" i="5"/>
  <c r="G20" i="5"/>
  <c r="H20" i="5" s="1"/>
  <c r="J9" i="1"/>
  <c r="J21" i="1"/>
  <c r="N21" i="1"/>
  <c r="O21" i="1"/>
  <c r="J22" i="1"/>
  <c r="N22" i="1"/>
  <c r="O22" i="1"/>
  <c r="J23" i="1"/>
  <c r="N23" i="1"/>
  <c r="O23" i="1" s="1"/>
  <c r="J24" i="1"/>
  <c r="N24" i="1"/>
  <c r="O24" i="1" s="1"/>
  <c r="J25" i="1"/>
  <c r="N25" i="1"/>
  <c r="O25" i="1" s="1"/>
  <c r="J26" i="1"/>
  <c r="N26" i="1" s="1"/>
  <c r="O26" i="1" s="1"/>
  <c r="J27" i="1"/>
  <c r="N27" i="1" s="1"/>
  <c r="O27" i="1" s="1"/>
  <c r="J28" i="1"/>
  <c r="N28" i="1" s="1"/>
  <c r="O28" i="1" s="1"/>
  <c r="J29" i="1"/>
  <c r="N29" i="1"/>
  <c r="O29" i="1"/>
  <c r="J30" i="1"/>
  <c r="N30" i="1"/>
  <c r="O30" i="1"/>
  <c r="J31" i="1"/>
  <c r="N31" i="1"/>
  <c r="O31" i="1" s="1"/>
  <c r="J32" i="1"/>
  <c r="N32" i="1"/>
  <c r="O32" i="1" s="1"/>
  <c r="J33" i="1"/>
  <c r="N33" i="1"/>
  <c r="O33" i="1" s="1"/>
  <c r="J34" i="1"/>
  <c r="N34" i="1" s="1"/>
  <c r="O34" i="1" s="1"/>
  <c r="J35" i="1"/>
  <c r="N35" i="1" s="1"/>
  <c r="O35" i="1" s="1"/>
  <c r="J36" i="1"/>
  <c r="N36" i="1" s="1"/>
  <c r="O36" i="1" s="1"/>
  <c r="J37" i="1"/>
  <c r="N37" i="1"/>
  <c r="O37" i="1"/>
  <c r="J38" i="1"/>
  <c r="N38" i="1"/>
  <c r="O38" i="1"/>
  <c r="J39" i="1"/>
  <c r="N39" i="1"/>
  <c r="O39" i="1" s="1"/>
  <c r="J40" i="1"/>
  <c r="N40" i="1"/>
  <c r="O40" i="1" s="1"/>
  <c r="J41" i="1"/>
  <c r="N41" i="1"/>
  <c r="O41" i="1" s="1"/>
  <c r="J42" i="1"/>
  <c r="N42" i="1" s="1"/>
  <c r="O42" i="1" s="1"/>
  <c r="J43" i="1"/>
  <c r="N43" i="1" s="1"/>
  <c r="O43" i="1" s="1"/>
  <c r="J44" i="1"/>
  <c r="N44" i="1" s="1"/>
  <c r="O44" i="1" s="1"/>
  <c r="J45" i="1"/>
  <c r="N45" i="1"/>
  <c r="O45" i="1"/>
  <c r="J46" i="1"/>
  <c r="N46" i="1"/>
  <c r="O46" i="1"/>
  <c r="J47" i="1"/>
  <c r="N47" i="1"/>
  <c r="O47" i="1" s="1"/>
  <c r="J48" i="1"/>
  <c r="N48" i="1"/>
  <c r="O48" i="1" s="1"/>
  <c r="J49" i="1"/>
  <c r="N49" i="1"/>
  <c r="O49" i="1" s="1"/>
  <c r="J50" i="1"/>
  <c r="N50" i="1" s="1"/>
  <c r="O50" i="1" s="1"/>
  <c r="I19" i="6"/>
  <c r="J19" i="6" s="1"/>
  <c r="I20" i="6"/>
  <c r="J20" i="6"/>
  <c r="I21" i="6"/>
  <c r="J21" i="6"/>
  <c r="I22" i="6"/>
  <c r="J22" i="6"/>
  <c r="M17" i="2"/>
  <c r="N17" i="2" s="1"/>
  <c r="M18" i="2"/>
  <c r="N18" i="2"/>
  <c r="M19" i="2"/>
  <c r="N19" i="2"/>
  <c r="M20" i="2"/>
  <c r="N20" i="2"/>
  <c r="I21" i="3"/>
  <c r="J21" i="3" s="1"/>
  <c r="I22" i="3"/>
  <c r="J22" i="3"/>
  <c r="I23" i="3"/>
  <c r="J23" i="3"/>
</calcChain>
</file>

<file path=xl/comments1.xml><?xml version="1.0" encoding="utf-8"?>
<comments xmlns="http://schemas.openxmlformats.org/spreadsheetml/2006/main">
  <authors>
    <author>brenth</author>
  </authors>
  <commentList>
    <comment ref="C4" authorId="0" shapeId="0">
      <text>
        <r>
          <rPr>
            <b/>
            <sz val="8"/>
            <color indexed="81"/>
            <rFont val="Tahoma"/>
          </rPr>
          <t>brenth:</t>
        </r>
        <r>
          <rPr>
            <sz val="8"/>
            <color indexed="81"/>
            <rFont val="Tahoma"/>
          </rPr>
          <t xml:space="preserve">
Note that the points
do not match their percentage weight in the 
final grade.</t>
        </r>
      </text>
    </comment>
  </commentList>
</comments>
</file>

<file path=xl/comments2.xml><?xml version="1.0" encoding="utf-8"?>
<comments xmlns="http://schemas.openxmlformats.org/spreadsheetml/2006/main">
  <authors>
    <author>CLICC LAB</author>
    <author>Brent Haydamack</author>
  </authors>
  <commentList>
    <comment ref="H19" authorId="0" shapeId="0">
      <text>
        <r>
          <rPr>
            <b/>
            <sz val="8"/>
            <color indexed="81"/>
            <rFont val="Tahoma"/>
          </rPr>
          <t>CLICC LAB:</t>
        </r>
        <r>
          <rPr>
            <sz val="8"/>
            <color indexed="81"/>
            <rFont val="Tahoma"/>
          </rPr>
          <t xml:space="preserve">
Bump up this student's grade by 5 points?</t>
        </r>
      </text>
    </comment>
    <comment ref="H20" authorId="1" shapeId="0">
      <text>
        <r>
          <rPr>
            <b/>
            <sz val="8"/>
            <color indexed="81"/>
            <rFont val="Tahoma"/>
          </rPr>
          <t>Brent Haydamack: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<sst xmlns="http://schemas.openxmlformats.org/spreadsheetml/2006/main" count="392" uniqueCount="107">
  <si>
    <t>TTAC Grade Sheet</t>
  </si>
  <si>
    <t>Term Paper</t>
  </si>
  <si>
    <t>Midterm</t>
  </si>
  <si>
    <t>Final</t>
  </si>
  <si>
    <t>Last Name</t>
  </si>
  <si>
    <t>First Name</t>
  </si>
  <si>
    <t>Email</t>
  </si>
  <si>
    <t>Major</t>
  </si>
  <si>
    <t>Year</t>
  </si>
  <si>
    <t>Haydamack</t>
  </si>
  <si>
    <t>Brent</t>
  </si>
  <si>
    <t>bhaydama@ucla.edu</t>
  </si>
  <si>
    <t>geography</t>
  </si>
  <si>
    <t>McGraw</t>
  </si>
  <si>
    <t>Darrin</t>
  </si>
  <si>
    <t>techtacs@ucla.edu</t>
  </si>
  <si>
    <t>English</t>
  </si>
  <si>
    <t>Candidate</t>
  </si>
  <si>
    <t>Appleton-Knapp</t>
  </si>
  <si>
    <t>Sara</t>
  </si>
  <si>
    <t>oidtatp@ucla.edu</t>
  </si>
  <si>
    <t>Psychology</t>
  </si>
  <si>
    <t>Homework 1</t>
  </si>
  <si>
    <t>Homework 2</t>
  </si>
  <si>
    <t>Homework 3</t>
  </si>
  <si>
    <t>Homework 4</t>
  </si>
  <si>
    <t>Final Exam</t>
  </si>
  <si>
    <t>Midterm Exam</t>
  </si>
  <si>
    <t>Final Score</t>
  </si>
  <si>
    <t>Final Grade</t>
  </si>
  <si>
    <t>Homework Total</t>
  </si>
  <si>
    <t>Percent of Grade</t>
  </si>
  <si>
    <t>Points by Assignment</t>
  </si>
  <si>
    <t>Score</t>
  </si>
  <si>
    <t>Grade</t>
  </si>
  <si>
    <t>D-</t>
  </si>
  <si>
    <t>D+</t>
  </si>
  <si>
    <t xml:space="preserve">D </t>
  </si>
  <si>
    <t>C-</t>
  </si>
  <si>
    <t xml:space="preserve">C </t>
  </si>
  <si>
    <t>C+</t>
  </si>
  <si>
    <t>B-</t>
  </si>
  <si>
    <t xml:space="preserve">B </t>
  </si>
  <si>
    <t>B+</t>
  </si>
  <si>
    <t>A-</t>
  </si>
  <si>
    <t xml:space="preserve">A </t>
  </si>
  <si>
    <t>A+</t>
  </si>
  <si>
    <t>F</t>
  </si>
  <si>
    <t>20 each or 80 total</t>
  </si>
  <si>
    <t>Easter</t>
  </si>
  <si>
    <t>Bunny</t>
  </si>
  <si>
    <t>bunny@easter.com</t>
  </si>
  <si>
    <t>eggs</t>
  </si>
  <si>
    <t>Student</t>
  </si>
  <si>
    <t>student@student.com</t>
  </si>
  <si>
    <t>food</t>
  </si>
  <si>
    <t>Homework (4)</t>
  </si>
  <si>
    <t>Term Paper (1)</t>
  </si>
  <si>
    <t>Midterm (1)</t>
  </si>
  <si>
    <t>Final (1)</t>
  </si>
  <si>
    <t>Quiz 1</t>
  </si>
  <si>
    <t>Quiz 2</t>
  </si>
  <si>
    <t>Quiz 3</t>
  </si>
  <si>
    <t>Quiz 4</t>
  </si>
  <si>
    <t>Participation</t>
  </si>
  <si>
    <t xml:space="preserve">Last </t>
  </si>
  <si>
    <t>First</t>
  </si>
  <si>
    <t xml:space="preserve">Midterm </t>
  </si>
  <si>
    <t xml:space="preserve">Brent </t>
  </si>
  <si>
    <t>Geog.</t>
  </si>
  <si>
    <t>Phd</t>
  </si>
  <si>
    <t>Claus</t>
  </si>
  <si>
    <t>Santa</t>
  </si>
  <si>
    <t>Snow</t>
  </si>
  <si>
    <t>Craig</t>
  </si>
  <si>
    <t>Econ</t>
  </si>
  <si>
    <t>MA</t>
  </si>
  <si>
    <t>Bill</t>
  </si>
  <si>
    <t>Eng.</t>
  </si>
  <si>
    <t>Requirements</t>
  </si>
  <si>
    <t>Percentage</t>
  </si>
  <si>
    <t>Points</t>
  </si>
  <si>
    <t>Grade Curve</t>
  </si>
  <si>
    <t xml:space="preserve">D- </t>
  </si>
  <si>
    <t xml:space="preserve">Final </t>
  </si>
  <si>
    <t>Senior</t>
  </si>
  <si>
    <t>Geog</t>
  </si>
  <si>
    <t>vlookup function looks up the closest value in the table that is less than or equal to our lookup value (our students final score).</t>
  </si>
  <si>
    <t xml:space="preserve"> </t>
  </si>
  <si>
    <t>Weight</t>
  </si>
  <si>
    <t>Name</t>
  </si>
  <si>
    <t xml:space="preserve">Quiz 1 </t>
  </si>
  <si>
    <t xml:space="preserve">Quiz 2 </t>
  </si>
  <si>
    <t>Overall Score</t>
  </si>
  <si>
    <t>Student 1</t>
  </si>
  <si>
    <t>Student 2</t>
  </si>
  <si>
    <t>Student 3</t>
  </si>
  <si>
    <t>Percent</t>
  </si>
  <si>
    <t>A</t>
  </si>
  <si>
    <t>ID</t>
  </si>
  <si>
    <t>Final Percent</t>
  </si>
  <si>
    <t>B</t>
  </si>
  <si>
    <t>C</t>
  </si>
  <si>
    <t>D</t>
  </si>
  <si>
    <t>E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</si>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</sst>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8" x14ac:knownFonts="1">
    <font>
      <sz val="10"/>
      <name val="Arial"/>
    </font>
    <font>
      <sz val="10"/>
      <color indexed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u/>
      <sz val="10"/>
      <color indexed="12"/>
      <name val="Arial"/>
    </font>
    <font>
      <sz val="10"/>
      <color indexed="8"/>
      <name val="Arial"/>
      <family val="2"/>
    </font>
    <font>
      <b/>
      <sz val="10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2" fontId="0" fillId="0" borderId="0" xfId="0" applyNumberFormat="1"/>
    <xf numFmtId="0" fontId="1" fillId="4" borderId="1" xfId="0" applyFont="1" applyFill="1" applyBorder="1"/>
    <xf numFmtId="0" fontId="4" fillId="0" borderId="0" xfId="0" applyFont="1"/>
    <xf numFmtId="2" fontId="4" fillId="0" borderId="0" xfId="0" applyNumberFormat="1" applyFont="1"/>
    <xf numFmtId="0" fontId="5" fillId="2" borderId="1" xfId="1" applyFill="1" applyBorder="1" applyAlignment="1" applyProtection="1"/>
    <xf numFmtId="0" fontId="5" fillId="3" borderId="1" xfId="1" applyFill="1" applyBorder="1" applyAlignment="1" applyProtection="1"/>
    <xf numFmtId="0" fontId="1" fillId="5" borderId="0" xfId="0" applyFont="1" applyFill="1"/>
    <xf numFmtId="0" fontId="1" fillId="6" borderId="0" xfId="0" applyFont="1" applyFill="1"/>
    <xf numFmtId="0" fontId="6" fillId="7" borderId="1" xfId="0" applyFont="1" applyFill="1" applyBorder="1"/>
    <xf numFmtId="0" fontId="0" fillId="7" borderId="1" xfId="0" applyFill="1" applyBorder="1"/>
    <xf numFmtId="0" fontId="6" fillId="7" borderId="0" xfId="0" applyFont="1" applyFill="1"/>
    <xf numFmtId="10" fontId="6" fillId="7" borderId="0" xfId="0" applyNumberFormat="1" applyFont="1" applyFill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6" fillId="7" borderId="1" xfId="0" applyNumberFormat="1" applyFont="1" applyFill="1" applyBorder="1"/>
    <xf numFmtId="0" fontId="6" fillId="7" borderId="0" xfId="0" applyFont="1" applyFill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right"/>
    </xf>
    <xf numFmtId="0" fontId="1" fillId="5" borderId="1" xfId="0" applyFont="1" applyFill="1" applyBorder="1" applyAlignment="1">
      <alignment horizontal="centerContinuous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Continuous"/>
    </xf>
    <xf numFmtId="10" fontId="0" fillId="8" borderId="1" xfId="0" applyNumberFormat="1" applyFill="1" applyBorder="1"/>
    <xf numFmtId="10" fontId="0" fillId="7" borderId="1" xfId="0" applyNumberFormat="1" applyFill="1" applyBorder="1"/>
    <xf numFmtId="0" fontId="0" fillId="0" borderId="0" xfId="0" applyAlignment="1">
      <alignment wrapText="1"/>
    </xf>
    <xf numFmtId="0" fontId="1" fillId="0" borderId="0" xfId="0" applyFont="1" applyFill="1" applyBorder="1"/>
    <xf numFmtId="10" fontId="0" fillId="0" borderId="0" xfId="0" applyNumberFormat="1" applyFill="1" applyBorder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udent@student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bunny@easter.com" TargetMode="External"/><Relationship Id="rId7" Type="http://schemas.openxmlformats.org/officeDocument/2006/relationships/hyperlink" Target="mailto:bunny@easter.com" TargetMode="External"/><Relationship Id="rId12" Type="http://schemas.openxmlformats.org/officeDocument/2006/relationships/hyperlink" Target="mailto:student@student.com" TargetMode="External"/><Relationship Id="rId2" Type="http://schemas.openxmlformats.org/officeDocument/2006/relationships/hyperlink" Target="mailto:student@student.com" TargetMode="External"/><Relationship Id="rId1" Type="http://schemas.openxmlformats.org/officeDocument/2006/relationships/hyperlink" Target="mailto:bunny@easter.com" TargetMode="External"/><Relationship Id="rId6" Type="http://schemas.openxmlformats.org/officeDocument/2006/relationships/hyperlink" Target="mailto:student@student.com" TargetMode="External"/><Relationship Id="rId11" Type="http://schemas.openxmlformats.org/officeDocument/2006/relationships/hyperlink" Target="mailto:bunny@easter.com" TargetMode="External"/><Relationship Id="rId5" Type="http://schemas.openxmlformats.org/officeDocument/2006/relationships/hyperlink" Target="mailto:bunny@easter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student@student.com" TargetMode="External"/><Relationship Id="rId4" Type="http://schemas.openxmlformats.org/officeDocument/2006/relationships/hyperlink" Target="mailto:student@student.com" TargetMode="External"/><Relationship Id="rId9" Type="http://schemas.openxmlformats.org/officeDocument/2006/relationships/hyperlink" Target="mailto:bunny@easter.com" TargetMode="External"/><Relationship Id="rId1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E1" workbookViewId="0">
      <selection activeCell="L6" sqref="L6"/>
    </sheetView>
  </sheetViews>
  <sheetFormatPr defaultRowHeight="13.2" x14ac:dyDescent="0.25"/>
  <cols>
    <col min="1" max="1" width="16.5546875" bestFit="1" customWidth="1"/>
    <col min="2" max="2" width="15" bestFit="1" customWidth="1"/>
    <col min="3" max="3" width="19.33203125" bestFit="1" customWidth="1"/>
    <col min="4" max="4" width="10.6640625" bestFit="1" customWidth="1"/>
    <col min="5" max="5" width="9" bestFit="1" customWidth="1"/>
    <col min="6" max="9" width="12.33203125" bestFit="1" customWidth="1"/>
    <col min="10" max="10" width="16" bestFit="1" customWidth="1"/>
    <col min="11" max="11" width="11.6640625" bestFit="1" customWidth="1"/>
    <col min="12" max="12" width="14.33203125" bestFit="1" customWidth="1"/>
    <col min="13" max="13" width="11.33203125" bestFit="1" customWidth="1"/>
    <col min="14" max="14" width="11.44140625" style="5" bestFit="1" customWidth="1"/>
    <col min="15" max="15" width="10.5546875" bestFit="1" customWidth="1"/>
  </cols>
  <sheetData>
    <row r="1" spans="1:12" x14ac:dyDescent="0.25">
      <c r="A1" s="12" t="s">
        <v>0</v>
      </c>
      <c r="B1" s="12"/>
      <c r="C1" s="12"/>
      <c r="E1" s="6" t="s">
        <v>33</v>
      </c>
      <c r="F1" s="6" t="s">
        <v>34</v>
      </c>
      <c r="H1" s="29"/>
      <c r="J1" s="5"/>
      <c r="K1" s="5"/>
    </row>
    <row r="2" spans="1:12" x14ac:dyDescent="0.25">
      <c r="E2" s="19">
        <v>0</v>
      </c>
      <c r="F2" s="13" t="s">
        <v>47</v>
      </c>
      <c r="H2" s="30"/>
      <c r="J2" s="5"/>
      <c r="K2" s="5"/>
    </row>
    <row r="3" spans="1:12" x14ac:dyDescent="0.25">
      <c r="A3" s="11"/>
      <c r="B3" s="11" t="s">
        <v>31</v>
      </c>
      <c r="C3" s="11" t="s">
        <v>32</v>
      </c>
      <c r="E3" s="19">
        <v>0.6</v>
      </c>
      <c r="F3" s="13" t="s">
        <v>35</v>
      </c>
      <c r="H3" s="30"/>
      <c r="J3" s="5"/>
      <c r="K3" s="5"/>
    </row>
    <row r="4" spans="1:12" x14ac:dyDescent="0.25">
      <c r="A4" s="15" t="s">
        <v>56</v>
      </c>
      <c r="B4" s="16">
        <v>0.1</v>
      </c>
      <c r="C4" s="20" t="s">
        <v>48</v>
      </c>
      <c r="E4" s="19">
        <v>0.63</v>
      </c>
      <c r="F4" s="13" t="s">
        <v>37</v>
      </c>
      <c r="H4" s="30"/>
      <c r="J4" s="5"/>
      <c r="K4" s="5"/>
    </row>
    <row r="5" spans="1:12" x14ac:dyDescent="0.25">
      <c r="A5" s="15" t="s">
        <v>57</v>
      </c>
      <c r="B5" s="16">
        <v>0.2</v>
      </c>
      <c r="C5" s="15">
        <v>50</v>
      </c>
      <c r="E5" s="19">
        <v>0.67</v>
      </c>
      <c r="F5" s="13" t="s">
        <v>36</v>
      </c>
      <c r="H5" s="30"/>
      <c r="J5" s="5">
        <v>0.8992500000000001</v>
      </c>
      <c r="K5" s="5"/>
    </row>
    <row r="6" spans="1:12" x14ac:dyDescent="0.25">
      <c r="A6" s="15" t="s">
        <v>58</v>
      </c>
      <c r="B6" s="16">
        <v>0.3</v>
      </c>
      <c r="C6" s="15">
        <v>60</v>
      </c>
      <c r="E6" s="19">
        <v>0.7</v>
      </c>
      <c r="F6" s="13" t="s">
        <v>38</v>
      </c>
      <c r="H6" s="30"/>
      <c r="J6" s="5"/>
      <c r="K6" s="5"/>
      <c r="L6" t="s">
        <v>88</v>
      </c>
    </row>
    <row r="7" spans="1:12" x14ac:dyDescent="0.25">
      <c r="A7" s="15" t="s">
        <v>59</v>
      </c>
      <c r="B7" s="16">
        <v>0.4</v>
      </c>
      <c r="C7" s="15">
        <v>100</v>
      </c>
      <c r="E7" s="19">
        <v>0.73</v>
      </c>
      <c r="F7" s="13" t="s">
        <v>39</v>
      </c>
      <c r="H7" s="30"/>
      <c r="J7" s="5"/>
      <c r="K7" s="5"/>
    </row>
    <row r="8" spans="1:12" x14ac:dyDescent="0.25">
      <c r="B8" s="1"/>
      <c r="E8" s="19">
        <v>0.77</v>
      </c>
      <c r="F8" s="13" t="s">
        <v>40</v>
      </c>
      <c r="H8" s="30"/>
      <c r="J8" s="5"/>
      <c r="K8" s="5"/>
    </row>
    <row r="9" spans="1:12" x14ac:dyDescent="0.25">
      <c r="B9" s="1"/>
      <c r="E9" s="19">
        <v>0.8</v>
      </c>
      <c r="F9" s="13" t="s">
        <v>41</v>
      </c>
      <c r="H9" s="30"/>
      <c r="J9" s="17" t="e">
        <f>((F9/80)*$B$4)+((G9/50)*$B$5)+((H9/60)*$B$6)+((I9/100)*$B$7)</f>
        <v>#VALUE!</v>
      </c>
      <c r="K9" s="5"/>
    </row>
    <row r="10" spans="1:12" x14ac:dyDescent="0.25">
      <c r="B10" s="1"/>
      <c r="E10" s="19">
        <v>0.83</v>
      </c>
      <c r="F10" s="13" t="s">
        <v>42</v>
      </c>
      <c r="H10" s="30"/>
      <c r="J10" s="5"/>
      <c r="K10" s="5"/>
    </row>
    <row r="11" spans="1:12" x14ac:dyDescent="0.25">
      <c r="B11" s="1"/>
      <c r="E11" s="19">
        <v>0.87</v>
      </c>
      <c r="F11" s="13" t="s">
        <v>43</v>
      </c>
      <c r="H11" s="30"/>
      <c r="J11" s="5"/>
      <c r="K11" s="5"/>
    </row>
    <row r="12" spans="1:12" x14ac:dyDescent="0.25">
      <c r="B12" s="1"/>
      <c r="E12" s="19">
        <v>0.9</v>
      </c>
      <c r="F12" s="13" t="s">
        <v>44</v>
      </c>
      <c r="H12" s="30"/>
      <c r="J12" s="5"/>
      <c r="K12" s="5"/>
    </row>
    <row r="13" spans="1:12" x14ac:dyDescent="0.25">
      <c r="B13" s="1"/>
      <c r="E13" s="19">
        <v>0.93</v>
      </c>
      <c r="F13" s="13" t="s">
        <v>45</v>
      </c>
      <c r="H13" s="30"/>
      <c r="J13" s="5"/>
      <c r="K13" s="5"/>
    </row>
    <row r="14" spans="1:12" x14ac:dyDescent="0.25">
      <c r="B14" s="1"/>
      <c r="E14" s="19">
        <v>0.97</v>
      </c>
      <c r="F14" s="13" t="s">
        <v>46</v>
      </c>
      <c r="H14" s="30"/>
      <c r="J14" s="5"/>
      <c r="K14" s="5"/>
    </row>
    <row r="15" spans="1:12" x14ac:dyDescent="0.25">
      <c r="B15" s="1"/>
      <c r="H15" s="30"/>
      <c r="J15" s="5"/>
      <c r="K15" s="5"/>
    </row>
    <row r="16" spans="1:12" x14ac:dyDescent="0.25">
      <c r="B16" s="1"/>
      <c r="J16" s="5"/>
      <c r="K16" s="5"/>
    </row>
    <row r="17" spans="1:15" x14ac:dyDescent="0.25">
      <c r="B17" s="1"/>
      <c r="J17" s="5"/>
      <c r="K17" s="5"/>
    </row>
    <row r="20" spans="1:15" s="7" customFormat="1" x14ac:dyDescent="0.25">
      <c r="A20" s="7" t="s">
        <v>4</v>
      </c>
      <c r="B20" s="7" t="s">
        <v>5</v>
      </c>
      <c r="C20" s="7" t="s">
        <v>6</v>
      </c>
      <c r="D20" s="7" t="s">
        <v>7</v>
      </c>
      <c r="E20" s="7" t="s">
        <v>8</v>
      </c>
      <c r="F20" s="7" t="s">
        <v>22</v>
      </c>
      <c r="G20" s="7" t="s">
        <v>23</v>
      </c>
      <c r="H20" s="7" t="s">
        <v>24</v>
      </c>
      <c r="I20" s="7" t="s">
        <v>25</v>
      </c>
      <c r="J20" s="7" t="s">
        <v>30</v>
      </c>
      <c r="K20" s="7" t="s">
        <v>1</v>
      </c>
      <c r="L20" s="7" t="s">
        <v>27</v>
      </c>
      <c r="M20" s="7" t="s">
        <v>26</v>
      </c>
      <c r="N20" s="8" t="s">
        <v>28</v>
      </c>
      <c r="O20" s="7" t="s">
        <v>29</v>
      </c>
    </row>
    <row r="21" spans="1:15" s="2" customFormat="1" x14ac:dyDescent="0.25">
      <c r="A21" s="3" t="s">
        <v>18</v>
      </c>
      <c r="B21" s="3" t="s">
        <v>19</v>
      </c>
      <c r="C21" s="3" t="s">
        <v>20</v>
      </c>
      <c r="D21" s="3" t="s">
        <v>21</v>
      </c>
      <c r="E21" s="3" t="s">
        <v>17</v>
      </c>
      <c r="F21" s="3">
        <v>16</v>
      </c>
      <c r="G21" s="3">
        <v>16</v>
      </c>
      <c r="H21" s="3">
        <v>18</v>
      </c>
      <c r="I21" s="3">
        <v>19</v>
      </c>
      <c r="J21" s="3">
        <f t="shared" ref="J21:J50" si="0">SUM(F21:I21)</f>
        <v>69</v>
      </c>
      <c r="K21" s="3">
        <v>40</v>
      </c>
      <c r="L21" s="3">
        <v>57</v>
      </c>
      <c r="M21" s="3">
        <v>92</v>
      </c>
      <c r="N21" s="17">
        <f t="shared" ref="N21:N50" si="1">((J21/80)*$B$4)+((K21/50)*$B$5)+((L21/60)*$B$6)+((M21/100)*$B$7)</f>
        <v>0.8992500000000001</v>
      </c>
      <c r="O21" s="3" t="str">
        <f>VLOOKUP(N21, $E$2:$F$14,2,TRUE)</f>
        <v>B+</v>
      </c>
    </row>
    <row r="22" spans="1:15" x14ac:dyDescent="0.25">
      <c r="A22" s="4" t="s">
        <v>13</v>
      </c>
      <c r="B22" s="4" t="s">
        <v>14</v>
      </c>
      <c r="C22" s="4" t="s">
        <v>15</v>
      </c>
      <c r="D22" s="4" t="s">
        <v>16</v>
      </c>
      <c r="E22" s="4" t="s">
        <v>17</v>
      </c>
      <c r="F22" s="4">
        <v>14</v>
      </c>
      <c r="G22" s="4">
        <v>15</v>
      </c>
      <c r="H22" s="4">
        <v>19</v>
      </c>
      <c r="I22" s="4">
        <v>17</v>
      </c>
      <c r="J22" s="4">
        <f t="shared" si="0"/>
        <v>65</v>
      </c>
      <c r="K22" s="4">
        <v>47</v>
      </c>
      <c r="L22" s="4">
        <v>45</v>
      </c>
      <c r="M22" s="4">
        <v>85</v>
      </c>
      <c r="N22" s="18">
        <f t="shared" si="1"/>
        <v>0.83424999999999994</v>
      </c>
      <c r="O22" s="4" t="str">
        <f t="shared" ref="O22:O50" si="2">VLOOKUP(N22, $E$2:$F$14,2,TRUE)</f>
        <v xml:space="preserve">B </v>
      </c>
    </row>
    <row r="23" spans="1:15" s="2" customFormat="1" x14ac:dyDescent="0.25">
      <c r="A23" s="3" t="s">
        <v>9</v>
      </c>
      <c r="B23" s="3" t="s">
        <v>10</v>
      </c>
      <c r="C23" s="3" t="s">
        <v>11</v>
      </c>
      <c r="D23" s="3" t="s">
        <v>12</v>
      </c>
      <c r="E23" s="3" t="s">
        <v>17</v>
      </c>
      <c r="F23" s="3">
        <v>19</v>
      </c>
      <c r="G23" s="3">
        <v>20</v>
      </c>
      <c r="H23" s="3">
        <v>17</v>
      </c>
      <c r="I23" s="3">
        <v>17</v>
      </c>
      <c r="J23" s="3">
        <f t="shared" si="0"/>
        <v>73</v>
      </c>
      <c r="K23" s="3">
        <v>45</v>
      </c>
      <c r="L23" s="3">
        <v>50</v>
      </c>
      <c r="M23" s="3">
        <v>99</v>
      </c>
      <c r="N23" s="17">
        <f t="shared" si="1"/>
        <v>0.91725000000000001</v>
      </c>
      <c r="O23" s="3" t="str">
        <f t="shared" si="2"/>
        <v>A-</v>
      </c>
    </row>
    <row r="24" spans="1:15" x14ac:dyDescent="0.25">
      <c r="A24" s="4" t="s">
        <v>50</v>
      </c>
      <c r="B24" s="4" t="s">
        <v>49</v>
      </c>
      <c r="C24" s="10" t="s">
        <v>51</v>
      </c>
      <c r="D24" s="4" t="s">
        <v>52</v>
      </c>
      <c r="E24" s="4" t="s">
        <v>17</v>
      </c>
      <c r="F24" s="4">
        <v>15</v>
      </c>
      <c r="G24" s="4">
        <v>15</v>
      </c>
      <c r="H24" s="4">
        <v>14</v>
      </c>
      <c r="I24" s="4">
        <v>13</v>
      </c>
      <c r="J24" s="4">
        <f t="shared" si="0"/>
        <v>57</v>
      </c>
      <c r="K24" s="4">
        <v>40</v>
      </c>
      <c r="L24" s="4">
        <v>45</v>
      </c>
      <c r="M24" s="4">
        <v>82</v>
      </c>
      <c r="N24" s="18">
        <f t="shared" si="1"/>
        <v>0.78425000000000011</v>
      </c>
      <c r="O24" s="4" t="str">
        <f t="shared" si="2"/>
        <v>C+</v>
      </c>
    </row>
    <row r="25" spans="1:15" s="2" customFormat="1" x14ac:dyDescent="0.25">
      <c r="A25" s="3" t="s">
        <v>53</v>
      </c>
      <c r="B25" s="3" t="s">
        <v>53</v>
      </c>
      <c r="C25" s="9" t="s">
        <v>54</v>
      </c>
      <c r="D25" s="3" t="s">
        <v>55</v>
      </c>
      <c r="E25" s="3" t="s">
        <v>17</v>
      </c>
      <c r="F25" s="3">
        <v>13</v>
      </c>
      <c r="G25" s="3">
        <v>13</v>
      </c>
      <c r="H25" s="3">
        <v>14</v>
      </c>
      <c r="I25" s="3">
        <v>13</v>
      </c>
      <c r="J25" s="3">
        <f t="shared" si="0"/>
        <v>53</v>
      </c>
      <c r="K25" s="3">
        <v>35</v>
      </c>
      <c r="L25" s="3">
        <v>37</v>
      </c>
      <c r="M25" s="3">
        <v>71</v>
      </c>
      <c r="N25" s="17">
        <f t="shared" si="1"/>
        <v>0.67524999999999991</v>
      </c>
      <c r="O25" s="3" t="str">
        <f t="shared" si="2"/>
        <v>D+</v>
      </c>
    </row>
    <row r="26" spans="1:15" x14ac:dyDescent="0.25">
      <c r="A26" s="4" t="s">
        <v>18</v>
      </c>
      <c r="B26" s="4" t="s">
        <v>19</v>
      </c>
      <c r="C26" s="4" t="s">
        <v>20</v>
      </c>
      <c r="D26" s="4" t="s">
        <v>21</v>
      </c>
      <c r="E26" s="4" t="s">
        <v>17</v>
      </c>
      <c r="F26" s="4">
        <v>16</v>
      </c>
      <c r="G26" s="4">
        <v>16</v>
      </c>
      <c r="H26" s="4">
        <v>18</v>
      </c>
      <c r="I26" s="4">
        <v>19</v>
      </c>
      <c r="J26" s="4">
        <f t="shared" si="0"/>
        <v>69</v>
      </c>
      <c r="K26" s="4">
        <v>40</v>
      </c>
      <c r="L26" s="4">
        <v>57</v>
      </c>
      <c r="M26" s="4">
        <v>92</v>
      </c>
      <c r="N26" s="18">
        <f t="shared" si="1"/>
        <v>0.8992500000000001</v>
      </c>
      <c r="O26" s="4" t="str">
        <f>VLOOKUP(N26, $E$2:$F$14,2,TRUE)</f>
        <v>B+</v>
      </c>
    </row>
    <row r="27" spans="1:15" s="2" customFormat="1" x14ac:dyDescent="0.25">
      <c r="A27" s="3" t="s">
        <v>13</v>
      </c>
      <c r="B27" s="3" t="s">
        <v>14</v>
      </c>
      <c r="C27" s="3" t="s">
        <v>15</v>
      </c>
      <c r="D27" s="3" t="s">
        <v>16</v>
      </c>
      <c r="E27" s="3" t="s">
        <v>17</v>
      </c>
      <c r="F27" s="3">
        <v>14</v>
      </c>
      <c r="G27" s="3">
        <v>15</v>
      </c>
      <c r="H27" s="3">
        <v>19</v>
      </c>
      <c r="I27" s="3">
        <v>17</v>
      </c>
      <c r="J27" s="3">
        <f t="shared" si="0"/>
        <v>65</v>
      </c>
      <c r="K27" s="3">
        <v>47</v>
      </c>
      <c r="L27" s="3">
        <v>45</v>
      </c>
      <c r="M27" s="3">
        <v>85</v>
      </c>
      <c r="N27" s="17">
        <f t="shared" si="1"/>
        <v>0.83424999999999994</v>
      </c>
      <c r="O27" s="3" t="str">
        <f t="shared" si="2"/>
        <v xml:space="preserve">B </v>
      </c>
    </row>
    <row r="28" spans="1:15" x14ac:dyDescent="0.25">
      <c r="A28" s="4" t="s">
        <v>9</v>
      </c>
      <c r="B28" s="4" t="s">
        <v>10</v>
      </c>
      <c r="C28" s="4" t="s">
        <v>11</v>
      </c>
      <c r="D28" s="4" t="s">
        <v>12</v>
      </c>
      <c r="E28" s="4" t="s">
        <v>17</v>
      </c>
      <c r="F28" s="4">
        <v>19</v>
      </c>
      <c r="G28" s="4">
        <v>20</v>
      </c>
      <c r="H28" s="4">
        <v>17</v>
      </c>
      <c r="I28" s="4">
        <v>17</v>
      </c>
      <c r="J28" s="4">
        <f t="shared" si="0"/>
        <v>73</v>
      </c>
      <c r="K28" s="4">
        <v>45</v>
      </c>
      <c r="L28" s="4">
        <v>50</v>
      </c>
      <c r="M28" s="4">
        <v>99</v>
      </c>
      <c r="N28" s="18">
        <f t="shared" si="1"/>
        <v>0.91725000000000001</v>
      </c>
      <c r="O28" s="4" t="str">
        <f t="shared" si="2"/>
        <v>A-</v>
      </c>
    </row>
    <row r="29" spans="1:15" s="2" customFormat="1" x14ac:dyDescent="0.25">
      <c r="A29" s="3" t="s">
        <v>50</v>
      </c>
      <c r="B29" s="3" t="s">
        <v>49</v>
      </c>
      <c r="C29" s="9" t="s">
        <v>51</v>
      </c>
      <c r="D29" s="3" t="s">
        <v>52</v>
      </c>
      <c r="E29" s="3" t="s">
        <v>17</v>
      </c>
      <c r="F29" s="3">
        <v>15</v>
      </c>
      <c r="G29" s="3">
        <v>15</v>
      </c>
      <c r="H29" s="3">
        <v>14</v>
      </c>
      <c r="I29" s="3">
        <v>13</v>
      </c>
      <c r="J29" s="3">
        <f t="shared" si="0"/>
        <v>57</v>
      </c>
      <c r="K29" s="3">
        <v>40</v>
      </c>
      <c r="L29" s="3">
        <v>45</v>
      </c>
      <c r="M29" s="3">
        <v>82</v>
      </c>
      <c r="N29" s="17">
        <f t="shared" si="1"/>
        <v>0.78425000000000011</v>
      </c>
      <c r="O29" s="3" t="str">
        <f t="shared" si="2"/>
        <v>C+</v>
      </c>
    </row>
    <row r="30" spans="1:15" x14ac:dyDescent="0.25">
      <c r="A30" s="4" t="s">
        <v>53</v>
      </c>
      <c r="B30" s="4" t="s">
        <v>53</v>
      </c>
      <c r="C30" s="10" t="s">
        <v>54</v>
      </c>
      <c r="D30" s="4" t="s">
        <v>55</v>
      </c>
      <c r="E30" s="4" t="s">
        <v>17</v>
      </c>
      <c r="F30" s="4">
        <v>13</v>
      </c>
      <c r="G30" s="4">
        <v>13</v>
      </c>
      <c r="H30" s="4">
        <v>14</v>
      </c>
      <c r="I30" s="4">
        <v>13</v>
      </c>
      <c r="J30" s="4">
        <f t="shared" si="0"/>
        <v>53</v>
      </c>
      <c r="K30" s="4">
        <v>35</v>
      </c>
      <c r="L30" s="4">
        <v>37</v>
      </c>
      <c r="M30" s="4">
        <v>71</v>
      </c>
      <c r="N30" s="18">
        <f t="shared" si="1"/>
        <v>0.67524999999999991</v>
      </c>
      <c r="O30" s="4" t="str">
        <f t="shared" si="2"/>
        <v>D+</v>
      </c>
    </row>
    <row r="31" spans="1:15" s="2" customFormat="1" x14ac:dyDescent="0.25">
      <c r="A31" s="3" t="s">
        <v>18</v>
      </c>
      <c r="B31" s="3" t="s">
        <v>19</v>
      </c>
      <c r="C31" s="3" t="s">
        <v>20</v>
      </c>
      <c r="D31" s="3" t="s">
        <v>21</v>
      </c>
      <c r="E31" s="3" t="s">
        <v>17</v>
      </c>
      <c r="F31" s="3">
        <v>16</v>
      </c>
      <c r="G31" s="3">
        <v>16</v>
      </c>
      <c r="H31" s="3">
        <v>18</v>
      </c>
      <c r="I31" s="3">
        <v>19</v>
      </c>
      <c r="J31" s="3">
        <f t="shared" si="0"/>
        <v>69</v>
      </c>
      <c r="K31" s="3">
        <v>40</v>
      </c>
      <c r="L31" s="3">
        <v>57</v>
      </c>
      <c r="M31" s="3">
        <v>92</v>
      </c>
      <c r="N31" s="17">
        <f t="shared" si="1"/>
        <v>0.8992500000000001</v>
      </c>
      <c r="O31" s="3" t="str">
        <f>VLOOKUP(N31, $E$2:$F$14,2,TRUE)</f>
        <v>B+</v>
      </c>
    </row>
    <row r="32" spans="1:15" x14ac:dyDescent="0.25">
      <c r="A32" s="4" t="s">
        <v>13</v>
      </c>
      <c r="B32" s="4" t="s">
        <v>14</v>
      </c>
      <c r="C32" s="4" t="s">
        <v>15</v>
      </c>
      <c r="D32" s="4" t="s">
        <v>16</v>
      </c>
      <c r="E32" s="4" t="s">
        <v>17</v>
      </c>
      <c r="F32" s="4">
        <v>14</v>
      </c>
      <c r="G32" s="4">
        <v>15</v>
      </c>
      <c r="H32" s="4">
        <v>19</v>
      </c>
      <c r="I32" s="4">
        <v>17</v>
      </c>
      <c r="J32" s="4">
        <f t="shared" si="0"/>
        <v>65</v>
      </c>
      <c r="K32" s="4">
        <v>47</v>
      </c>
      <c r="L32" s="4">
        <v>45</v>
      </c>
      <c r="M32" s="4">
        <v>85</v>
      </c>
      <c r="N32" s="18">
        <f t="shared" si="1"/>
        <v>0.83424999999999994</v>
      </c>
      <c r="O32" s="4" t="str">
        <f t="shared" si="2"/>
        <v xml:space="preserve">B </v>
      </c>
    </row>
    <row r="33" spans="1:15" s="2" customFormat="1" x14ac:dyDescent="0.25">
      <c r="A33" s="3" t="s">
        <v>9</v>
      </c>
      <c r="B33" s="3" t="s">
        <v>10</v>
      </c>
      <c r="C33" s="3" t="s">
        <v>11</v>
      </c>
      <c r="D33" s="3" t="s">
        <v>12</v>
      </c>
      <c r="E33" s="3" t="s">
        <v>17</v>
      </c>
      <c r="F33" s="3">
        <v>19</v>
      </c>
      <c r="G33" s="3">
        <v>20</v>
      </c>
      <c r="H33" s="3">
        <v>17</v>
      </c>
      <c r="I33" s="3">
        <v>17</v>
      </c>
      <c r="J33" s="3">
        <f t="shared" si="0"/>
        <v>73</v>
      </c>
      <c r="K33" s="3">
        <v>45</v>
      </c>
      <c r="L33" s="3">
        <v>50</v>
      </c>
      <c r="M33" s="3">
        <v>99</v>
      </c>
      <c r="N33" s="17">
        <f t="shared" si="1"/>
        <v>0.91725000000000001</v>
      </c>
      <c r="O33" s="3" t="str">
        <f t="shared" si="2"/>
        <v>A-</v>
      </c>
    </row>
    <row r="34" spans="1:15" x14ac:dyDescent="0.25">
      <c r="A34" s="4" t="s">
        <v>50</v>
      </c>
      <c r="B34" s="4" t="s">
        <v>49</v>
      </c>
      <c r="C34" s="10" t="s">
        <v>51</v>
      </c>
      <c r="D34" s="4" t="s">
        <v>52</v>
      </c>
      <c r="E34" s="4" t="s">
        <v>17</v>
      </c>
      <c r="F34" s="4">
        <v>15</v>
      </c>
      <c r="G34" s="4">
        <v>15</v>
      </c>
      <c r="H34" s="4">
        <v>14</v>
      </c>
      <c r="I34" s="4">
        <v>13</v>
      </c>
      <c r="J34" s="4">
        <f t="shared" si="0"/>
        <v>57</v>
      </c>
      <c r="K34" s="4">
        <v>40</v>
      </c>
      <c r="L34" s="4">
        <v>45</v>
      </c>
      <c r="M34" s="4">
        <v>82</v>
      </c>
      <c r="N34" s="18">
        <f t="shared" si="1"/>
        <v>0.78425000000000011</v>
      </c>
      <c r="O34" s="4" t="str">
        <f t="shared" si="2"/>
        <v>C+</v>
      </c>
    </row>
    <row r="35" spans="1:15" s="2" customFormat="1" x14ac:dyDescent="0.25">
      <c r="A35" s="3" t="s">
        <v>53</v>
      </c>
      <c r="B35" s="3" t="s">
        <v>53</v>
      </c>
      <c r="C35" s="9" t="s">
        <v>54</v>
      </c>
      <c r="D35" s="3" t="s">
        <v>55</v>
      </c>
      <c r="E35" s="3" t="s">
        <v>17</v>
      </c>
      <c r="F35" s="3">
        <v>13</v>
      </c>
      <c r="G35" s="3">
        <v>13</v>
      </c>
      <c r="H35" s="3">
        <v>14</v>
      </c>
      <c r="I35" s="3">
        <v>13</v>
      </c>
      <c r="J35" s="3">
        <f t="shared" si="0"/>
        <v>53</v>
      </c>
      <c r="K35" s="3">
        <v>35</v>
      </c>
      <c r="L35" s="3">
        <v>37</v>
      </c>
      <c r="M35" s="3">
        <v>71</v>
      </c>
      <c r="N35" s="17">
        <f t="shared" si="1"/>
        <v>0.67524999999999991</v>
      </c>
      <c r="O35" s="3" t="str">
        <f t="shared" si="2"/>
        <v>D+</v>
      </c>
    </row>
    <row r="36" spans="1:15" x14ac:dyDescent="0.25">
      <c r="A36" s="4" t="s">
        <v>18</v>
      </c>
      <c r="B36" s="4" t="s">
        <v>19</v>
      </c>
      <c r="C36" s="4" t="s">
        <v>20</v>
      </c>
      <c r="D36" s="4" t="s">
        <v>21</v>
      </c>
      <c r="E36" s="4" t="s">
        <v>17</v>
      </c>
      <c r="F36" s="4">
        <v>16</v>
      </c>
      <c r="G36" s="4">
        <v>16</v>
      </c>
      <c r="H36" s="4">
        <v>18</v>
      </c>
      <c r="I36" s="4">
        <v>19</v>
      </c>
      <c r="J36" s="4">
        <f t="shared" si="0"/>
        <v>69</v>
      </c>
      <c r="K36" s="4">
        <v>40</v>
      </c>
      <c r="L36" s="4">
        <v>57</v>
      </c>
      <c r="M36" s="4">
        <v>92</v>
      </c>
      <c r="N36" s="18">
        <f t="shared" si="1"/>
        <v>0.8992500000000001</v>
      </c>
      <c r="O36" s="4" t="str">
        <f>VLOOKUP(N36, $E$2:$F$14,2,TRUE)</f>
        <v>B+</v>
      </c>
    </row>
    <row r="37" spans="1:15" s="2" customFormat="1" x14ac:dyDescent="0.25">
      <c r="A37" s="3" t="s">
        <v>13</v>
      </c>
      <c r="B37" s="3" t="s">
        <v>14</v>
      </c>
      <c r="C37" s="3" t="s">
        <v>15</v>
      </c>
      <c r="D37" s="3" t="s">
        <v>16</v>
      </c>
      <c r="E37" s="3" t="s">
        <v>17</v>
      </c>
      <c r="F37" s="3">
        <v>14</v>
      </c>
      <c r="G37" s="3">
        <v>15</v>
      </c>
      <c r="H37" s="3">
        <v>19</v>
      </c>
      <c r="I37" s="3">
        <v>17</v>
      </c>
      <c r="J37" s="3">
        <f t="shared" si="0"/>
        <v>65</v>
      </c>
      <c r="K37" s="3">
        <v>47</v>
      </c>
      <c r="L37" s="3">
        <v>45</v>
      </c>
      <c r="M37" s="3">
        <v>85</v>
      </c>
      <c r="N37" s="17">
        <f t="shared" si="1"/>
        <v>0.83424999999999994</v>
      </c>
      <c r="O37" s="3" t="str">
        <f t="shared" si="2"/>
        <v xml:space="preserve">B </v>
      </c>
    </row>
    <row r="38" spans="1:15" x14ac:dyDescent="0.25">
      <c r="A38" s="4" t="s">
        <v>9</v>
      </c>
      <c r="B38" s="4" t="s">
        <v>10</v>
      </c>
      <c r="C38" s="4" t="s">
        <v>11</v>
      </c>
      <c r="D38" s="4" t="s">
        <v>12</v>
      </c>
      <c r="E38" s="4" t="s">
        <v>17</v>
      </c>
      <c r="F38" s="4">
        <v>19</v>
      </c>
      <c r="G38" s="4">
        <v>20</v>
      </c>
      <c r="H38" s="4">
        <v>17</v>
      </c>
      <c r="I38" s="4">
        <v>17</v>
      </c>
      <c r="J38" s="4">
        <f t="shared" si="0"/>
        <v>73</v>
      </c>
      <c r="K38" s="4">
        <v>45</v>
      </c>
      <c r="L38" s="4">
        <v>50</v>
      </c>
      <c r="M38" s="4">
        <v>99</v>
      </c>
      <c r="N38" s="18">
        <f t="shared" si="1"/>
        <v>0.91725000000000001</v>
      </c>
      <c r="O38" s="4" t="str">
        <f t="shared" si="2"/>
        <v>A-</v>
      </c>
    </row>
    <row r="39" spans="1:15" s="2" customFormat="1" x14ac:dyDescent="0.25">
      <c r="A39" s="3" t="s">
        <v>50</v>
      </c>
      <c r="B39" s="3" t="s">
        <v>49</v>
      </c>
      <c r="C39" s="9" t="s">
        <v>51</v>
      </c>
      <c r="D39" s="3" t="s">
        <v>52</v>
      </c>
      <c r="E39" s="3" t="s">
        <v>17</v>
      </c>
      <c r="F39" s="3">
        <v>15</v>
      </c>
      <c r="G39" s="3">
        <v>15</v>
      </c>
      <c r="H39" s="3">
        <v>14</v>
      </c>
      <c r="I39" s="3">
        <v>13</v>
      </c>
      <c r="J39" s="3">
        <f t="shared" si="0"/>
        <v>57</v>
      </c>
      <c r="K39" s="3">
        <v>40</v>
      </c>
      <c r="L39" s="3">
        <v>45</v>
      </c>
      <c r="M39" s="3">
        <v>82</v>
      </c>
      <c r="N39" s="17">
        <f t="shared" si="1"/>
        <v>0.78425000000000011</v>
      </c>
      <c r="O39" s="3" t="str">
        <f t="shared" si="2"/>
        <v>C+</v>
      </c>
    </row>
    <row r="40" spans="1:15" x14ac:dyDescent="0.25">
      <c r="A40" s="4" t="s">
        <v>53</v>
      </c>
      <c r="B40" s="4" t="s">
        <v>53</v>
      </c>
      <c r="C40" s="10" t="s">
        <v>54</v>
      </c>
      <c r="D40" s="4" t="s">
        <v>55</v>
      </c>
      <c r="E40" s="4" t="s">
        <v>17</v>
      </c>
      <c r="F40" s="4">
        <v>13</v>
      </c>
      <c r="G40" s="4">
        <v>13</v>
      </c>
      <c r="H40" s="4">
        <v>14</v>
      </c>
      <c r="I40" s="4">
        <v>13</v>
      </c>
      <c r="J40" s="4">
        <f t="shared" si="0"/>
        <v>53</v>
      </c>
      <c r="K40" s="4">
        <v>35</v>
      </c>
      <c r="L40" s="4">
        <v>37</v>
      </c>
      <c r="M40" s="4">
        <v>71</v>
      </c>
      <c r="N40" s="18">
        <f t="shared" si="1"/>
        <v>0.67524999999999991</v>
      </c>
      <c r="O40" s="4" t="str">
        <f t="shared" si="2"/>
        <v>D+</v>
      </c>
    </row>
    <row r="41" spans="1:15" s="2" customFormat="1" x14ac:dyDescent="0.25">
      <c r="A41" s="3" t="s">
        <v>18</v>
      </c>
      <c r="B41" s="3" t="s">
        <v>19</v>
      </c>
      <c r="C41" s="3" t="s">
        <v>20</v>
      </c>
      <c r="D41" s="3" t="s">
        <v>21</v>
      </c>
      <c r="E41" s="3" t="s">
        <v>17</v>
      </c>
      <c r="F41" s="3">
        <v>16</v>
      </c>
      <c r="G41" s="3">
        <v>16</v>
      </c>
      <c r="H41" s="3">
        <v>18</v>
      </c>
      <c r="I41" s="3">
        <v>19</v>
      </c>
      <c r="J41" s="3">
        <f t="shared" si="0"/>
        <v>69</v>
      </c>
      <c r="K41" s="3">
        <v>40</v>
      </c>
      <c r="L41" s="3">
        <v>57</v>
      </c>
      <c r="M41" s="3">
        <v>92</v>
      </c>
      <c r="N41" s="17">
        <f t="shared" si="1"/>
        <v>0.8992500000000001</v>
      </c>
      <c r="O41" s="3" t="str">
        <f>VLOOKUP(N41, $E$2:$F$14,2,TRUE)</f>
        <v>B+</v>
      </c>
    </row>
    <row r="42" spans="1:15" x14ac:dyDescent="0.25">
      <c r="A42" s="4" t="s">
        <v>13</v>
      </c>
      <c r="B42" s="4" t="s">
        <v>14</v>
      </c>
      <c r="C42" s="4" t="s">
        <v>15</v>
      </c>
      <c r="D42" s="4" t="s">
        <v>16</v>
      </c>
      <c r="E42" s="4" t="s">
        <v>17</v>
      </c>
      <c r="F42" s="4">
        <v>14</v>
      </c>
      <c r="G42" s="4">
        <v>15</v>
      </c>
      <c r="H42" s="4">
        <v>19</v>
      </c>
      <c r="I42" s="4">
        <v>17</v>
      </c>
      <c r="J42" s="4">
        <f t="shared" si="0"/>
        <v>65</v>
      </c>
      <c r="K42" s="4">
        <v>47</v>
      </c>
      <c r="L42" s="4">
        <v>45</v>
      </c>
      <c r="M42" s="4">
        <v>85</v>
      </c>
      <c r="N42" s="18">
        <f t="shared" si="1"/>
        <v>0.83424999999999994</v>
      </c>
      <c r="O42" s="4" t="str">
        <f t="shared" si="2"/>
        <v xml:space="preserve">B </v>
      </c>
    </row>
    <row r="43" spans="1:15" s="2" customFormat="1" x14ac:dyDescent="0.25">
      <c r="A43" s="3" t="s">
        <v>9</v>
      </c>
      <c r="B43" s="3" t="s">
        <v>10</v>
      </c>
      <c r="C43" s="3" t="s">
        <v>11</v>
      </c>
      <c r="D43" s="3" t="s">
        <v>12</v>
      </c>
      <c r="E43" s="3" t="s">
        <v>17</v>
      </c>
      <c r="F43" s="3">
        <v>19</v>
      </c>
      <c r="G43" s="3">
        <v>20</v>
      </c>
      <c r="H43" s="3">
        <v>17</v>
      </c>
      <c r="I43" s="3">
        <v>17</v>
      </c>
      <c r="J43" s="3">
        <f t="shared" si="0"/>
        <v>73</v>
      </c>
      <c r="K43" s="3">
        <v>45</v>
      </c>
      <c r="L43" s="3">
        <v>50</v>
      </c>
      <c r="M43" s="3">
        <v>99</v>
      </c>
      <c r="N43" s="17">
        <f t="shared" si="1"/>
        <v>0.91725000000000001</v>
      </c>
      <c r="O43" s="3" t="str">
        <f t="shared" si="2"/>
        <v>A-</v>
      </c>
    </row>
    <row r="44" spans="1:15" x14ac:dyDescent="0.25">
      <c r="A44" s="4" t="s">
        <v>50</v>
      </c>
      <c r="B44" s="4" t="s">
        <v>49</v>
      </c>
      <c r="C44" s="10" t="s">
        <v>51</v>
      </c>
      <c r="D44" s="4" t="s">
        <v>52</v>
      </c>
      <c r="E44" s="4" t="s">
        <v>17</v>
      </c>
      <c r="F44" s="4">
        <v>15</v>
      </c>
      <c r="G44" s="4">
        <v>15</v>
      </c>
      <c r="H44" s="4">
        <v>14</v>
      </c>
      <c r="I44" s="4">
        <v>13</v>
      </c>
      <c r="J44" s="4">
        <f t="shared" si="0"/>
        <v>57</v>
      </c>
      <c r="K44" s="4">
        <v>40</v>
      </c>
      <c r="L44" s="4">
        <v>45</v>
      </c>
      <c r="M44" s="4">
        <v>82</v>
      </c>
      <c r="N44" s="18">
        <f t="shared" si="1"/>
        <v>0.78425000000000011</v>
      </c>
      <c r="O44" s="4" t="str">
        <f t="shared" si="2"/>
        <v>C+</v>
      </c>
    </row>
    <row r="45" spans="1:15" s="2" customFormat="1" x14ac:dyDescent="0.25">
      <c r="A45" s="3" t="s">
        <v>53</v>
      </c>
      <c r="B45" s="3" t="s">
        <v>53</v>
      </c>
      <c r="C45" s="9" t="s">
        <v>54</v>
      </c>
      <c r="D45" s="3" t="s">
        <v>55</v>
      </c>
      <c r="E45" s="3" t="s">
        <v>17</v>
      </c>
      <c r="F45" s="3">
        <v>13</v>
      </c>
      <c r="G45" s="3">
        <v>13</v>
      </c>
      <c r="H45" s="3">
        <v>14</v>
      </c>
      <c r="I45" s="3">
        <v>13</v>
      </c>
      <c r="J45" s="3">
        <f t="shared" si="0"/>
        <v>53</v>
      </c>
      <c r="K45" s="3">
        <v>35</v>
      </c>
      <c r="L45" s="3">
        <v>37</v>
      </c>
      <c r="M45" s="3">
        <v>71</v>
      </c>
      <c r="N45" s="17">
        <f t="shared" si="1"/>
        <v>0.67524999999999991</v>
      </c>
      <c r="O45" s="3" t="str">
        <f t="shared" si="2"/>
        <v>D+</v>
      </c>
    </row>
    <row r="46" spans="1:15" x14ac:dyDescent="0.25">
      <c r="A46" s="4" t="s">
        <v>18</v>
      </c>
      <c r="B46" s="4" t="s">
        <v>19</v>
      </c>
      <c r="C46" s="4" t="s">
        <v>20</v>
      </c>
      <c r="D46" s="4" t="s">
        <v>21</v>
      </c>
      <c r="E46" s="4" t="s">
        <v>17</v>
      </c>
      <c r="F46" s="4">
        <v>16</v>
      </c>
      <c r="G46" s="4">
        <v>16</v>
      </c>
      <c r="H46" s="4">
        <v>18</v>
      </c>
      <c r="I46" s="4">
        <v>19</v>
      </c>
      <c r="J46" s="4">
        <f t="shared" si="0"/>
        <v>69</v>
      </c>
      <c r="K46" s="4">
        <v>40</v>
      </c>
      <c r="L46" s="4">
        <v>57</v>
      </c>
      <c r="M46" s="4">
        <v>92</v>
      </c>
      <c r="N46" s="18">
        <f t="shared" si="1"/>
        <v>0.8992500000000001</v>
      </c>
      <c r="O46" s="4" t="str">
        <f>VLOOKUP(N46, $E$2:$F$14,2,TRUE)</f>
        <v>B+</v>
      </c>
    </row>
    <row r="47" spans="1:15" s="2" customFormat="1" x14ac:dyDescent="0.25">
      <c r="A47" s="3" t="s">
        <v>13</v>
      </c>
      <c r="B47" s="3" t="s">
        <v>14</v>
      </c>
      <c r="C47" s="3" t="s">
        <v>15</v>
      </c>
      <c r="D47" s="3" t="s">
        <v>16</v>
      </c>
      <c r="E47" s="3" t="s">
        <v>17</v>
      </c>
      <c r="F47" s="3">
        <v>14</v>
      </c>
      <c r="G47" s="3">
        <v>15</v>
      </c>
      <c r="H47" s="3">
        <v>19</v>
      </c>
      <c r="I47" s="3">
        <v>17</v>
      </c>
      <c r="J47" s="3">
        <f t="shared" si="0"/>
        <v>65</v>
      </c>
      <c r="K47" s="3">
        <v>47</v>
      </c>
      <c r="L47" s="3">
        <v>45</v>
      </c>
      <c r="M47" s="3">
        <v>85</v>
      </c>
      <c r="N47" s="17">
        <f t="shared" si="1"/>
        <v>0.83424999999999994</v>
      </c>
      <c r="O47" s="3" t="str">
        <f t="shared" si="2"/>
        <v xml:space="preserve">B </v>
      </c>
    </row>
    <row r="48" spans="1:15" x14ac:dyDescent="0.25">
      <c r="A48" s="4" t="s">
        <v>9</v>
      </c>
      <c r="B48" s="4" t="s">
        <v>10</v>
      </c>
      <c r="C48" s="4" t="s">
        <v>11</v>
      </c>
      <c r="D48" s="4" t="s">
        <v>12</v>
      </c>
      <c r="E48" s="4" t="s">
        <v>17</v>
      </c>
      <c r="F48" s="4">
        <v>19</v>
      </c>
      <c r="G48" s="4">
        <v>20</v>
      </c>
      <c r="H48" s="4">
        <v>17</v>
      </c>
      <c r="I48" s="4">
        <v>17</v>
      </c>
      <c r="J48" s="4">
        <f t="shared" si="0"/>
        <v>73</v>
      </c>
      <c r="K48" s="4">
        <v>45</v>
      </c>
      <c r="L48" s="4">
        <v>50</v>
      </c>
      <c r="M48" s="4">
        <v>99</v>
      </c>
      <c r="N48" s="18">
        <f t="shared" si="1"/>
        <v>0.91725000000000001</v>
      </c>
      <c r="O48" s="4" t="str">
        <f t="shared" si="2"/>
        <v>A-</v>
      </c>
    </row>
    <row r="49" spans="1:15" s="2" customFormat="1" x14ac:dyDescent="0.25">
      <c r="A49" s="3" t="s">
        <v>50</v>
      </c>
      <c r="B49" s="3" t="s">
        <v>49</v>
      </c>
      <c r="C49" s="9" t="s">
        <v>51</v>
      </c>
      <c r="D49" s="3" t="s">
        <v>52</v>
      </c>
      <c r="E49" s="3" t="s">
        <v>17</v>
      </c>
      <c r="F49" s="3">
        <v>15</v>
      </c>
      <c r="G49" s="3">
        <v>15</v>
      </c>
      <c r="H49" s="3">
        <v>14</v>
      </c>
      <c r="I49" s="3">
        <v>13</v>
      </c>
      <c r="J49" s="3">
        <f t="shared" si="0"/>
        <v>57</v>
      </c>
      <c r="K49" s="3">
        <v>40</v>
      </c>
      <c r="L49" s="3">
        <v>45</v>
      </c>
      <c r="M49" s="3">
        <v>82</v>
      </c>
      <c r="N49" s="17">
        <f t="shared" si="1"/>
        <v>0.78425000000000011</v>
      </c>
      <c r="O49" s="3" t="str">
        <f t="shared" si="2"/>
        <v>C+</v>
      </c>
    </row>
    <row r="50" spans="1:15" x14ac:dyDescent="0.25">
      <c r="A50" s="4" t="s">
        <v>53</v>
      </c>
      <c r="B50" s="4" t="s">
        <v>53</v>
      </c>
      <c r="C50" s="10" t="s">
        <v>54</v>
      </c>
      <c r="D50" s="4" t="s">
        <v>55</v>
      </c>
      <c r="E50" s="4" t="s">
        <v>17</v>
      </c>
      <c r="F50" s="4">
        <v>13</v>
      </c>
      <c r="G50" s="4">
        <v>13</v>
      </c>
      <c r="H50" s="4">
        <v>14</v>
      </c>
      <c r="I50" s="4">
        <v>13</v>
      </c>
      <c r="J50" s="4">
        <f t="shared" si="0"/>
        <v>53</v>
      </c>
      <c r="K50" s="4">
        <v>35</v>
      </c>
      <c r="L50" s="4">
        <v>37</v>
      </c>
      <c r="M50" s="4">
        <v>71</v>
      </c>
      <c r="N50" s="18">
        <f t="shared" si="1"/>
        <v>0.67524999999999991</v>
      </c>
      <c r="O50" s="4" t="str">
        <f t="shared" si="2"/>
        <v>D+</v>
      </c>
    </row>
  </sheetData>
  <phoneticPr fontId="0" type="noConversion"/>
  <hyperlinks>
    <hyperlink ref="C24" r:id="rId1"/>
    <hyperlink ref="C25" r:id="rId2"/>
    <hyperlink ref="C29" r:id="rId3"/>
    <hyperlink ref="C30" r:id="rId4"/>
    <hyperlink ref="C34" r:id="rId5"/>
    <hyperlink ref="C35" r:id="rId6"/>
    <hyperlink ref="C39" r:id="rId7"/>
    <hyperlink ref="C40" r:id="rId8"/>
    <hyperlink ref="C44" r:id="rId9"/>
    <hyperlink ref="C45" r:id="rId10"/>
    <hyperlink ref="C49" r:id="rId11"/>
    <hyperlink ref="C50" r:id="rId12"/>
  </hyperlinks>
  <pageMargins left="0.75" right="0.75" top="1" bottom="1" header="0.5" footer="0.5"/>
  <pageSetup orientation="portrait" horizontalDpi="1200" verticalDpi="1200" r:id="rId13"/>
  <headerFooter alignWithMargins="0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2" sqref="I12"/>
    </sheetView>
  </sheetViews>
  <sheetFormatPr defaultRowHeight="13.2" x14ac:dyDescent="0.25"/>
  <cols>
    <col min="3" max="3" width="9.33203125" bestFit="1" customWidth="1"/>
    <col min="7" max="7" width="12" bestFit="1" customWidth="1"/>
  </cols>
  <sheetData>
    <row r="1" spans="2:10" x14ac:dyDescent="0.25">
      <c r="C1" t="s">
        <v>89</v>
      </c>
      <c r="D1" t="s">
        <v>81</v>
      </c>
      <c r="I1" t="s">
        <v>33</v>
      </c>
      <c r="J1" t="s">
        <v>34</v>
      </c>
    </row>
    <row r="2" spans="2:10" x14ac:dyDescent="0.25">
      <c r="B2" t="s">
        <v>60</v>
      </c>
      <c r="C2" s="5">
        <v>0.1</v>
      </c>
      <c r="D2">
        <v>20</v>
      </c>
      <c r="I2" s="31">
        <v>0</v>
      </c>
      <c r="J2" t="s">
        <v>47</v>
      </c>
    </row>
    <row r="3" spans="2:10" x14ac:dyDescent="0.25">
      <c r="B3" t="s">
        <v>61</v>
      </c>
      <c r="C3" s="5">
        <v>0.1</v>
      </c>
      <c r="D3">
        <v>20</v>
      </c>
      <c r="I3" s="31">
        <v>0.6</v>
      </c>
      <c r="J3" t="s">
        <v>35</v>
      </c>
    </row>
    <row r="4" spans="2:10" x14ac:dyDescent="0.25">
      <c r="B4" t="s">
        <v>62</v>
      </c>
      <c r="C4" s="5">
        <v>0.1</v>
      </c>
      <c r="D4">
        <v>20</v>
      </c>
      <c r="I4" s="31">
        <v>0.63</v>
      </c>
      <c r="J4" t="s">
        <v>37</v>
      </c>
    </row>
    <row r="5" spans="2:10" x14ac:dyDescent="0.25">
      <c r="B5" t="s">
        <v>2</v>
      </c>
      <c r="C5" s="5">
        <v>0.2</v>
      </c>
      <c r="D5">
        <v>100</v>
      </c>
      <c r="I5" s="31">
        <v>0.67</v>
      </c>
      <c r="J5" t="s">
        <v>36</v>
      </c>
    </row>
    <row r="6" spans="2:10" x14ac:dyDescent="0.25">
      <c r="B6" t="s">
        <v>3</v>
      </c>
      <c r="C6" s="5">
        <v>0.5</v>
      </c>
      <c r="D6">
        <v>200</v>
      </c>
      <c r="I6" s="31">
        <v>0.7</v>
      </c>
      <c r="J6" t="s">
        <v>38</v>
      </c>
    </row>
    <row r="7" spans="2:10" x14ac:dyDescent="0.25">
      <c r="C7" s="5"/>
      <c r="I7" s="31">
        <v>0.73</v>
      </c>
      <c r="J7" t="s">
        <v>39</v>
      </c>
    </row>
    <row r="8" spans="2:10" x14ac:dyDescent="0.25">
      <c r="I8" s="31">
        <v>0.77</v>
      </c>
      <c r="J8" t="s">
        <v>40</v>
      </c>
    </row>
    <row r="9" spans="2:10" x14ac:dyDescent="0.25">
      <c r="I9" s="31">
        <v>0.8</v>
      </c>
      <c r="J9" t="s">
        <v>41</v>
      </c>
    </row>
    <row r="10" spans="2:10" x14ac:dyDescent="0.25">
      <c r="I10" s="31">
        <v>0.83</v>
      </c>
      <c r="J10" t="s">
        <v>42</v>
      </c>
    </row>
    <row r="11" spans="2:10" x14ac:dyDescent="0.25">
      <c r="I11" s="31">
        <v>0.86499999999999999</v>
      </c>
      <c r="J11" t="s">
        <v>44</v>
      </c>
    </row>
    <row r="12" spans="2:10" x14ac:dyDescent="0.25">
      <c r="I12" s="31">
        <v>0.9</v>
      </c>
      <c r="J12" t="s">
        <v>43</v>
      </c>
    </row>
    <row r="13" spans="2:10" x14ac:dyDescent="0.25">
      <c r="I13" s="31">
        <v>0.93</v>
      </c>
      <c r="J13" t="s">
        <v>44</v>
      </c>
    </row>
    <row r="14" spans="2:10" x14ac:dyDescent="0.25">
      <c r="I14" s="31">
        <v>0.97</v>
      </c>
      <c r="J14" t="s">
        <v>46</v>
      </c>
    </row>
    <row r="17" spans="1:8" x14ac:dyDescent="0.25">
      <c r="A17" t="s">
        <v>90</v>
      </c>
      <c r="B17" t="s">
        <v>91</v>
      </c>
      <c r="C17" t="s">
        <v>92</v>
      </c>
      <c r="D17" t="s">
        <v>62</v>
      </c>
      <c r="E17" t="s">
        <v>67</v>
      </c>
      <c r="F17" t="s">
        <v>3</v>
      </c>
      <c r="G17" t="s">
        <v>93</v>
      </c>
      <c r="H17" t="s">
        <v>34</v>
      </c>
    </row>
    <row r="18" spans="1:8" x14ac:dyDescent="0.25">
      <c r="A18" t="s">
        <v>95</v>
      </c>
      <c r="B18">
        <v>17</v>
      </c>
      <c r="C18">
        <v>16</v>
      </c>
      <c r="D18">
        <v>18</v>
      </c>
      <c r="E18">
        <v>84</v>
      </c>
      <c r="F18">
        <v>170</v>
      </c>
      <c r="G18">
        <f>((B18/$D$2)*$C$2)+((C18/$D$3)*$C$3)+((D18/$D$4)*$C$4)+((E18/$D$5)*$C$5)+((F18/$D$6)*$C$6)</f>
        <v>0.84800000000000009</v>
      </c>
      <c r="H18" t="str">
        <f>VLOOKUP(G18,$I$2:$J$14,2,TRUE)</f>
        <v xml:space="preserve">B </v>
      </c>
    </row>
    <row r="19" spans="1:8" x14ac:dyDescent="0.25">
      <c r="A19" t="s">
        <v>96</v>
      </c>
      <c r="B19">
        <v>19</v>
      </c>
      <c r="C19">
        <v>18</v>
      </c>
      <c r="D19">
        <v>17</v>
      </c>
      <c r="E19">
        <v>92</v>
      </c>
      <c r="F19">
        <v>185</v>
      </c>
      <c r="G19">
        <f>((B19/$D$2)*$C$2)+((C19/$D$3)*$C$3)+((D19/$D$4)*$C$4)+((E19/$D$5)*$C$5)+((F19/$D$6)*$C$6)</f>
        <v>0.91650000000000009</v>
      </c>
      <c r="H19" t="str">
        <f>VLOOKUP(G19,$I$2:$J$14,2,TRUE)</f>
        <v>B+</v>
      </c>
    </row>
    <row r="20" spans="1:8" x14ac:dyDescent="0.25">
      <c r="A20" t="s">
        <v>94</v>
      </c>
      <c r="B20">
        <v>15</v>
      </c>
      <c r="C20">
        <v>14</v>
      </c>
      <c r="D20">
        <v>12</v>
      </c>
      <c r="E20">
        <v>60</v>
      </c>
      <c r="F20">
        <v>125</v>
      </c>
      <c r="G20">
        <f>((B20/$D$2)*$C$2)+((C20/$D$3)*$C$3)+((D20/$D$4)*$C$4)+((E20/$D$5)*$C$5)+((F20/$D$6)*$C$6)</f>
        <v>0.63749999999999996</v>
      </c>
      <c r="H20" t="str">
        <f>VLOOKUP(G20,$I$2:$J$14,2,TRUE)</f>
        <v xml:space="preserve">D 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workbookViewId="0">
      <selection activeCell="G19" sqref="G19"/>
    </sheetView>
  </sheetViews>
  <sheetFormatPr defaultRowHeight="13.2" x14ac:dyDescent="0.25"/>
  <cols>
    <col min="3" max="3" width="9.33203125" bestFit="1" customWidth="1"/>
    <col min="7" max="7" width="12" bestFit="1" customWidth="1"/>
  </cols>
  <sheetData>
    <row r="1" spans="2:10" x14ac:dyDescent="0.25">
      <c r="C1" t="s">
        <v>89</v>
      </c>
      <c r="D1" t="s">
        <v>81</v>
      </c>
      <c r="I1" t="s">
        <v>33</v>
      </c>
      <c r="J1" t="s">
        <v>34</v>
      </c>
    </row>
    <row r="2" spans="2:10" x14ac:dyDescent="0.25">
      <c r="B2" t="s">
        <v>60</v>
      </c>
      <c r="C2" s="5">
        <v>0.1</v>
      </c>
      <c r="D2">
        <v>20</v>
      </c>
      <c r="I2" s="31">
        <v>0</v>
      </c>
      <c r="J2" t="s">
        <v>47</v>
      </c>
    </row>
    <row r="3" spans="2:10" x14ac:dyDescent="0.25">
      <c r="B3" t="s">
        <v>61</v>
      </c>
      <c r="C3" s="5">
        <v>0.1</v>
      </c>
      <c r="D3">
        <v>20</v>
      </c>
      <c r="I3" s="31">
        <v>0.6</v>
      </c>
      <c r="J3" t="s">
        <v>35</v>
      </c>
    </row>
    <row r="4" spans="2:10" x14ac:dyDescent="0.25">
      <c r="B4" t="s">
        <v>62</v>
      </c>
      <c r="C4" s="5">
        <v>0.1</v>
      </c>
      <c r="D4">
        <v>20</v>
      </c>
      <c r="I4" s="31">
        <v>0.63</v>
      </c>
      <c r="J4" t="s">
        <v>37</v>
      </c>
    </row>
    <row r="5" spans="2:10" x14ac:dyDescent="0.25">
      <c r="B5" t="s">
        <v>2</v>
      </c>
      <c r="C5" s="5">
        <v>0.2</v>
      </c>
      <c r="D5">
        <v>100</v>
      </c>
      <c r="I5" s="31">
        <v>0.67</v>
      </c>
      <c r="J5" t="s">
        <v>36</v>
      </c>
    </row>
    <row r="6" spans="2:10" x14ac:dyDescent="0.25">
      <c r="B6" t="s">
        <v>3</v>
      </c>
      <c r="C6" s="5">
        <v>0.5</v>
      </c>
      <c r="D6">
        <v>200</v>
      </c>
      <c r="I6" s="31">
        <v>0.7</v>
      </c>
      <c r="J6" t="s">
        <v>38</v>
      </c>
    </row>
    <row r="7" spans="2:10" x14ac:dyDescent="0.25">
      <c r="C7" s="5"/>
      <c r="I7" s="31">
        <v>0.73</v>
      </c>
      <c r="J7" t="s">
        <v>39</v>
      </c>
    </row>
    <row r="8" spans="2:10" x14ac:dyDescent="0.25">
      <c r="I8" s="31">
        <v>0.77</v>
      </c>
      <c r="J8" t="s">
        <v>40</v>
      </c>
    </row>
    <row r="9" spans="2:10" x14ac:dyDescent="0.25">
      <c r="I9" s="31">
        <v>0.8</v>
      </c>
      <c r="J9" t="s">
        <v>41</v>
      </c>
    </row>
    <row r="10" spans="2:10" x14ac:dyDescent="0.25">
      <c r="I10" s="31">
        <v>0.83</v>
      </c>
      <c r="J10" t="s">
        <v>42</v>
      </c>
    </row>
    <row r="11" spans="2:10" x14ac:dyDescent="0.25">
      <c r="I11" s="31">
        <v>0.86499999999999999</v>
      </c>
      <c r="J11" t="s">
        <v>44</v>
      </c>
    </row>
    <row r="12" spans="2:10" x14ac:dyDescent="0.25">
      <c r="I12" s="31">
        <v>0.9</v>
      </c>
      <c r="J12" t="s">
        <v>43</v>
      </c>
    </row>
    <row r="13" spans="2:10" x14ac:dyDescent="0.25">
      <c r="I13" s="31">
        <v>0.93</v>
      </c>
      <c r="J13" t="s">
        <v>44</v>
      </c>
    </row>
    <row r="14" spans="2:10" x14ac:dyDescent="0.25">
      <c r="I14" s="31">
        <v>0.97</v>
      </c>
      <c r="J14" t="s">
        <v>46</v>
      </c>
    </row>
    <row r="17" spans="1:8" x14ac:dyDescent="0.25">
      <c r="A17" t="s">
        <v>90</v>
      </c>
      <c r="B17" t="s">
        <v>91</v>
      </c>
      <c r="C17" t="s">
        <v>92</v>
      </c>
      <c r="D17" t="s">
        <v>62</v>
      </c>
      <c r="E17" t="s">
        <v>67</v>
      </c>
      <c r="F17" t="s">
        <v>3</v>
      </c>
      <c r="G17" t="s">
        <v>93</v>
      </c>
      <c r="H17" t="s">
        <v>34</v>
      </c>
    </row>
    <row r="18" spans="1:8" x14ac:dyDescent="0.25">
      <c r="A18" t="s">
        <v>95</v>
      </c>
      <c r="B18">
        <v>17</v>
      </c>
      <c r="C18">
        <v>16</v>
      </c>
      <c r="D18">
        <v>18</v>
      </c>
      <c r="E18">
        <v>84</v>
      </c>
      <c r="F18">
        <v>170</v>
      </c>
      <c r="G18">
        <f>((B18/$D$2)*$C$2)+((C18/$D$3)*$C$3)+((D18/$D$4)*$C$4)+((E18/$D$5)*$C$5)+((F18/$D$6)*$C$6)</f>
        <v>0.84800000000000009</v>
      </c>
      <c r="H18" t="str">
        <f>VLOOKUP(G18,$I$2:$J$14,2,TRUE)</f>
        <v xml:space="preserve">B </v>
      </c>
    </row>
    <row r="19" spans="1:8" x14ac:dyDescent="0.25">
      <c r="A19" t="s">
        <v>96</v>
      </c>
      <c r="B19">
        <v>19</v>
      </c>
      <c r="C19">
        <v>18</v>
      </c>
      <c r="D19">
        <v>17</v>
      </c>
      <c r="E19">
        <v>92</v>
      </c>
      <c r="F19">
        <v>185</v>
      </c>
      <c r="G19">
        <f>((B19/$D$2)*$C$2)+((C19/$D$3)*$C$3)+((D19/$D$4)*$C$4)+((E19/$D$5)*$C$5)+((F19/$D$6)*$C$6)</f>
        <v>0.91650000000000009</v>
      </c>
      <c r="H19" t="str">
        <f>VLOOKUP(G19,$I$2:$J$14,2,TRUE)</f>
        <v>B+</v>
      </c>
    </row>
    <row r="20" spans="1:8" x14ac:dyDescent="0.25">
      <c r="A20" t="s">
        <v>94</v>
      </c>
      <c r="B20">
        <v>15</v>
      </c>
      <c r="C20">
        <v>14</v>
      </c>
      <c r="D20">
        <v>12</v>
      </c>
      <c r="E20">
        <v>60</v>
      </c>
      <c r="F20">
        <v>125</v>
      </c>
      <c r="G20">
        <f>((B20/$D$2)*$C$2)+((C20/$D$3)*$C$3)+((D20/$D$4)*$C$4)+((E20/$D$5)*$C$5)+((F20/$D$6)*$C$6)</f>
        <v>0.63749999999999996</v>
      </c>
      <c r="H20" t="str">
        <f>VLOOKUP(G20,$I$2:$J$14,2,TRUE)</f>
        <v xml:space="preserve">D 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workbookViewId="0">
      <selection activeCell="C10" sqref="C10"/>
    </sheetView>
  </sheetViews>
  <sheetFormatPr defaultRowHeight="13.2" x14ac:dyDescent="0.25"/>
  <cols>
    <col min="1" max="1" width="10.88671875" bestFit="1" customWidth="1"/>
    <col min="2" max="2" width="11.33203125" bestFit="1" customWidth="1"/>
    <col min="3" max="3" width="8.33203125" bestFit="1" customWidth="1"/>
    <col min="4" max="9" width="9.33203125" bestFit="1" customWidth="1"/>
    <col min="10" max="10" width="10.5546875" bestFit="1" customWidth="1"/>
    <col min="11" max="11" width="10.44140625" bestFit="1" customWidth="1"/>
    <col min="12" max="12" width="11.33203125" bestFit="1" customWidth="1"/>
    <col min="13" max="13" width="6" bestFit="1" customWidth="1"/>
    <col min="16" max="16" width="36" customWidth="1"/>
  </cols>
  <sheetData>
    <row r="2" spans="1:13" x14ac:dyDescent="0.25">
      <c r="B2" t="s">
        <v>2</v>
      </c>
      <c r="C2" s="1">
        <v>0.25</v>
      </c>
      <c r="D2">
        <v>50</v>
      </c>
      <c r="F2">
        <v>0</v>
      </c>
      <c r="G2" t="s">
        <v>47</v>
      </c>
    </row>
    <row r="3" spans="1:13" x14ac:dyDescent="0.25">
      <c r="B3" t="s">
        <v>3</v>
      </c>
      <c r="C3" s="1">
        <v>0.4</v>
      </c>
      <c r="D3">
        <v>100</v>
      </c>
      <c r="F3">
        <v>0.6</v>
      </c>
      <c r="G3" t="s">
        <v>35</v>
      </c>
    </row>
    <row r="4" spans="1:13" x14ac:dyDescent="0.25">
      <c r="B4" t="s">
        <v>60</v>
      </c>
      <c r="C4" s="1">
        <v>0.05</v>
      </c>
      <c r="D4">
        <v>10</v>
      </c>
      <c r="F4">
        <v>0.63</v>
      </c>
      <c r="G4" t="s">
        <v>37</v>
      </c>
    </row>
    <row r="5" spans="1:13" x14ac:dyDescent="0.25">
      <c r="B5" t="s">
        <v>61</v>
      </c>
      <c r="C5" s="1">
        <v>0.05</v>
      </c>
      <c r="D5">
        <v>10</v>
      </c>
      <c r="F5">
        <v>0.67</v>
      </c>
      <c r="G5" t="s">
        <v>36</v>
      </c>
    </row>
    <row r="6" spans="1:13" x14ac:dyDescent="0.25">
      <c r="B6" t="s">
        <v>62</v>
      </c>
      <c r="C6" s="1">
        <v>0.05</v>
      </c>
      <c r="D6">
        <v>10</v>
      </c>
      <c r="F6">
        <v>0.7</v>
      </c>
      <c r="G6" t="s">
        <v>38</v>
      </c>
    </row>
    <row r="7" spans="1:13" x14ac:dyDescent="0.25">
      <c r="B7" t="s">
        <v>63</v>
      </c>
      <c r="C7" s="1">
        <v>0.05</v>
      </c>
      <c r="D7">
        <v>10</v>
      </c>
      <c r="F7">
        <v>0.73</v>
      </c>
      <c r="G7" t="s">
        <v>39</v>
      </c>
    </row>
    <row r="8" spans="1:13" x14ac:dyDescent="0.25">
      <c r="B8" t="s">
        <v>64</v>
      </c>
      <c r="C8" s="1">
        <v>0.05</v>
      </c>
      <c r="D8">
        <v>10</v>
      </c>
      <c r="F8">
        <v>0.77</v>
      </c>
      <c r="G8" t="s">
        <v>40</v>
      </c>
    </row>
    <row r="9" spans="1:13" x14ac:dyDescent="0.25">
      <c r="B9" t="s">
        <v>1</v>
      </c>
      <c r="C9" s="1">
        <v>0.1</v>
      </c>
      <c r="D9">
        <v>100</v>
      </c>
      <c r="F9">
        <v>0.8</v>
      </c>
      <c r="G9" t="s">
        <v>41</v>
      </c>
    </row>
    <row r="10" spans="1:13" x14ac:dyDescent="0.25">
      <c r="C10" s="1"/>
      <c r="F10">
        <v>0.83</v>
      </c>
      <c r="G10" t="s">
        <v>42</v>
      </c>
    </row>
    <row r="11" spans="1:13" x14ac:dyDescent="0.25">
      <c r="C11" s="1"/>
      <c r="F11">
        <v>0.87</v>
      </c>
      <c r="G11" t="s">
        <v>43</v>
      </c>
    </row>
    <row r="12" spans="1:13" x14ac:dyDescent="0.25">
      <c r="F12">
        <v>0.9</v>
      </c>
      <c r="G12" t="s">
        <v>44</v>
      </c>
    </row>
    <row r="13" spans="1:13" x14ac:dyDescent="0.25">
      <c r="F13">
        <v>0.93</v>
      </c>
      <c r="G13" t="s">
        <v>45</v>
      </c>
    </row>
    <row r="14" spans="1:13" x14ac:dyDescent="0.25">
      <c r="F14">
        <v>0.97</v>
      </c>
      <c r="G14" t="s">
        <v>46</v>
      </c>
    </row>
    <row r="16" spans="1:13" x14ac:dyDescent="0.25">
      <c r="A16" t="s">
        <v>65</v>
      </c>
      <c r="B16" t="s">
        <v>66</v>
      </c>
      <c r="C16" t="s">
        <v>7</v>
      </c>
      <c r="D16" t="s">
        <v>8</v>
      </c>
      <c r="E16" t="s">
        <v>60</v>
      </c>
      <c r="F16" t="s">
        <v>61</v>
      </c>
      <c r="G16" t="s">
        <v>62</v>
      </c>
      <c r="H16" t="s">
        <v>63</v>
      </c>
      <c r="I16" t="s">
        <v>67</v>
      </c>
      <c r="J16" t="s">
        <v>1</v>
      </c>
      <c r="K16" t="s">
        <v>26</v>
      </c>
      <c r="L16" t="s">
        <v>64</v>
      </c>
      <c r="M16" t="s">
        <v>33</v>
      </c>
    </row>
    <row r="17" spans="1:16" ht="39.75" customHeight="1" x14ac:dyDescent="0.25">
      <c r="A17" t="s">
        <v>9</v>
      </c>
      <c r="B17" t="s">
        <v>68</v>
      </c>
      <c r="C17" t="s">
        <v>69</v>
      </c>
      <c r="D17" t="s">
        <v>70</v>
      </c>
      <c r="E17">
        <v>10</v>
      </c>
      <c r="F17">
        <v>10</v>
      </c>
      <c r="G17">
        <v>10</v>
      </c>
      <c r="H17">
        <v>10</v>
      </c>
      <c r="I17">
        <v>50</v>
      </c>
      <c r="J17">
        <v>100</v>
      </c>
      <c r="K17">
        <v>100</v>
      </c>
      <c r="L17">
        <v>10</v>
      </c>
      <c r="M17">
        <f>((E17/$D$4)*$C$4)+((F17/$D$5)*$C$5)+((G17/$D$6)*$C$6)+((H17/$D$7)*$C$7)+((I17/$D$2)*$C$2)+((J17/$D$9)*$C$9)+((K17/$D$3)*$C$3)+((L17/$D$8)*$C$8)</f>
        <v>1</v>
      </c>
      <c r="N17" t="str">
        <f>VLOOKUP(M17,$F$2:$G$14,2,TRUE)</f>
        <v>A+</v>
      </c>
      <c r="P17" s="28" t="s">
        <v>87</v>
      </c>
    </row>
    <row r="18" spans="1:16" x14ac:dyDescent="0.25">
      <c r="A18" t="s">
        <v>71</v>
      </c>
      <c r="B18" t="s">
        <v>72</v>
      </c>
      <c r="C18" t="s">
        <v>73</v>
      </c>
      <c r="D18" t="s">
        <v>70</v>
      </c>
      <c r="E18">
        <v>10</v>
      </c>
      <c r="F18">
        <v>10</v>
      </c>
      <c r="G18">
        <v>10</v>
      </c>
      <c r="H18">
        <v>10</v>
      </c>
      <c r="I18">
        <v>50</v>
      </c>
      <c r="J18">
        <v>100</v>
      </c>
      <c r="K18">
        <v>100</v>
      </c>
      <c r="L18">
        <v>10</v>
      </c>
      <c r="M18">
        <f>((E18/$D$4)*$C$4)+((F18/$D$5)*$C$5)+((G18/$D$6)*$C$6)+((H18/$D$7)*$C$7)+((I18/$D$2)*$C$2)+((J18/$D$9)*$C$9)+((K18/$D$3)*$C$3)+((L18/$D$8)*$C$8)</f>
        <v>1</v>
      </c>
      <c r="N18" t="str">
        <f>VLOOKUP(M18,$F$2:$G$14,2,TRUE)</f>
        <v>A+</v>
      </c>
    </row>
    <row r="19" spans="1:16" x14ac:dyDescent="0.25">
      <c r="A19" t="s">
        <v>9</v>
      </c>
      <c r="B19" t="s">
        <v>74</v>
      </c>
      <c r="C19" t="s">
        <v>75</v>
      </c>
      <c r="D19" t="s">
        <v>76</v>
      </c>
      <c r="E19">
        <v>9</v>
      </c>
      <c r="F19">
        <v>8</v>
      </c>
      <c r="G19">
        <v>5</v>
      </c>
      <c r="H19">
        <v>10</v>
      </c>
      <c r="I19">
        <v>47</v>
      </c>
      <c r="J19">
        <v>95</v>
      </c>
      <c r="K19">
        <v>92</v>
      </c>
      <c r="L19">
        <v>7</v>
      </c>
      <c r="M19">
        <f>((E19/$D$4)*$C$4)+((F19/$D$5)*$C$5)+((G19/$D$6)*$C$6)+((H19/$D$7)*$C$7)+((I19/$D$2)*$C$2)+((J19/$D$9)*$C$9)+((K19/$D$3)*$C$3)+((L19/$D$8)*$C$8)</f>
        <v>0.89300000000000013</v>
      </c>
      <c r="N19" t="str">
        <f>VLOOKUP(M19,$F$2:$G$14,2,TRUE)</f>
        <v>B+</v>
      </c>
    </row>
    <row r="20" spans="1:16" x14ac:dyDescent="0.25">
      <c r="A20" t="s">
        <v>9</v>
      </c>
      <c r="B20" t="s">
        <v>77</v>
      </c>
      <c r="C20" t="s">
        <v>78</v>
      </c>
      <c r="D20" t="s">
        <v>76</v>
      </c>
      <c r="E20">
        <v>10</v>
      </c>
      <c r="F20">
        <v>9</v>
      </c>
      <c r="G20">
        <v>8</v>
      </c>
      <c r="H20">
        <v>7</v>
      </c>
      <c r="I20">
        <v>40</v>
      </c>
      <c r="J20">
        <v>75</v>
      </c>
      <c r="K20">
        <v>72</v>
      </c>
      <c r="L20">
        <v>5</v>
      </c>
      <c r="M20">
        <f>((E20/$D$4)*$C$4)+((F20/$D$5)*$C$5)+((G20/$D$6)*$C$6)+((H20/$D$7)*$C$7)+((I20/$D$2)*$C$2)+((J20/$D$9)*$C$9)+((K20/$D$3)*$C$3)+((L20/$D$8)*$C$8)</f>
        <v>0.75800000000000001</v>
      </c>
      <c r="N20" t="str">
        <f>VLOOKUP(M20,$F$2:$G$14,2,TRUE)</f>
        <v xml:space="preserve">C 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I7" sqref="I7"/>
    </sheetView>
  </sheetViews>
  <sheetFormatPr defaultRowHeight="13.2" x14ac:dyDescent="0.25"/>
  <cols>
    <col min="1" max="1" width="10.44140625" customWidth="1"/>
    <col min="2" max="2" width="10.6640625" customWidth="1"/>
    <col min="9" max="9" width="14.5546875" customWidth="1"/>
    <col min="10" max="10" width="13.6640625" customWidth="1"/>
  </cols>
  <sheetData>
    <row r="1" spans="1:8" x14ac:dyDescent="0.25">
      <c r="B1" t="s">
        <v>97</v>
      </c>
      <c r="C1" t="s">
        <v>81</v>
      </c>
    </row>
    <row r="2" spans="1:8" x14ac:dyDescent="0.25">
      <c r="A2" t="s">
        <v>60</v>
      </c>
      <c r="B2" s="1">
        <v>0.1</v>
      </c>
      <c r="C2">
        <v>40</v>
      </c>
      <c r="G2" s="1">
        <v>0</v>
      </c>
      <c r="H2" t="s">
        <v>47</v>
      </c>
    </row>
    <row r="3" spans="1:8" x14ac:dyDescent="0.25">
      <c r="A3" t="s">
        <v>61</v>
      </c>
      <c r="B3" s="1">
        <v>0.1</v>
      </c>
      <c r="C3">
        <v>40</v>
      </c>
      <c r="G3" s="1">
        <v>0.6</v>
      </c>
      <c r="H3" t="s">
        <v>35</v>
      </c>
    </row>
    <row r="4" spans="1:8" x14ac:dyDescent="0.25">
      <c r="A4" t="s">
        <v>62</v>
      </c>
      <c r="B4" s="1">
        <v>0.1</v>
      </c>
      <c r="C4">
        <v>40</v>
      </c>
      <c r="G4" s="1">
        <v>0.63</v>
      </c>
      <c r="H4" t="s">
        <v>37</v>
      </c>
    </row>
    <row r="5" spans="1:8" x14ac:dyDescent="0.25">
      <c r="A5" t="s">
        <v>2</v>
      </c>
      <c r="B5" s="1">
        <v>0.3</v>
      </c>
      <c r="C5">
        <v>100</v>
      </c>
      <c r="G5" s="1">
        <v>0.67</v>
      </c>
      <c r="H5" t="s">
        <v>36</v>
      </c>
    </row>
    <row r="6" spans="1:8" x14ac:dyDescent="0.25">
      <c r="A6" t="s">
        <v>3</v>
      </c>
      <c r="B6" s="1">
        <v>0.4</v>
      </c>
      <c r="C6">
        <v>200</v>
      </c>
      <c r="G6" s="1">
        <v>0.7</v>
      </c>
      <c r="H6" t="s">
        <v>38</v>
      </c>
    </row>
    <row r="7" spans="1:8" x14ac:dyDescent="0.25">
      <c r="G7" s="1">
        <v>0.73</v>
      </c>
      <c r="H7" t="s">
        <v>39</v>
      </c>
    </row>
    <row r="8" spans="1:8" x14ac:dyDescent="0.25">
      <c r="G8" s="1">
        <v>0.77</v>
      </c>
      <c r="H8" t="s">
        <v>40</v>
      </c>
    </row>
    <row r="9" spans="1:8" x14ac:dyDescent="0.25">
      <c r="G9" s="1">
        <v>0.8</v>
      </c>
      <c r="H9" t="s">
        <v>41</v>
      </c>
    </row>
    <row r="10" spans="1:8" x14ac:dyDescent="0.25">
      <c r="G10" s="1">
        <v>0.83</v>
      </c>
      <c r="H10" t="s">
        <v>42</v>
      </c>
    </row>
    <row r="11" spans="1:8" x14ac:dyDescent="0.25">
      <c r="G11" s="1">
        <v>0.87</v>
      </c>
      <c r="H11" t="s">
        <v>44</v>
      </c>
    </row>
    <row r="12" spans="1:8" x14ac:dyDescent="0.25">
      <c r="G12" s="1">
        <v>0.9</v>
      </c>
      <c r="H12" t="s">
        <v>45</v>
      </c>
    </row>
    <row r="13" spans="1:8" x14ac:dyDescent="0.25">
      <c r="G13" s="1">
        <v>0.93</v>
      </c>
      <c r="H13" t="s">
        <v>46</v>
      </c>
    </row>
    <row r="14" spans="1:8" x14ac:dyDescent="0.25">
      <c r="G14" s="1">
        <v>0.97</v>
      </c>
      <c r="H14" t="s">
        <v>46</v>
      </c>
    </row>
    <row r="18" spans="1:10" x14ac:dyDescent="0.25">
      <c r="A18" t="s">
        <v>5</v>
      </c>
      <c r="B18" t="s">
        <v>4</v>
      </c>
      <c r="C18" t="s">
        <v>99</v>
      </c>
      <c r="D18" t="s">
        <v>60</v>
      </c>
      <c r="E18" t="s">
        <v>61</v>
      </c>
      <c r="F18" t="s">
        <v>62</v>
      </c>
      <c r="G18" t="s">
        <v>67</v>
      </c>
      <c r="H18" t="s">
        <v>3</v>
      </c>
      <c r="I18" t="s">
        <v>100</v>
      </c>
      <c r="J18" t="s">
        <v>29</v>
      </c>
    </row>
    <row r="19" spans="1:10" x14ac:dyDescent="0.25">
      <c r="A19" t="s">
        <v>98</v>
      </c>
      <c r="B19" t="s">
        <v>101</v>
      </c>
      <c r="C19">
        <v>1</v>
      </c>
      <c r="D19">
        <v>35</v>
      </c>
      <c r="E19">
        <v>30</v>
      </c>
      <c r="F19">
        <v>29</v>
      </c>
      <c r="G19">
        <v>79</v>
      </c>
      <c r="H19">
        <v>180</v>
      </c>
      <c r="I19">
        <f>((D19/$C$2)*$B$2)+((E19/$C$3)*$B$3)+((F19/$C$4)*$B$4)+((G19/$C$5)*$B$5)+((H19/$C$6)*$B$6)</f>
        <v>0.83200000000000007</v>
      </c>
      <c r="J19" t="str">
        <f>VLOOKUP(I19,$G$2:$H$14,2,TRUE)</f>
        <v xml:space="preserve">B </v>
      </c>
    </row>
    <row r="20" spans="1:10" x14ac:dyDescent="0.25">
      <c r="A20" t="s">
        <v>102</v>
      </c>
      <c r="B20" t="s">
        <v>103</v>
      </c>
      <c r="C20">
        <v>2</v>
      </c>
      <c r="D20">
        <v>37</v>
      </c>
      <c r="E20">
        <v>33</v>
      </c>
      <c r="F20">
        <v>30</v>
      </c>
      <c r="G20">
        <v>91</v>
      </c>
      <c r="H20">
        <v>150</v>
      </c>
      <c r="I20">
        <f>((D20/$C$2)*$B$2)+((E20/$C$3)*$B$3)+((F20/$C$4)*$B$4)+((G20/$C$5)*$B$5)+((H20/$C$6)*$B$6)</f>
        <v>0.82300000000000006</v>
      </c>
      <c r="J20" t="str">
        <f>VLOOKUP(I20,$G$2:$H$14,2,TRUE)</f>
        <v>B-</v>
      </c>
    </row>
    <row r="21" spans="1:10" x14ac:dyDescent="0.25">
      <c r="A21" t="s">
        <v>104</v>
      </c>
      <c r="B21" t="s">
        <v>47</v>
      </c>
      <c r="C21">
        <v>3</v>
      </c>
      <c r="D21">
        <v>39</v>
      </c>
      <c r="E21">
        <v>28</v>
      </c>
      <c r="F21">
        <v>33</v>
      </c>
      <c r="G21">
        <v>95</v>
      </c>
      <c r="H21">
        <v>190</v>
      </c>
      <c r="I21">
        <f>((D21/$C$2)*$B$2)+((E21/$C$3)*$B$3)+((F21/$C$4)*$B$4)+((G21/$C$5)*$B$5)+((H21/$C$6)*$B$6)</f>
        <v>0.91499999999999992</v>
      </c>
      <c r="J21" t="str">
        <f>VLOOKUP(I21,$G$2:$H$14,2,TRUE)</f>
        <v xml:space="preserve">A </v>
      </c>
    </row>
    <row r="22" spans="1:10" x14ac:dyDescent="0.25">
      <c r="A22" t="s">
        <v>105</v>
      </c>
      <c r="B22" t="s">
        <v>106</v>
      </c>
      <c r="C22">
        <v>4</v>
      </c>
      <c r="D22">
        <v>23</v>
      </c>
      <c r="E22">
        <v>30</v>
      </c>
      <c r="F22">
        <v>10</v>
      </c>
      <c r="G22">
        <v>81</v>
      </c>
      <c r="H22">
        <v>130</v>
      </c>
      <c r="I22">
        <f>((D22/$C$2)*$B$2)+((E22/$C$3)*$B$3)+((F22/$C$4)*$B$4)+((G22/$C$5)*$B$5)+((H22/$C$6)*$B$6)</f>
        <v>0.66049999999999998</v>
      </c>
      <c r="J22" t="str">
        <f>VLOOKUP(I22,$G$2:$H$14,2,TRUE)</f>
        <v xml:space="preserve">D 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3"/>
  <sheetViews>
    <sheetView topLeftCell="B1" workbookViewId="0">
      <selection activeCell="K7" sqref="K7"/>
    </sheetView>
  </sheetViews>
  <sheetFormatPr defaultRowHeight="13.2" x14ac:dyDescent="0.25"/>
  <cols>
    <col min="3" max="3" width="13.5546875" bestFit="1" customWidth="1"/>
    <col min="4" max="4" width="11.44140625" bestFit="1" customWidth="1"/>
    <col min="5" max="5" width="6.5546875" bestFit="1" customWidth="1"/>
    <col min="8" max="8" width="11.6640625" bestFit="1" customWidth="1"/>
    <col min="9" max="9" width="11.44140625" bestFit="1" customWidth="1"/>
    <col min="11" max="11" width="47.88671875" customWidth="1"/>
  </cols>
  <sheetData>
    <row r="3" spans="3:9" x14ac:dyDescent="0.25">
      <c r="C3" s="21" t="s">
        <v>79</v>
      </c>
      <c r="D3" s="22" t="s">
        <v>80</v>
      </c>
      <c r="E3" s="22" t="s">
        <v>81</v>
      </c>
      <c r="H3" s="25" t="s">
        <v>82</v>
      </c>
      <c r="I3" s="23"/>
    </row>
    <row r="4" spans="3:9" x14ac:dyDescent="0.25">
      <c r="C4" s="14" t="s">
        <v>2</v>
      </c>
      <c r="D4" s="26">
        <v>0.3</v>
      </c>
      <c r="E4" s="14">
        <v>50</v>
      </c>
      <c r="H4" s="24" t="s">
        <v>80</v>
      </c>
      <c r="I4" s="25" t="s">
        <v>34</v>
      </c>
    </row>
    <row r="5" spans="3:9" x14ac:dyDescent="0.25">
      <c r="C5" s="14" t="s">
        <v>3</v>
      </c>
      <c r="D5" s="26">
        <v>0.4</v>
      </c>
      <c r="E5" s="14">
        <v>100</v>
      </c>
      <c r="H5" s="27">
        <v>0</v>
      </c>
      <c r="I5" s="14" t="s">
        <v>47</v>
      </c>
    </row>
    <row r="6" spans="3:9" x14ac:dyDescent="0.25">
      <c r="C6" s="14" t="s">
        <v>1</v>
      </c>
      <c r="D6" s="26">
        <v>0.3</v>
      </c>
      <c r="E6" s="14">
        <v>100</v>
      </c>
      <c r="H6" s="27">
        <v>0.6</v>
      </c>
      <c r="I6" s="14" t="s">
        <v>83</v>
      </c>
    </row>
    <row r="7" spans="3:9" x14ac:dyDescent="0.25">
      <c r="H7" s="27">
        <v>0.63</v>
      </c>
      <c r="I7" s="14" t="s">
        <v>37</v>
      </c>
    </row>
    <row r="8" spans="3:9" x14ac:dyDescent="0.25">
      <c r="H8" s="27">
        <v>0.67</v>
      </c>
      <c r="I8" s="14" t="s">
        <v>36</v>
      </c>
    </row>
    <row r="9" spans="3:9" x14ac:dyDescent="0.25">
      <c r="H9" s="27">
        <v>0.7</v>
      </c>
      <c r="I9" s="14" t="s">
        <v>38</v>
      </c>
    </row>
    <row r="10" spans="3:9" x14ac:dyDescent="0.25">
      <c r="H10" s="27">
        <v>0.73</v>
      </c>
      <c r="I10" s="14" t="s">
        <v>39</v>
      </c>
    </row>
    <row r="11" spans="3:9" x14ac:dyDescent="0.25">
      <c r="H11" s="27">
        <v>0.77</v>
      </c>
      <c r="I11" s="14" t="s">
        <v>40</v>
      </c>
    </row>
    <row r="12" spans="3:9" x14ac:dyDescent="0.25">
      <c r="H12" s="27">
        <v>0.8</v>
      </c>
      <c r="I12" s="14" t="s">
        <v>41</v>
      </c>
    </row>
    <row r="13" spans="3:9" x14ac:dyDescent="0.25">
      <c r="H13" s="27">
        <v>0.83</v>
      </c>
      <c r="I13" s="14" t="s">
        <v>42</v>
      </c>
    </row>
    <row r="14" spans="3:9" x14ac:dyDescent="0.25">
      <c r="H14" s="27">
        <v>0.87</v>
      </c>
      <c r="I14" s="14" t="s">
        <v>43</v>
      </c>
    </row>
    <row r="15" spans="3:9" x14ac:dyDescent="0.25">
      <c r="H15" s="27">
        <v>0.9</v>
      </c>
      <c r="I15" s="14" t="s">
        <v>44</v>
      </c>
    </row>
    <row r="16" spans="3:9" x14ac:dyDescent="0.25">
      <c r="H16" s="27">
        <v>0.93</v>
      </c>
      <c r="I16" s="14" t="s">
        <v>45</v>
      </c>
    </row>
    <row r="17" spans="1:11" x14ac:dyDescent="0.25">
      <c r="H17" s="27">
        <v>0.97</v>
      </c>
      <c r="I17" s="14" t="s">
        <v>46</v>
      </c>
    </row>
    <row r="18" spans="1:11" ht="13.5" customHeight="1" x14ac:dyDescent="0.25"/>
    <row r="19" spans="1:11" ht="36.75" customHeight="1" x14ac:dyDescent="0.25">
      <c r="K19" s="28" t="s">
        <v>87</v>
      </c>
    </row>
    <row r="20" spans="1:11" x14ac:dyDescent="0.25">
      <c r="A20" s="7" t="s">
        <v>65</v>
      </c>
      <c r="B20" s="7" t="s">
        <v>66</v>
      </c>
      <c r="C20" s="7" t="s">
        <v>6</v>
      </c>
      <c r="D20" s="7" t="s">
        <v>8</v>
      </c>
      <c r="E20" s="7" t="s">
        <v>7</v>
      </c>
      <c r="F20" s="7" t="s">
        <v>2</v>
      </c>
      <c r="G20" s="7" t="s">
        <v>84</v>
      </c>
      <c r="H20" s="7" t="s">
        <v>1</v>
      </c>
      <c r="I20" s="7" t="s">
        <v>28</v>
      </c>
      <c r="J20" s="7" t="s">
        <v>34</v>
      </c>
    </row>
    <row r="21" spans="1:11" x14ac:dyDescent="0.25">
      <c r="A21" t="s">
        <v>9</v>
      </c>
      <c r="B21" t="s">
        <v>10</v>
      </c>
      <c r="C21" t="s">
        <v>11</v>
      </c>
      <c r="D21" t="s">
        <v>85</v>
      </c>
      <c r="E21" t="s">
        <v>86</v>
      </c>
      <c r="F21">
        <v>45</v>
      </c>
      <c r="G21">
        <v>99</v>
      </c>
      <c r="H21">
        <v>87</v>
      </c>
      <c r="I21">
        <f>((F21/$E$4)*$D$4)+((G21/$E$5)*$D$5)+((H21/$E$6)*$D$6)</f>
        <v>0.92700000000000005</v>
      </c>
      <c r="J21" t="str">
        <f>VLOOKUP(I21,$H$5:$I$17,2,TRUE)</f>
        <v>A-</v>
      </c>
    </row>
    <row r="22" spans="1:11" x14ac:dyDescent="0.25">
      <c r="A22" t="s">
        <v>9</v>
      </c>
      <c r="B22" t="s">
        <v>10</v>
      </c>
      <c r="C22" t="s">
        <v>11</v>
      </c>
      <c r="D22" t="s">
        <v>85</v>
      </c>
      <c r="E22" t="s">
        <v>86</v>
      </c>
      <c r="F22">
        <v>43</v>
      </c>
      <c r="G22">
        <v>84</v>
      </c>
      <c r="H22">
        <v>75</v>
      </c>
      <c r="I22">
        <f>((F22/$E$4)*$D$4)+((G22/$E$5)*$D$5)+((H22/$E$6)*$D$6)</f>
        <v>0.81900000000000006</v>
      </c>
      <c r="J22" t="str">
        <f>VLOOKUP(I22,$H$5:$I$17,2,TRUE)</f>
        <v>B-</v>
      </c>
    </row>
    <row r="23" spans="1:11" x14ac:dyDescent="0.25">
      <c r="A23" t="s">
        <v>9</v>
      </c>
      <c r="B23" t="s">
        <v>10</v>
      </c>
      <c r="C23" t="s">
        <v>11</v>
      </c>
      <c r="D23" t="s">
        <v>85</v>
      </c>
      <c r="E23" t="s">
        <v>86</v>
      </c>
      <c r="F23">
        <v>32</v>
      </c>
      <c r="G23">
        <v>72</v>
      </c>
      <c r="H23">
        <v>72</v>
      </c>
      <c r="I23">
        <f>((F23/$E$4)*$D$4)+((G23/$E$5)*$D$5)+((H23/$E$6)*$D$6)</f>
        <v>0.69599999999999995</v>
      </c>
      <c r="J23" t="str">
        <f>VLOOKUP(I23,$H$5:$I$17,2,TRUE)</f>
        <v>D+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Original </vt:lpstr>
      <vt:lpstr>2000 TTACs (2)</vt:lpstr>
      <vt:lpstr>2000 TTACs</vt:lpstr>
      <vt:lpstr>Tuesday Seminar</vt:lpstr>
      <vt:lpstr>Thursday Seminar</vt:lpstr>
      <vt:lpstr>Wednesday Seminar</vt:lpstr>
      <vt:lpstr>Student_Grades</vt:lpstr>
    </vt:vector>
  </TitlesOfParts>
  <Company>UCLA Office of Instructional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brenth</dc:creator>
  <cp:lastModifiedBy>Aniket Gupta</cp:lastModifiedBy>
  <dcterms:created xsi:type="dcterms:W3CDTF">2000-02-28T19:08:53Z</dcterms:created>
  <dcterms:modified xsi:type="dcterms:W3CDTF">2024-02-03T22:21:48Z</dcterms:modified>
</cp:coreProperties>
</file>