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5AD1C4AE-0E1B-40DB-B4FE-09AD1B4E5DC2}" xr6:coauthVersionLast="47" xr6:coauthVersionMax="47" xr10:uidLastSave="{00000000-0000-0000-0000-000000000000}"/>
  <bookViews>
    <workbookView xWindow="3348" yWindow="3348" windowWidth="17280" windowHeight="8880"/>
  </bookViews>
  <sheets>
    <sheet name="Grades " sheetId="7" r:id="rId1"/>
  </sheets>
  <definedNames>
    <definedName name="_xlnm.Print_Titles" localSheetId="0">'Grades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7" l="1"/>
  <c r="AI3" i="7" s="1"/>
  <c r="AK3" i="7"/>
  <c r="AM3" i="7"/>
  <c r="AH4" i="7"/>
  <c r="AI4" i="7"/>
  <c r="AJ4" i="7"/>
  <c r="AK4" i="7"/>
  <c r="AM4" i="7"/>
  <c r="AN4" i="7" s="1"/>
  <c r="AH5" i="7"/>
  <c r="AJ5" i="7" s="1"/>
  <c r="AI5" i="7"/>
  <c r="AK5" i="7"/>
  <c r="AM5" i="7"/>
  <c r="AH6" i="7"/>
  <c r="AI6" i="7" s="1"/>
  <c r="AJ6" i="7"/>
  <c r="AK6" i="7"/>
  <c r="AM6" i="7"/>
  <c r="AH7" i="7"/>
  <c r="AI7" i="7" s="1"/>
  <c r="AJ7" i="7"/>
  <c r="AK7" i="7"/>
  <c r="AM7" i="7"/>
  <c r="AN7" i="7" s="1"/>
  <c r="AH8" i="7"/>
  <c r="AI8" i="7" s="1"/>
  <c r="AK8" i="7"/>
  <c r="AM8" i="7"/>
  <c r="AN8" i="7" s="1"/>
  <c r="AH9" i="7"/>
  <c r="AI9" i="7"/>
  <c r="AJ9" i="7"/>
  <c r="AK9" i="7"/>
  <c r="AM9" i="7"/>
  <c r="AN9" i="7" s="1"/>
  <c r="AH10" i="7"/>
  <c r="AI10" i="7"/>
  <c r="AJ10" i="7"/>
  <c r="AK10" i="7"/>
  <c r="AM10" i="7"/>
  <c r="AH11" i="7"/>
  <c r="AI11" i="7" s="1"/>
  <c r="AK11" i="7"/>
  <c r="AM11" i="7"/>
  <c r="AH12" i="7"/>
  <c r="AJ12" i="7" s="1"/>
  <c r="AI12" i="7"/>
  <c r="AK12" i="7"/>
  <c r="AM12" i="7"/>
  <c r="AN12" i="7" s="1"/>
  <c r="AH13" i="7"/>
  <c r="AJ13" i="7" s="1"/>
  <c r="AI13" i="7"/>
  <c r="AK13" i="7"/>
  <c r="AM13" i="7"/>
  <c r="AH14" i="7"/>
  <c r="AI14" i="7" s="1"/>
  <c r="AJ14" i="7"/>
  <c r="AK14" i="7"/>
  <c r="AM14" i="7"/>
  <c r="AH15" i="7"/>
  <c r="AI15" i="7" s="1"/>
  <c r="AJ15" i="7"/>
  <c r="AK15" i="7"/>
  <c r="AM15" i="7"/>
  <c r="AN15" i="7" s="1"/>
  <c r="AH16" i="7"/>
  <c r="AI16" i="7" s="1"/>
  <c r="AK16" i="7"/>
  <c r="AM16" i="7"/>
  <c r="AN16" i="7" s="1"/>
  <c r="AH17" i="7"/>
  <c r="AI17" i="7"/>
  <c r="AJ17" i="7"/>
  <c r="AK17" i="7"/>
  <c r="AM17" i="7"/>
  <c r="AN17" i="7" s="1"/>
  <c r="AH18" i="7"/>
  <c r="AI18" i="7"/>
  <c r="AJ18" i="7"/>
  <c r="AK18" i="7"/>
  <c r="AM18" i="7"/>
  <c r="AH19" i="7"/>
  <c r="AI19" i="7" s="1"/>
  <c r="AK19" i="7"/>
  <c r="AM19" i="7"/>
  <c r="AH20" i="7"/>
  <c r="AI20" i="7"/>
  <c r="AJ20" i="7"/>
  <c r="AK20" i="7"/>
  <c r="AM20" i="7"/>
  <c r="AN20" i="7" s="1"/>
  <c r="AH21" i="7"/>
  <c r="AI21" i="7"/>
  <c r="AJ21" i="7"/>
  <c r="AK21" i="7"/>
  <c r="AM21" i="7"/>
  <c r="AH22" i="7"/>
  <c r="AI22" i="7" s="1"/>
  <c r="AJ22" i="7"/>
  <c r="AK22" i="7"/>
  <c r="AM22" i="7"/>
  <c r="B24" i="7"/>
  <c r="B25" i="7" s="1"/>
  <c r="C24" i="7"/>
  <c r="AM24" i="7"/>
  <c r="AN13" i="7" s="1"/>
  <c r="AL18" i="7" l="1"/>
  <c r="AL10" i="7"/>
  <c r="AS10" i="7" s="1"/>
  <c r="AL14" i="7"/>
  <c r="AQ14" i="7" s="1"/>
  <c r="AQ18" i="7"/>
  <c r="AL13" i="7"/>
  <c r="AL7" i="7"/>
  <c r="AS7" i="7" s="1"/>
  <c r="AL5" i="7"/>
  <c r="AS5" i="7" s="1"/>
  <c r="AQ13" i="7"/>
  <c r="AL22" i="7"/>
  <c r="AS22" i="7" s="1"/>
  <c r="AS13" i="7"/>
  <c r="AQ7" i="7"/>
  <c r="AN3" i="7"/>
  <c r="AN21" i="7"/>
  <c r="AN5" i="7"/>
  <c r="AN14" i="7"/>
  <c r="AS14" i="7" s="1"/>
  <c r="AN18" i="7"/>
  <c r="AS18" i="7" s="1"/>
  <c r="AN10" i="7"/>
  <c r="AQ10" i="7" s="1"/>
  <c r="AK24" i="7"/>
  <c r="AL15" i="7" s="1"/>
  <c r="AN19" i="7"/>
  <c r="AN11" i="7"/>
  <c r="AJ19" i="7"/>
  <c r="AJ11" i="7"/>
  <c r="AJ3" i="7"/>
  <c r="AN22" i="7"/>
  <c r="AN6" i="7"/>
  <c r="AJ16" i="7"/>
  <c r="AJ8" i="7"/>
  <c r="AQ15" i="7" l="1"/>
  <c r="AS15" i="7"/>
  <c r="AQ22" i="7"/>
  <c r="AS8" i="7"/>
  <c r="AL21" i="7"/>
  <c r="AQ5" i="7"/>
  <c r="AL16" i="7"/>
  <c r="AQ16" i="7" s="1"/>
  <c r="AL9" i="7"/>
  <c r="AL17" i="7"/>
  <c r="AL4" i="7"/>
  <c r="AL8" i="7"/>
  <c r="AQ8" i="7" s="1"/>
  <c r="AL3" i="7"/>
  <c r="AQ3" i="7" s="1"/>
  <c r="AL11" i="7"/>
  <c r="AQ11" i="7" s="1"/>
  <c r="AL19" i="7"/>
  <c r="AQ19" i="7" s="1"/>
  <c r="AL12" i="7"/>
  <c r="AL20" i="7"/>
  <c r="AL6" i="7"/>
  <c r="AS21" i="7" l="1"/>
  <c r="AQ21" i="7"/>
  <c r="AS20" i="7"/>
  <c r="AQ20" i="7"/>
  <c r="AQ12" i="7"/>
  <c r="AS12" i="7"/>
  <c r="AS19" i="7"/>
  <c r="AS11" i="7"/>
  <c r="AS3" i="7"/>
  <c r="AS9" i="7"/>
  <c r="AQ9" i="7"/>
  <c r="AS16" i="7"/>
  <c r="AS4" i="7"/>
  <c r="AQ4" i="7"/>
  <c r="AS6" i="7"/>
  <c r="AQ6" i="7"/>
  <c r="AQ17" i="7"/>
  <c r="AS17" i="7"/>
  <c r="AT11" i="7" l="1"/>
  <c r="AT19" i="7"/>
  <c r="AT16" i="7"/>
  <c r="AR6" i="7"/>
  <c r="AT6" i="7"/>
  <c r="AQ24" i="7"/>
  <c r="AT17" i="7"/>
  <c r="AR17" i="7"/>
  <c r="AR9" i="7"/>
  <c r="AT9" i="7"/>
  <c r="AR4" i="7"/>
  <c r="AS24" i="7"/>
  <c r="AT20" i="7" s="1"/>
  <c r="AT21" i="7"/>
  <c r="AR10" i="7" l="1"/>
  <c r="AR7" i="7"/>
  <c r="AR13" i="7"/>
  <c r="AR14" i="7"/>
  <c r="AR18" i="7"/>
  <c r="AR15" i="7"/>
  <c r="AR11" i="7"/>
  <c r="AR19" i="7"/>
  <c r="AR5" i="7"/>
  <c r="AR22" i="7"/>
  <c r="AR3" i="7"/>
  <c r="AR16" i="7"/>
  <c r="AR8" i="7"/>
  <c r="AR20" i="7"/>
  <c r="AT3" i="7"/>
  <c r="AR21" i="7"/>
  <c r="AR12" i="7"/>
  <c r="AT18" i="7"/>
  <c r="AT14" i="7"/>
  <c r="AT13" i="7"/>
  <c r="AT5" i="7"/>
  <c r="AT22" i="7"/>
  <c r="AT10" i="7"/>
  <c r="AT7" i="7"/>
  <c r="AT15" i="7"/>
  <c r="AT8" i="7"/>
  <c r="AT12" i="7"/>
  <c r="AT4" i="7"/>
</calcChain>
</file>

<file path=xl/sharedStrings.xml><?xml version="1.0" encoding="utf-8"?>
<sst xmlns="http://schemas.openxmlformats.org/spreadsheetml/2006/main" count="29" uniqueCount="28">
  <si>
    <t>ID</t>
  </si>
  <si>
    <t>MT1</t>
  </si>
  <si>
    <t>MT2</t>
  </si>
  <si>
    <t>0071</t>
  </si>
  <si>
    <t>0632</t>
  </si>
  <si>
    <t>0822</t>
  </si>
  <si>
    <t>Inclass</t>
  </si>
  <si>
    <t>Q1</t>
  </si>
  <si>
    <t>11 ext</t>
  </si>
  <si>
    <t>MT 3</t>
  </si>
  <si>
    <t>Tot MT</t>
  </si>
  <si>
    <t>ADJ MT</t>
  </si>
  <si>
    <t>IC Pts</t>
  </si>
  <si>
    <t>IC %</t>
  </si>
  <si>
    <t>HW Pts</t>
  </si>
  <si>
    <t>HW %</t>
  </si>
  <si>
    <t>X Cred</t>
  </si>
  <si>
    <t>Partners</t>
  </si>
  <si>
    <t>Tot. PTS</t>
  </si>
  <si>
    <t>% MAX</t>
  </si>
  <si>
    <t>ADJ PTS</t>
  </si>
  <si>
    <t>Notes:  TOT PTS:  6*Midterm average+.1.5*IC % + 1.5 HW % + #Partners</t>
  </si>
  <si>
    <t>HW % is the % of maximum number of points of homework of anyone.</t>
  </si>
  <si>
    <t>ADJ PTS:  6*Midterm average of the highest two midterms + 1.4 ic % + 1.4 HW % + # Partners</t>
  </si>
  <si>
    <t>IC % is the % of Maximum number of inclass points of anyone</t>
  </si>
  <si>
    <t>MT3 EC</t>
  </si>
  <si>
    <t>TOT MT3</t>
  </si>
  <si>
    <t>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</si>
</sst>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left" indent="1"/>
    </xf>
    <xf numFmtId="164" fontId="2" fillId="0" borderId="0" xfId="0" applyNumberFormat="1" applyFont="1"/>
    <xf numFmtId="164" fontId="2" fillId="2" borderId="0" xfId="0" applyNumberFormat="1" applyFont="1" applyFill="1"/>
    <xf numFmtId="164" fontId="2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3" borderId="0" xfId="0" applyNumberFormat="1" applyFont="1" applyFill="1"/>
    <xf numFmtId="164" fontId="2" fillId="4" borderId="0" xfId="0" applyNumberFormat="1" applyFont="1" applyFill="1"/>
    <xf numFmtId="164" fontId="2" fillId="5" borderId="0" xfId="0" applyNumberFormat="1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/>
    <xf numFmtId="0" fontId="2" fillId="2" borderId="0" xfId="0" applyFont="1" applyFill="1"/>
    <xf numFmtId="0" fontId="3" fillId="0" borderId="0" xfId="0" applyFont="1" applyFill="1"/>
    <xf numFmtId="0" fontId="2" fillId="0" borderId="0" xfId="0" quotePrefix="1" applyFont="1" applyAlignment="1">
      <alignment horizontal="right"/>
    </xf>
    <xf numFmtId="164" fontId="2" fillId="6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9"/>
  <sheetViews>
    <sheetView tabSelected="1" workbookViewId="0">
      <pane xSplit="1" ySplit="2" topLeftCell="Z3" activePane="bottomRight" state="frozen"/>
      <selection pane="topRight" activeCell="C1" sqref="C1"/>
      <selection pane="bottomLeft" activeCell="A2" sqref="A2"/>
      <selection pane="bottomRight" activeCell="AR37" sqref="AR37"/>
    </sheetView>
  </sheetViews>
  <sheetFormatPr defaultColWidth="9.109375" defaultRowHeight="15" x14ac:dyDescent="0.25"/>
  <cols>
    <col min="1" max="1" width="6.6640625" style="3" customWidth="1"/>
    <col min="2" max="18" width="4.6640625" style="3" customWidth="1"/>
    <col min="19" max="27" width="4.44140625" style="3" customWidth="1"/>
    <col min="28" max="28" width="4.109375" style="3" customWidth="1"/>
    <col min="29" max="29" width="4.44140625" style="3" customWidth="1"/>
    <col min="30" max="30" width="5.109375" style="3" customWidth="1"/>
    <col min="31" max="31" width="5.109375" style="4" customWidth="1"/>
    <col min="32" max="34" width="5.109375" style="3" customWidth="1"/>
    <col min="35" max="35" width="7.44140625" style="4" customWidth="1"/>
    <col min="36" max="36" width="6" style="3" customWidth="1"/>
    <col min="37" max="37" width="8.109375" style="3" customWidth="1"/>
    <col min="38" max="38" width="7.5546875" style="3" customWidth="1"/>
    <col min="39" max="40" width="7.6640625" style="3" customWidth="1"/>
    <col min="41" max="41" width="7.109375" style="3" customWidth="1"/>
    <col min="42" max="42" width="5.88671875" style="3" customWidth="1"/>
    <col min="43" max="43" width="6.44140625" style="3" customWidth="1"/>
    <col min="44" max="44" width="7.33203125" style="3" customWidth="1"/>
    <col min="45" max="45" width="7.5546875" style="4" customWidth="1"/>
    <col min="46" max="47" width="7" style="3" customWidth="1"/>
    <col min="48" max="16384" width="9.109375" style="3"/>
  </cols>
  <sheetData>
    <row r="1" spans="1:47" ht="15.6" x14ac:dyDescent="0.3">
      <c r="B1" s="24" t="s">
        <v>6</v>
      </c>
      <c r="C1" s="24"/>
      <c r="D1" s="24"/>
      <c r="E1" s="24"/>
      <c r="F1" s="24"/>
      <c r="G1" s="24"/>
      <c r="H1" s="24"/>
      <c r="I1" s="24"/>
      <c r="J1" s="25"/>
      <c r="K1" s="25"/>
      <c r="L1" s="25"/>
      <c r="M1" s="25"/>
      <c r="N1" s="25"/>
      <c r="O1" s="25"/>
      <c r="P1" s="25"/>
      <c r="Q1" s="25"/>
      <c r="R1" s="18"/>
      <c r="S1" s="26" t="s">
        <v>27</v>
      </c>
      <c r="T1" s="26"/>
      <c r="U1" s="26"/>
      <c r="V1" s="26"/>
      <c r="W1" s="26"/>
      <c r="X1" s="26"/>
      <c r="Y1" s="26"/>
      <c r="Z1" s="26"/>
      <c r="AA1" s="26"/>
      <c r="AB1" s="26"/>
      <c r="AC1" s="27"/>
      <c r="AS1" s="12"/>
    </row>
    <row r="2" spans="1:47" s="6" customFormat="1" ht="62.4" x14ac:dyDescent="0.3">
      <c r="A2" s="6" t="s">
        <v>0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 t="s">
        <v>8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</v>
      </c>
      <c r="T2" s="6">
        <v>2</v>
      </c>
      <c r="U2" s="6">
        <v>3</v>
      </c>
      <c r="V2" s="6">
        <v>4</v>
      </c>
      <c r="W2" s="6">
        <v>5</v>
      </c>
      <c r="X2" s="6">
        <v>6</v>
      </c>
      <c r="Y2" s="6">
        <v>7</v>
      </c>
      <c r="Z2" s="6">
        <v>8</v>
      </c>
      <c r="AA2" s="6">
        <v>9</v>
      </c>
      <c r="AB2" s="6">
        <v>10</v>
      </c>
      <c r="AC2" s="6" t="s">
        <v>7</v>
      </c>
      <c r="AD2" s="6" t="s">
        <v>1</v>
      </c>
      <c r="AE2" s="7" t="s">
        <v>2</v>
      </c>
      <c r="AF2" s="6" t="s">
        <v>9</v>
      </c>
      <c r="AG2" s="7" t="s">
        <v>25</v>
      </c>
      <c r="AH2" s="7" t="s">
        <v>26</v>
      </c>
      <c r="AI2" s="7" t="s">
        <v>10</v>
      </c>
      <c r="AJ2" s="6" t="s">
        <v>11</v>
      </c>
      <c r="AK2" s="6" t="s">
        <v>12</v>
      </c>
      <c r="AL2" s="6" t="s">
        <v>13</v>
      </c>
      <c r="AM2" s="6" t="s">
        <v>14</v>
      </c>
      <c r="AN2" s="6" t="s">
        <v>15</v>
      </c>
      <c r="AO2" s="6" t="s">
        <v>16</v>
      </c>
      <c r="AP2" s="6" t="s">
        <v>17</v>
      </c>
      <c r="AQ2" s="6" t="s">
        <v>18</v>
      </c>
      <c r="AR2" s="6" t="s">
        <v>19</v>
      </c>
      <c r="AS2" s="7" t="s">
        <v>20</v>
      </c>
      <c r="AT2" s="6" t="s">
        <v>19</v>
      </c>
    </row>
    <row r="3" spans="1:47" s="2" customFormat="1" x14ac:dyDescent="0.25">
      <c r="A3" s="16">
        <v>2305</v>
      </c>
      <c r="B3" s="3">
        <v>9</v>
      </c>
      <c r="C3" s="3">
        <v>7</v>
      </c>
      <c r="D3" s="3">
        <v>9</v>
      </c>
      <c r="E3" s="3">
        <v>9</v>
      </c>
      <c r="F3" s="3">
        <v>9.5</v>
      </c>
      <c r="G3" s="3">
        <v>10</v>
      </c>
      <c r="H3" s="3">
        <v>10</v>
      </c>
      <c r="I3" s="3">
        <v>10</v>
      </c>
      <c r="J3" s="3">
        <v>6</v>
      </c>
      <c r="K3" s="3">
        <v>7</v>
      </c>
      <c r="L3" s="3"/>
      <c r="M3" s="3">
        <v>10</v>
      </c>
      <c r="N3" s="3">
        <v>8</v>
      </c>
      <c r="O3" s="3">
        <v>10</v>
      </c>
      <c r="P3" s="3">
        <v>5</v>
      </c>
      <c r="Q3" s="3">
        <v>5</v>
      </c>
      <c r="R3" s="3">
        <v>5</v>
      </c>
      <c r="S3" s="3">
        <v>7</v>
      </c>
      <c r="T3" s="3">
        <v>4.5</v>
      </c>
      <c r="U3" s="3">
        <v>6.5</v>
      </c>
      <c r="V3" s="3">
        <v>10</v>
      </c>
      <c r="W3" s="3">
        <v>7</v>
      </c>
      <c r="X3" s="3">
        <v>13</v>
      </c>
      <c r="Y3" s="3">
        <v>12</v>
      </c>
      <c r="Z3" s="3">
        <v>4</v>
      </c>
      <c r="AA3" s="3"/>
      <c r="AB3" s="3">
        <v>9</v>
      </c>
      <c r="AC3" s="3">
        <v>3</v>
      </c>
      <c r="AD3" s="3">
        <v>88</v>
      </c>
      <c r="AE3" s="4">
        <v>88</v>
      </c>
      <c r="AF3" s="19">
        <v>78</v>
      </c>
      <c r="AG3" s="4">
        <v>13</v>
      </c>
      <c r="AH3" s="20">
        <f>+AF3+AG3</f>
        <v>91</v>
      </c>
      <c r="AI3" s="8">
        <f t="shared" ref="AI3:AI22" si="0">AVERAGE(AD3:AE3,AH3)</f>
        <v>89</v>
      </c>
      <c r="AJ3" s="4">
        <f t="shared" ref="AJ3:AJ22" si="1">(AD3+AE3+AH3-MIN(AD3,AE3,AH3))/2</f>
        <v>89.5</v>
      </c>
      <c r="AK3" s="3">
        <f t="shared" ref="AK3:AK18" si="2">B3+C3+D3+E3+F3+G3+H3+I3+J3+K3+L3+M3+N3+O3+P3+Q3+R3</f>
        <v>129.5</v>
      </c>
      <c r="AL3" s="9">
        <f t="shared" ref="AL3:AL22" si="3">+AK3*100/$AK$24</f>
        <v>83.548387096774192</v>
      </c>
      <c r="AM3" s="3">
        <f t="shared" ref="AM3:AM22" si="4">+S3+T3+U3+V3+W3+X3+Y3+Z3+AA3+AB3+AC3</f>
        <v>76</v>
      </c>
      <c r="AN3" s="9">
        <f>+AM3/$AM$24*100</f>
        <v>83.97790055248619</v>
      </c>
      <c r="AO3" s="3">
        <v>6</v>
      </c>
      <c r="AP3">
        <v>8</v>
      </c>
      <c r="AQ3" s="10">
        <f t="shared" ref="AQ3:AQ22" si="5">+(6*AI3+1.5*(AL3+AN3))/9+AP3</f>
        <v>95.254381274876721</v>
      </c>
      <c r="AR3" s="11">
        <f t="shared" ref="AR3:AR22" si="6">+AQ3/AQ$24*100</f>
        <v>96.904183685289354</v>
      </c>
      <c r="AS3" s="12">
        <f t="shared" ref="AS3:AS22" si="7">+(6*AJ3+1.5*(AL3+AN3))/9+AP3</f>
        <v>95.587714608210064</v>
      </c>
      <c r="AT3" s="11">
        <f t="shared" ref="AT3:AT22" si="8">+AS3/$AS$24*100</f>
        <v>94.570824027271669</v>
      </c>
      <c r="AU3"/>
    </row>
    <row r="4" spans="1:47" x14ac:dyDescent="0.25">
      <c r="A4" s="16">
        <v>5813</v>
      </c>
      <c r="B4" s="3">
        <v>9</v>
      </c>
      <c r="C4" s="3">
        <v>7</v>
      </c>
      <c r="D4" s="3">
        <v>9</v>
      </c>
      <c r="E4" s="3">
        <v>9</v>
      </c>
      <c r="F4" s="3">
        <v>10</v>
      </c>
      <c r="G4" s="3">
        <v>10</v>
      </c>
      <c r="I4" s="3">
        <v>10</v>
      </c>
      <c r="J4" s="3">
        <v>6</v>
      </c>
      <c r="N4" s="3">
        <v>8</v>
      </c>
      <c r="R4" s="3">
        <v>5</v>
      </c>
      <c r="S4" s="3">
        <v>3</v>
      </c>
      <c r="T4" s="3">
        <v>6</v>
      </c>
      <c r="U4" s="3">
        <v>7</v>
      </c>
      <c r="V4" s="3">
        <v>11</v>
      </c>
      <c r="AB4" s="3">
        <v>8</v>
      </c>
      <c r="AD4" s="3">
        <v>84</v>
      </c>
      <c r="AE4" s="4">
        <v>62</v>
      </c>
      <c r="AF4" s="4">
        <v>0</v>
      </c>
      <c r="AG4" s="4"/>
      <c r="AH4" s="4">
        <f>+AF4+AG4</f>
        <v>0</v>
      </c>
      <c r="AI4" s="8">
        <f t="shared" si="0"/>
        <v>48.666666666666664</v>
      </c>
      <c r="AJ4" s="4">
        <f t="shared" si="1"/>
        <v>73</v>
      </c>
      <c r="AK4" s="3">
        <f t="shared" si="2"/>
        <v>83</v>
      </c>
      <c r="AL4" s="9">
        <f t="shared" si="3"/>
        <v>53.548387096774192</v>
      </c>
      <c r="AM4" s="3">
        <f t="shared" si="4"/>
        <v>35</v>
      </c>
      <c r="AN4" s="9">
        <f>+AM4/$AM$24*100</f>
        <v>38.674033149171272</v>
      </c>
      <c r="AO4" s="3">
        <v>0</v>
      </c>
      <c r="AP4">
        <v>7</v>
      </c>
      <c r="AQ4" s="9">
        <f t="shared" si="5"/>
        <v>54.814847818768691</v>
      </c>
      <c r="AR4" s="11">
        <f t="shared" si="6"/>
        <v>55.764238984271522</v>
      </c>
      <c r="AS4" s="12">
        <f t="shared" si="7"/>
        <v>71.037070040990912</v>
      </c>
      <c r="AT4" s="11">
        <f t="shared" si="8"/>
        <v>70.28135652991655</v>
      </c>
      <c r="AU4"/>
    </row>
    <row r="5" spans="1:47" x14ac:dyDescent="0.25">
      <c r="A5" s="16">
        <v>5407</v>
      </c>
      <c r="B5" s="3">
        <v>8</v>
      </c>
      <c r="C5" s="3">
        <v>5</v>
      </c>
      <c r="D5" s="3">
        <v>8</v>
      </c>
      <c r="E5" s="3">
        <v>9</v>
      </c>
      <c r="F5" s="3">
        <v>10</v>
      </c>
      <c r="H5" s="3">
        <v>10</v>
      </c>
      <c r="I5" s="3">
        <v>10</v>
      </c>
      <c r="J5" s="3">
        <v>9</v>
      </c>
      <c r="K5" s="3">
        <v>9</v>
      </c>
      <c r="L5" s="3">
        <v>5</v>
      </c>
      <c r="M5" s="3">
        <v>9</v>
      </c>
      <c r="N5" s="3">
        <v>7</v>
      </c>
      <c r="P5" s="3">
        <v>10</v>
      </c>
      <c r="R5" s="3">
        <v>5</v>
      </c>
      <c r="S5" s="3">
        <v>7</v>
      </c>
      <c r="T5" s="3">
        <v>3.5</v>
      </c>
      <c r="U5" s="3">
        <v>4.5</v>
      </c>
      <c r="V5" s="3">
        <v>10</v>
      </c>
      <c r="W5" s="3">
        <v>6</v>
      </c>
      <c r="X5" s="3">
        <v>14</v>
      </c>
      <c r="Y5" s="3">
        <v>11</v>
      </c>
      <c r="Z5" s="3">
        <v>3</v>
      </c>
      <c r="AB5" s="3">
        <v>0</v>
      </c>
      <c r="AC5" s="3">
        <v>3</v>
      </c>
      <c r="AD5" s="3">
        <v>72</v>
      </c>
      <c r="AE5" s="4">
        <v>48</v>
      </c>
      <c r="AF5" s="17">
        <v>66</v>
      </c>
      <c r="AG5" s="4"/>
      <c r="AH5" s="17">
        <f>+AF5+AG5</f>
        <v>66</v>
      </c>
      <c r="AI5" s="8">
        <f t="shared" si="0"/>
        <v>62</v>
      </c>
      <c r="AJ5" s="4">
        <f t="shared" si="1"/>
        <v>69</v>
      </c>
      <c r="AK5" s="3">
        <f t="shared" si="2"/>
        <v>114</v>
      </c>
      <c r="AL5" s="9">
        <f t="shared" si="3"/>
        <v>73.548387096774192</v>
      </c>
      <c r="AM5" s="3">
        <f t="shared" si="4"/>
        <v>62</v>
      </c>
      <c r="AN5" s="9">
        <f>+AM5/$AM$24*100</f>
        <v>68.508287292817684</v>
      </c>
      <c r="AO5" s="3">
        <v>6</v>
      </c>
      <c r="AP5">
        <v>9</v>
      </c>
      <c r="AQ5" s="13">
        <f t="shared" si="5"/>
        <v>74.009445731598646</v>
      </c>
      <c r="AR5" s="11">
        <f t="shared" si="6"/>
        <v>75.291286633057524</v>
      </c>
      <c r="AS5" s="12">
        <f t="shared" si="7"/>
        <v>78.676112398265303</v>
      </c>
      <c r="AT5" s="11">
        <f t="shared" si="8"/>
        <v>77.839132479134832</v>
      </c>
      <c r="AU5"/>
    </row>
    <row r="6" spans="1:47" ht="15.75" customHeight="1" x14ac:dyDescent="0.3">
      <c r="A6" s="16">
        <v>5127</v>
      </c>
      <c r="B6" s="3">
        <v>7</v>
      </c>
      <c r="C6" s="21">
        <v>7</v>
      </c>
      <c r="D6" s="3">
        <v>9.5</v>
      </c>
      <c r="E6" s="3">
        <v>9</v>
      </c>
      <c r="F6" s="3">
        <v>7</v>
      </c>
      <c r="H6" s="3">
        <v>10</v>
      </c>
      <c r="I6" s="3">
        <v>10</v>
      </c>
      <c r="J6" s="3">
        <v>9</v>
      </c>
      <c r="K6" s="3">
        <v>7</v>
      </c>
      <c r="R6" s="3">
        <v>5</v>
      </c>
      <c r="U6" s="3">
        <v>6.5</v>
      </c>
      <c r="W6" s="3">
        <v>4</v>
      </c>
      <c r="Y6" s="3">
        <v>0</v>
      </c>
      <c r="AB6" s="3">
        <v>3</v>
      </c>
      <c r="AC6" s="3">
        <v>3</v>
      </c>
      <c r="AD6" s="3">
        <v>94</v>
      </c>
      <c r="AE6" s="4">
        <v>94</v>
      </c>
      <c r="AF6" s="17">
        <v>60</v>
      </c>
      <c r="AG6" s="4">
        <v>16</v>
      </c>
      <c r="AH6" s="17">
        <f>+AF6</f>
        <v>60</v>
      </c>
      <c r="AI6" s="8">
        <f t="shared" si="0"/>
        <v>82.666666666666671</v>
      </c>
      <c r="AJ6" s="4">
        <f t="shared" si="1"/>
        <v>94</v>
      </c>
      <c r="AK6" s="3">
        <f t="shared" si="2"/>
        <v>80.5</v>
      </c>
      <c r="AL6" s="9">
        <f t="shared" si="3"/>
        <v>51.935483870967744</v>
      </c>
      <c r="AM6" s="3">
        <f t="shared" si="4"/>
        <v>16.5</v>
      </c>
      <c r="AN6" s="9">
        <f>+AM6/$AM$24*100+AG6</f>
        <v>34.232044198895025</v>
      </c>
      <c r="AO6" s="3">
        <v>6</v>
      </c>
      <c r="AP6">
        <v>7</v>
      </c>
      <c r="AQ6" s="13">
        <f t="shared" si="5"/>
        <v>76.472365789421573</v>
      </c>
      <c r="AR6" s="11">
        <f t="shared" si="6"/>
        <v>77.796864376476279</v>
      </c>
      <c r="AS6" s="12">
        <f t="shared" si="7"/>
        <v>84.027921344977131</v>
      </c>
      <c r="AT6" s="11">
        <f t="shared" si="8"/>
        <v>83.134007288115683</v>
      </c>
      <c r="AU6"/>
    </row>
    <row r="7" spans="1:47" x14ac:dyDescent="0.25">
      <c r="A7" s="16">
        <v>4231</v>
      </c>
      <c r="B7" s="3">
        <v>8</v>
      </c>
      <c r="C7" s="3">
        <v>5</v>
      </c>
      <c r="D7" s="3">
        <v>9</v>
      </c>
      <c r="E7" s="3">
        <v>9</v>
      </c>
      <c r="F7" s="3">
        <v>9</v>
      </c>
      <c r="G7" s="3">
        <v>10</v>
      </c>
      <c r="H7" s="3">
        <v>10</v>
      </c>
      <c r="I7" s="3">
        <v>10</v>
      </c>
      <c r="J7" s="3">
        <v>9</v>
      </c>
      <c r="N7" s="3">
        <v>8</v>
      </c>
      <c r="O7" s="3">
        <v>10</v>
      </c>
      <c r="P7" s="3">
        <v>10</v>
      </c>
      <c r="S7" s="3">
        <v>7</v>
      </c>
      <c r="T7" s="3">
        <v>8</v>
      </c>
      <c r="U7" s="3">
        <v>8</v>
      </c>
      <c r="V7" s="3">
        <v>12</v>
      </c>
      <c r="W7" s="3">
        <v>9</v>
      </c>
      <c r="Y7" s="3">
        <v>12</v>
      </c>
      <c r="Z7" s="3">
        <v>5</v>
      </c>
      <c r="AA7" s="3">
        <v>5</v>
      </c>
      <c r="AB7" s="3">
        <v>7</v>
      </c>
      <c r="AD7" s="3">
        <v>88</v>
      </c>
      <c r="AE7" s="4">
        <v>68</v>
      </c>
      <c r="AF7" s="4">
        <v>52</v>
      </c>
      <c r="AG7" s="4">
        <v>18</v>
      </c>
      <c r="AH7" s="17">
        <f t="shared" ref="AH7:AH22" si="9">+AF7+AG7</f>
        <v>70</v>
      </c>
      <c r="AI7" s="8">
        <f t="shared" si="0"/>
        <v>75.333333333333329</v>
      </c>
      <c r="AJ7" s="4">
        <f t="shared" si="1"/>
        <v>79</v>
      </c>
      <c r="AK7" s="3">
        <f t="shared" si="2"/>
        <v>107</v>
      </c>
      <c r="AL7" s="9">
        <f t="shared" si="3"/>
        <v>69.032258064516128</v>
      </c>
      <c r="AM7" s="3">
        <f t="shared" si="4"/>
        <v>73</v>
      </c>
      <c r="AN7" s="9">
        <f t="shared" ref="AN7:AN22" si="10">+AM7/$AM$24*100</f>
        <v>80.662983425414367</v>
      </c>
      <c r="AO7" s="3">
        <v>6</v>
      </c>
      <c r="AP7">
        <v>12</v>
      </c>
      <c r="AQ7" s="15">
        <f t="shared" si="5"/>
        <v>87.171429137210623</v>
      </c>
      <c r="AR7" s="11">
        <f t="shared" si="6"/>
        <v>88.68123511132822</v>
      </c>
      <c r="AS7" s="12">
        <f t="shared" si="7"/>
        <v>89.61587358165508</v>
      </c>
      <c r="AT7" s="11">
        <f t="shared" si="8"/>
        <v>88.66251322440344</v>
      </c>
      <c r="AU7"/>
    </row>
    <row r="8" spans="1:47" x14ac:dyDescent="0.25">
      <c r="A8" s="1">
        <v>7377</v>
      </c>
      <c r="B8" s="2">
        <v>10</v>
      </c>
      <c r="C8" s="2"/>
      <c r="D8" s="2"/>
      <c r="E8" s="2"/>
      <c r="F8" s="2"/>
      <c r="G8" s="2"/>
      <c r="H8" s="2"/>
      <c r="I8" s="2">
        <v>10</v>
      </c>
      <c r="J8" s="2">
        <v>9</v>
      </c>
      <c r="K8" s="2"/>
      <c r="L8" s="2">
        <v>9</v>
      </c>
      <c r="M8" s="2">
        <v>10</v>
      </c>
      <c r="N8" s="2"/>
      <c r="O8" s="2"/>
      <c r="P8" s="2"/>
      <c r="Q8" s="2"/>
      <c r="R8" s="2"/>
      <c r="S8" s="2"/>
      <c r="T8" s="2"/>
      <c r="U8" s="2"/>
      <c r="V8" s="2"/>
      <c r="W8" s="2">
        <v>8</v>
      </c>
      <c r="X8" s="2">
        <v>12</v>
      </c>
      <c r="Y8" s="2">
        <v>0</v>
      </c>
      <c r="Z8" s="2"/>
      <c r="AA8" s="2"/>
      <c r="AB8" s="2"/>
      <c r="AC8" s="2">
        <v>3</v>
      </c>
      <c r="AD8" s="2">
        <v>0</v>
      </c>
      <c r="AE8" s="5">
        <v>48</v>
      </c>
      <c r="AF8" s="5">
        <v>42</v>
      </c>
      <c r="AG8" s="5">
        <v>13</v>
      </c>
      <c r="AH8" s="4">
        <f t="shared" si="9"/>
        <v>55</v>
      </c>
      <c r="AI8" s="8">
        <f t="shared" si="0"/>
        <v>34.333333333333336</v>
      </c>
      <c r="AJ8" s="4">
        <f t="shared" si="1"/>
        <v>51.5</v>
      </c>
      <c r="AK8" s="3">
        <f t="shared" si="2"/>
        <v>48</v>
      </c>
      <c r="AL8" s="9">
        <f t="shared" si="3"/>
        <v>30.967741935483872</v>
      </c>
      <c r="AM8" s="3">
        <f t="shared" si="4"/>
        <v>23</v>
      </c>
      <c r="AN8" s="9">
        <f t="shared" si="10"/>
        <v>25.414364640883981</v>
      </c>
      <c r="AO8" s="2">
        <v>0</v>
      </c>
      <c r="AP8">
        <v>5</v>
      </c>
      <c r="AQ8" s="9">
        <f t="shared" si="5"/>
        <v>37.285906651616862</v>
      </c>
      <c r="AR8" s="11">
        <f t="shared" si="6"/>
        <v>37.93169719526383</v>
      </c>
      <c r="AS8" s="12">
        <f t="shared" si="7"/>
        <v>48.730351096061305</v>
      </c>
      <c r="AT8" s="11">
        <f t="shared" si="8"/>
        <v>48.211943105677676</v>
      </c>
      <c r="AU8"/>
    </row>
    <row r="9" spans="1:47" ht="17.25" customHeight="1" x14ac:dyDescent="0.25">
      <c r="A9" s="22" t="s">
        <v>4</v>
      </c>
      <c r="B9" s="3">
        <v>7</v>
      </c>
      <c r="C9" s="3">
        <v>9.5</v>
      </c>
      <c r="D9" s="3">
        <v>8</v>
      </c>
      <c r="E9" s="3">
        <v>8</v>
      </c>
      <c r="F9" s="3">
        <v>10</v>
      </c>
      <c r="G9" s="3">
        <v>10</v>
      </c>
      <c r="H9" s="3">
        <v>10</v>
      </c>
      <c r="I9" s="3">
        <v>10</v>
      </c>
      <c r="J9" s="3">
        <v>9</v>
      </c>
      <c r="K9" s="3">
        <v>5</v>
      </c>
      <c r="L9" s="3">
        <v>10</v>
      </c>
      <c r="N9" s="3">
        <v>8</v>
      </c>
      <c r="O9" s="3">
        <v>10</v>
      </c>
      <c r="P9" s="3">
        <v>10</v>
      </c>
      <c r="Q9" s="3">
        <v>5</v>
      </c>
      <c r="R9" s="3">
        <v>5</v>
      </c>
      <c r="S9" s="3">
        <v>7</v>
      </c>
      <c r="T9" s="3">
        <v>6</v>
      </c>
      <c r="U9" s="3">
        <v>8</v>
      </c>
      <c r="V9" s="3">
        <v>11.5</v>
      </c>
      <c r="W9" s="3">
        <v>10</v>
      </c>
      <c r="X9" s="3">
        <v>14</v>
      </c>
      <c r="Z9" s="3">
        <v>4</v>
      </c>
      <c r="AA9" s="3">
        <v>5</v>
      </c>
      <c r="AB9" s="3">
        <v>5</v>
      </c>
      <c r="AC9" s="3">
        <v>3</v>
      </c>
      <c r="AD9" s="3">
        <v>92</v>
      </c>
      <c r="AE9" s="4">
        <v>94</v>
      </c>
      <c r="AF9" s="17">
        <v>70</v>
      </c>
      <c r="AG9" s="4"/>
      <c r="AH9" s="17">
        <f t="shared" si="9"/>
        <v>70</v>
      </c>
      <c r="AI9" s="8">
        <f t="shared" si="0"/>
        <v>85.333333333333329</v>
      </c>
      <c r="AJ9" s="4">
        <f t="shared" si="1"/>
        <v>93</v>
      </c>
      <c r="AK9" s="3">
        <f t="shared" si="2"/>
        <v>134.5</v>
      </c>
      <c r="AL9" s="9">
        <f t="shared" si="3"/>
        <v>86.774193548387103</v>
      </c>
      <c r="AM9" s="3">
        <f t="shared" si="4"/>
        <v>73.5</v>
      </c>
      <c r="AN9" s="9">
        <f t="shared" si="10"/>
        <v>81.215469613259671</v>
      </c>
      <c r="AO9" s="3">
        <v>6</v>
      </c>
      <c r="AP9">
        <v>10</v>
      </c>
      <c r="AQ9" s="10">
        <f t="shared" si="5"/>
        <v>94.887166082496677</v>
      </c>
      <c r="AR9" s="11">
        <f t="shared" si="6"/>
        <v>96.530608339167088</v>
      </c>
      <c r="AS9" s="12">
        <f t="shared" si="7"/>
        <v>99.998277193607791</v>
      </c>
      <c r="AT9" s="11">
        <f t="shared" si="8"/>
        <v>98.934465734101337</v>
      </c>
      <c r="AU9"/>
    </row>
    <row r="10" spans="1:47" ht="15.75" customHeight="1" x14ac:dyDescent="0.25">
      <c r="A10" s="16">
        <v>3770</v>
      </c>
      <c r="B10" s="3">
        <v>6</v>
      </c>
      <c r="C10" s="3">
        <v>9.5</v>
      </c>
      <c r="D10" s="3">
        <v>9</v>
      </c>
      <c r="E10" s="3">
        <v>7</v>
      </c>
      <c r="F10" s="3">
        <v>10</v>
      </c>
      <c r="G10" s="3">
        <v>10</v>
      </c>
      <c r="H10" s="3">
        <v>10</v>
      </c>
      <c r="I10" s="3">
        <v>10</v>
      </c>
      <c r="J10" s="3">
        <v>10</v>
      </c>
      <c r="K10" s="3">
        <v>9</v>
      </c>
      <c r="L10" s="3">
        <v>10</v>
      </c>
      <c r="M10" s="3">
        <v>10</v>
      </c>
      <c r="N10" s="3">
        <v>8</v>
      </c>
      <c r="O10" s="3">
        <v>10</v>
      </c>
      <c r="P10" s="3">
        <v>10</v>
      </c>
      <c r="Q10" s="3">
        <v>5</v>
      </c>
      <c r="R10" s="3">
        <v>5</v>
      </c>
      <c r="S10" s="3">
        <v>4</v>
      </c>
      <c r="T10" s="3">
        <v>4</v>
      </c>
      <c r="U10" s="3">
        <v>6</v>
      </c>
      <c r="V10" s="3">
        <v>9</v>
      </c>
      <c r="W10" s="3">
        <v>9</v>
      </c>
      <c r="X10" s="3">
        <v>4</v>
      </c>
      <c r="Y10" s="3">
        <v>9</v>
      </c>
      <c r="Z10" s="3">
        <v>4</v>
      </c>
      <c r="AA10" s="3">
        <v>8</v>
      </c>
      <c r="AC10" s="3">
        <v>1</v>
      </c>
      <c r="AD10" s="3">
        <v>50</v>
      </c>
      <c r="AE10" s="4">
        <v>44</v>
      </c>
      <c r="AF10" s="4">
        <v>56</v>
      </c>
      <c r="AG10" s="4">
        <v>6</v>
      </c>
      <c r="AH10" s="17">
        <f t="shared" si="9"/>
        <v>62</v>
      </c>
      <c r="AI10" s="8">
        <f t="shared" si="0"/>
        <v>52</v>
      </c>
      <c r="AJ10" s="4">
        <f t="shared" si="1"/>
        <v>56</v>
      </c>
      <c r="AK10" s="3">
        <f t="shared" si="2"/>
        <v>148.5</v>
      </c>
      <c r="AL10" s="9">
        <f t="shared" si="3"/>
        <v>95.806451612903231</v>
      </c>
      <c r="AM10" s="3">
        <f t="shared" si="4"/>
        <v>58</v>
      </c>
      <c r="AN10" s="9">
        <f t="shared" si="10"/>
        <v>64.088397790055254</v>
      </c>
      <c r="AP10">
        <v>10</v>
      </c>
      <c r="AQ10" s="13">
        <f t="shared" si="5"/>
        <v>71.315808233826402</v>
      </c>
      <c r="AR10" s="11">
        <f t="shared" si="6"/>
        <v>72.550995432042171</v>
      </c>
      <c r="AS10" s="12">
        <f t="shared" si="7"/>
        <v>73.982474900493088</v>
      </c>
      <c r="AT10" s="11">
        <f t="shared" si="8"/>
        <v>73.195427295168699</v>
      </c>
      <c r="AU10"/>
    </row>
    <row r="11" spans="1:47" x14ac:dyDescent="0.25">
      <c r="A11" s="16">
        <v>4674</v>
      </c>
      <c r="B11" s="3">
        <v>7</v>
      </c>
      <c r="C11" s="3">
        <v>9</v>
      </c>
      <c r="D11" s="3">
        <v>9</v>
      </c>
      <c r="E11" s="3">
        <v>7</v>
      </c>
      <c r="F11" s="3">
        <v>10</v>
      </c>
      <c r="G11" s="3">
        <v>10</v>
      </c>
      <c r="H11" s="3">
        <v>10</v>
      </c>
      <c r="I11" s="3">
        <v>10</v>
      </c>
      <c r="J11" s="3">
        <v>9</v>
      </c>
      <c r="K11" s="3">
        <v>9</v>
      </c>
      <c r="L11" s="3">
        <v>9</v>
      </c>
      <c r="M11" s="3">
        <v>9</v>
      </c>
      <c r="N11" s="3">
        <v>9</v>
      </c>
      <c r="O11" s="3">
        <v>10</v>
      </c>
      <c r="R11" s="3">
        <v>5</v>
      </c>
      <c r="S11" s="3">
        <v>3</v>
      </c>
      <c r="T11" s="3">
        <v>6.5</v>
      </c>
      <c r="U11" s="3">
        <v>6.5</v>
      </c>
      <c r="V11" s="3">
        <v>11.5</v>
      </c>
      <c r="W11" s="3">
        <v>9</v>
      </c>
      <c r="X11" s="3">
        <v>15</v>
      </c>
      <c r="Y11" s="3">
        <v>8</v>
      </c>
      <c r="Z11" s="3">
        <v>5</v>
      </c>
      <c r="AC11" s="3">
        <v>3</v>
      </c>
      <c r="AD11" s="3">
        <v>74</v>
      </c>
      <c r="AE11" s="4">
        <v>48</v>
      </c>
      <c r="AF11" s="17">
        <v>72</v>
      </c>
      <c r="AG11" s="4">
        <v>9</v>
      </c>
      <c r="AH11" s="19">
        <f t="shared" si="9"/>
        <v>81</v>
      </c>
      <c r="AI11" s="8">
        <f t="shared" si="0"/>
        <v>67.666666666666671</v>
      </c>
      <c r="AJ11" s="4">
        <f t="shared" si="1"/>
        <v>77.5</v>
      </c>
      <c r="AK11" s="3">
        <f t="shared" si="2"/>
        <v>132</v>
      </c>
      <c r="AL11" s="9">
        <f t="shared" si="3"/>
        <v>85.161290322580641</v>
      </c>
      <c r="AM11" s="3">
        <f t="shared" si="4"/>
        <v>67.5</v>
      </c>
      <c r="AN11" s="9">
        <f t="shared" si="10"/>
        <v>74.585635359116026</v>
      </c>
      <c r="AO11" s="3">
        <v>0</v>
      </c>
      <c r="AP11">
        <v>11</v>
      </c>
      <c r="AQ11" s="14">
        <f t="shared" si="5"/>
        <v>82.735598724727225</v>
      </c>
      <c r="AR11" s="11">
        <f t="shared" si="6"/>
        <v>84.16857627784465</v>
      </c>
      <c r="AS11" s="12">
        <f t="shared" si="7"/>
        <v>89.291154280282782</v>
      </c>
      <c r="AT11" s="11">
        <f t="shared" si="8"/>
        <v>88.341248383684032</v>
      </c>
      <c r="AU11"/>
    </row>
    <row r="12" spans="1:47" x14ac:dyDescent="0.25">
      <c r="A12" s="16">
        <v>7567</v>
      </c>
      <c r="B12" s="3">
        <v>8</v>
      </c>
      <c r="C12" s="3">
        <v>7</v>
      </c>
      <c r="D12" s="3">
        <v>8</v>
      </c>
      <c r="E12" s="3">
        <v>9</v>
      </c>
      <c r="F12" s="3">
        <v>7</v>
      </c>
      <c r="G12" s="3">
        <v>10</v>
      </c>
      <c r="H12" s="3">
        <v>10</v>
      </c>
      <c r="I12" s="3">
        <v>10</v>
      </c>
      <c r="J12" s="3">
        <v>9</v>
      </c>
      <c r="L12" s="3">
        <v>10</v>
      </c>
      <c r="M12" s="2">
        <v>10</v>
      </c>
      <c r="N12" s="2">
        <v>8</v>
      </c>
      <c r="O12" s="2"/>
      <c r="P12" s="2"/>
      <c r="Q12" s="2"/>
      <c r="R12" s="2">
        <v>5</v>
      </c>
      <c r="T12" s="3">
        <v>5</v>
      </c>
      <c r="U12" s="3">
        <v>3.5</v>
      </c>
      <c r="V12" s="3">
        <v>7.5</v>
      </c>
      <c r="W12" s="3">
        <v>10</v>
      </c>
      <c r="X12" s="3">
        <v>12</v>
      </c>
      <c r="Y12" s="3">
        <v>3</v>
      </c>
      <c r="AB12" s="3">
        <v>1</v>
      </c>
      <c r="AC12" s="3">
        <v>2</v>
      </c>
      <c r="AD12" s="3">
        <v>74</v>
      </c>
      <c r="AE12" s="4">
        <v>69</v>
      </c>
      <c r="AF12" s="4">
        <v>32</v>
      </c>
      <c r="AG12" s="4"/>
      <c r="AH12" s="4">
        <f t="shared" si="9"/>
        <v>32</v>
      </c>
      <c r="AI12" s="8">
        <f t="shared" si="0"/>
        <v>58.333333333333336</v>
      </c>
      <c r="AJ12" s="4">
        <f t="shared" si="1"/>
        <v>71.5</v>
      </c>
      <c r="AK12" s="3">
        <f t="shared" si="2"/>
        <v>111</v>
      </c>
      <c r="AL12" s="9">
        <f t="shared" si="3"/>
        <v>71.612903225806448</v>
      </c>
      <c r="AM12" s="3">
        <f t="shared" si="4"/>
        <v>44</v>
      </c>
      <c r="AN12" s="9">
        <f t="shared" si="10"/>
        <v>48.618784530386741</v>
      </c>
      <c r="AO12" s="3">
        <v>0</v>
      </c>
      <c r="AP12">
        <v>10</v>
      </c>
      <c r="AQ12" s="13">
        <f t="shared" si="5"/>
        <v>68.927503514921085</v>
      </c>
      <c r="AR12" s="11">
        <f t="shared" si="6"/>
        <v>70.121325362490367</v>
      </c>
      <c r="AS12" s="12">
        <f t="shared" si="7"/>
        <v>77.705281292698871</v>
      </c>
      <c r="AT12" s="11">
        <f t="shared" si="8"/>
        <v>76.87862936405314</v>
      </c>
      <c r="AU12"/>
    </row>
    <row r="13" spans="1:47" ht="15.6" x14ac:dyDescent="0.3">
      <c r="A13" s="22" t="s">
        <v>5</v>
      </c>
      <c r="B13" s="3">
        <v>8</v>
      </c>
      <c r="C13" s="21">
        <v>7</v>
      </c>
      <c r="D13" s="3">
        <v>5.5</v>
      </c>
      <c r="E13" s="3">
        <v>8</v>
      </c>
      <c r="F13" s="3">
        <v>10</v>
      </c>
      <c r="G13" s="3">
        <v>10</v>
      </c>
      <c r="H13" s="3">
        <v>10</v>
      </c>
      <c r="I13" s="3">
        <v>10</v>
      </c>
      <c r="L13" s="3">
        <v>5</v>
      </c>
      <c r="M13" s="3">
        <v>5</v>
      </c>
      <c r="T13" s="3">
        <v>6</v>
      </c>
      <c r="U13" s="3">
        <v>8</v>
      </c>
      <c r="V13" s="3">
        <v>10.5</v>
      </c>
      <c r="W13" s="3">
        <v>10</v>
      </c>
      <c r="AB13" s="3">
        <v>3</v>
      </c>
      <c r="AD13" s="3">
        <v>88</v>
      </c>
      <c r="AE13" s="4">
        <v>81</v>
      </c>
      <c r="AF13" s="19">
        <v>77</v>
      </c>
      <c r="AG13" s="4"/>
      <c r="AH13" s="19">
        <f t="shared" si="9"/>
        <v>77</v>
      </c>
      <c r="AI13" s="8">
        <f t="shared" si="0"/>
        <v>82</v>
      </c>
      <c r="AJ13" s="4">
        <f t="shared" si="1"/>
        <v>84.5</v>
      </c>
      <c r="AK13" s="3">
        <f t="shared" si="2"/>
        <v>78.5</v>
      </c>
      <c r="AL13" s="9">
        <f t="shared" si="3"/>
        <v>50.645161290322584</v>
      </c>
      <c r="AM13" s="3">
        <f t="shared" si="4"/>
        <v>37.5</v>
      </c>
      <c r="AN13" s="9">
        <f t="shared" si="10"/>
        <v>41.436464088397791</v>
      </c>
      <c r="AO13" s="3">
        <v>6</v>
      </c>
      <c r="AP13">
        <v>10</v>
      </c>
      <c r="AQ13" s="14">
        <f t="shared" si="5"/>
        <v>80.013604229786722</v>
      </c>
      <c r="AR13" s="11">
        <f t="shared" si="6"/>
        <v>81.399436937504092</v>
      </c>
      <c r="AS13" s="12">
        <f t="shared" si="7"/>
        <v>81.680270896453393</v>
      </c>
      <c r="AT13" s="11">
        <f t="shared" si="8"/>
        <v>80.81133184436348</v>
      </c>
      <c r="AU13"/>
    </row>
    <row r="14" spans="1:47" x14ac:dyDescent="0.25">
      <c r="A14" s="22" t="s">
        <v>3</v>
      </c>
      <c r="B14" s="3">
        <v>5</v>
      </c>
      <c r="C14" s="3">
        <v>8.5</v>
      </c>
      <c r="D14" s="3">
        <v>5.5</v>
      </c>
      <c r="E14" s="3">
        <v>9</v>
      </c>
      <c r="F14" s="3">
        <v>10</v>
      </c>
      <c r="G14" s="3">
        <v>10</v>
      </c>
      <c r="H14" s="3">
        <v>10</v>
      </c>
      <c r="I14" s="3">
        <v>10</v>
      </c>
      <c r="J14" s="3">
        <v>9</v>
      </c>
      <c r="M14" s="3">
        <v>5</v>
      </c>
      <c r="N14" s="3">
        <v>6</v>
      </c>
      <c r="Q14" s="3">
        <v>5</v>
      </c>
      <c r="R14" s="3">
        <v>5</v>
      </c>
      <c r="S14" s="3">
        <v>3</v>
      </c>
      <c r="T14" s="3">
        <v>6</v>
      </c>
      <c r="U14" s="3">
        <v>7</v>
      </c>
      <c r="V14" s="3">
        <v>9.5</v>
      </c>
      <c r="W14" s="3">
        <v>10</v>
      </c>
      <c r="AC14" s="3">
        <v>3</v>
      </c>
      <c r="AD14" s="3">
        <v>87</v>
      </c>
      <c r="AE14" s="4">
        <v>72</v>
      </c>
      <c r="AF14" s="19">
        <v>78</v>
      </c>
      <c r="AG14" s="4"/>
      <c r="AH14" s="19">
        <f t="shared" si="9"/>
        <v>78</v>
      </c>
      <c r="AI14" s="8">
        <f t="shared" si="0"/>
        <v>79</v>
      </c>
      <c r="AJ14" s="4">
        <f t="shared" si="1"/>
        <v>82.5</v>
      </c>
      <c r="AK14" s="3">
        <f t="shared" si="2"/>
        <v>98</v>
      </c>
      <c r="AL14" s="9">
        <f t="shared" si="3"/>
        <v>63.225806451612904</v>
      </c>
      <c r="AM14" s="3">
        <f t="shared" si="4"/>
        <v>38.5</v>
      </c>
      <c r="AN14" s="9">
        <f t="shared" si="10"/>
        <v>42.541436464088399</v>
      </c>
      <c r="AO14" s="3">
        <v>6</v>
      </c>
      <c r="AP14">
        <v>8</v>
      </c>
      <c r="AQ14" s="23">
        <f t="shared" si="5"/>
        <v>78.294540485950222</v>
      </c>
      <c r="AR14" s="11">
        <f t="shared" si="6"/>
        <v>79.650599072306704</v>
      </c>
      <c r="AS14" s="12">
        <f t="shared" si="7"/>
        <v>80.62787381928355</v>
      </c>
      <c r="AT14" s="11">
        <f t="shared" si="8"/>
        <v>79.770130480780537</v>
      </c>
      <c r="AU14"/>
    </row>
    <row r="15" spans="1:47" x14ac:dyDescent="0.25">
      <c r="A15" s="16">
        <v>1579</v>
      </c>
      <c r="B15" s="3">
        <v>10</v>
      </c>
      <c r="C15" s="3">
        <v>9</v>
      </c>
      <c r="D15" s="3">
        <v>7.5</v>
      </c>
      <c r="E15" s="3">
        <v>8</v>
      </c>
      <c r="F15" s="3">
        <v>9</v>
      </c>
      <c r="G15" s="3">
        <v>10</v>
      </c>
      <c r="I15" s="3">
        <v>10</v>
      </c>
      <c r="J15" s="3">
        <v>9</v>
      </c>
      <c r="K15" s="3">
        <v>10</v>
      </c>
      <c r="M15" s="3">
        <v>10</v>
      </c>
      <c r="P15" s="3">
        <v>10</v>
      </c>
      <c r="Q15" s="3">
        <v>5</v>
      </c>
      <c r="R15" s="3">
        <v>5</v>
      </c>
      <c r="S15" s="3">
        <v>6</v>
      </c>
      <c r="T15" s="3">
        <v>6</v>
      </c>
      <c r="U15" s="3">
        <v>7.5</v>
      </c>
      <c r="V15" s="3">
        <v>12</v>
      </c>
      <c r="W15" s="3">
        <v>10</v>
      </c>
      <c r="X15" s="3">
        <v>15</v>
      </c>
      <c r="AC15" s="3">
        <v>3</v>
      </c>
      <c r="AD15" s="3">
        <v>84</v>
      </c>
      <c r="AE15" s="4">
        <v>74</v>
      </c>
      <c r="AF15" s="20">
        <v>94</v>
      </c>
      <c r="AG15" s="4"/>
      <c r="AH15" s="20">
        <f t="shared" si="9"/>
        <v>94</v>
      </c>
      <c r="AI15" s="8">
        <f t="shared" si="0"/>
        <v>84</v>
      </c>
      <c r="AJ15" s="4">
        <f t="shared" si="1"/>
        <v>89</v>
      </c>
      <c r="AK15" s="3">
        <f t="shared" si="2"/>
        <v>112.5</v>
      </c>
      <c r="AL15" s="9">
        <f t="shared" si="3"/>
        <v>72.58064516129032</v>
      </c>
      <c r="AM15" s="3">
        <f t="shared" si="4"/>
        <v>59.5</v>
      </c>
      <c r="AN15" s="9">
        <f t="shared" si="10"/>
        <v>65.745856353591165</v>
      </c>
      <c r="AO15" s="3">
        <v>6</v>
      </c>
      <c r="AP15">
        <v>8</v>
      </c>
      <c r="AQ15" s="15">
        <f t="shared" si="5"/>
        <v>87.054416919146917</v>
      </c>
      <c r="AR15" s="11">
        <f t="shared" si="6"/>
        <v>88.562196245914279</v>
      </c>
      <c r="AS15" s="12">
        <f t="shared" si="7"/>
        <v>90.387750252480245</v>
      </c>
      <c r="AT15" s="11">
        <f t="shared" si="8"/>
        <v>89.426178441283653</v>
      </c>
      <c r="AU15"/>
    </row>
    <row r="16" spans="1:47" x14ac:dyDescent="0.25">
      <c r="A16" s="16">
        <v>3034</v>
      </c>
      <c r="B16" s="3">
        <v>10</v>
      </c>
      <c r="C16" s="3">
        <v>8.5</v>
      </c>
      <c r="D16" s="3">
        <v>9.5</v>
      </c>
      <c r="E16" s="3">
        <v>9</v>
      </c>
      <c r="F16" s="3">
        <v>10</v>
      </c>
      <c r="G16" s="3">
        <v>10</v>
      </c>
      <c r="H16" s="3">
        <v>10</v>
      </c>
      <c r="I16" s="3">
        <v>10</v>
      </c>
      <c r="J16" s="3">
        <v>10</v>
      </c>
      <c r="K16" s="3">
        <v>9</v>
      </c>
      <c r="L16" s="3">
        <v>10</v>
      </c>
      <c r="M16" s="3">
        <v>10</v>
      </c>
      <c r="N16" s="3">
        <v>9</v>
      </c>
      <c r="O16" s="3">
        <v>10</v>
      </c>
      <c r="P16" s="3">
        <v>10</v>
      </c>
      <c r="Q16" s="3">
        <v>5</v>
      </c>
      <c r="R16" s="3">
        <v>5</v>
      </c>
      <c r="S16" s="3">
        <v>6</v>
      </c>
      <c r="T16" s="3">
        <v>3.5</v>
      </c>
      <c r="U16" s="3">
        <v>7</v>
      </c>
      <c r="V16" s="3">
        <v>10.5</v>
      </c>
      <c r="W16" s="3">
        <v>10</v>
      </c>
      <c r="X16" s="3">
        <v>15</v>
      </c>
      <c r="Y16" s="3">
        <v>7</v>
      </c>
      <c r="Z16" s="3">
        <v>4</v>
      </c>
      <c r="AA16" s="3">
        <v>5</v>
      </c>
      <c r="AB16" s="3">
        <v>9</v>
      </c>
      <c r="AC16" s="3">
        <v>3</v>
      </c>
      <c r="AD16" s="3">
        <v>80</v>
      </c>
      <c r="AE16" s="4">
        <v>64</v>
      </c>
      <c r="AF16" s="20">
        <v>91</v>
      </c>
      <c r="AG16" s="4"/>
      <c r="AH16" s="20">
        <f t="shared" si="9"/>
        <v>91</v>
      </c>
      <c r="AI16" s="8">
        <f t="shared" si="0"/>
        <v>78.333333333333329</v>
      </c>
      <c r="AJ16" s="4">
        <f t="shared" si="1"/>
        <v>85.5</v>
      </c>
      <c r="AK16" s="3">
        <f t="shared" si="2"/>
        <v>155</v>
      </c>
      <c r="AL16" s="9">
        <f t="shared" si="3"/>
        <v>100</v>
      </c>
      <c r="AM16" s="3">
        <f t="shared" si="4"/>
        <v>80</v>
      </c>
      <c r="AN16" s="9">
        <f t="shared" si="10"/>
        <v>88.39779005524862</v>
      </c>
      <c r="AO16" s="3">
        <v>6</v>
      </c>
      <c r="AP16">
        <v>9</v>
      </c>
      <c r="AQ16" s="10">
        <f t="shared" si="5"/>
        <v>92.621853898096987</v>
      </c>
      <c r="AR16" s="11">
        <f t="shared" si="6"/>
        <v>94.226061030333867</v>
      </c>
      <c r="AS16" s="12">
        <f t="shared" si="7"/>
        <v>97.399631675874772</v>
      </c>
      <c r="AT16" s="11">
        <f t="shared" si="8"/>
        <v>96.363465381450581</v>
      </c>
      <c r="AU16"/>
    </row>
    <row r="17" spans="1:47" x14ac:dyDescent="0.25">
      <c r="A17" s="16">
        <v>6719</v>
      </c>
      <c r="B17" s="3">
        <v>7</v>
      </c>
      <c r="C17" s="3">
        <v>9.5</v>
      </c>
      <c r="D17" s="3">
        <v>7.5</v>
      </c>
      <c r="E17" s="3">
        <v>8</v>
      </c>
      <c r="F17" s="3">
        <v>10</v>
      </c>
      <c r="G17" s="3">
        <v>10</v>
      </c>
      <c r="H17" s="3">
        <v>10</v>
      </c>
      <c r="I17" s="3">
        <v>10</v>
      </c>
      <c r="J17" s="3">
        <v>8</v>
      </c>
      <c r="L17" s="3">
        <v>5</v>
      </c>
      <c r="M17" s="3">
        <v>10</v>
      </c>
      <c r="N17" s="3">
        <v>9</v>
      </c>
      <c r="O17" s="3">
        <v>10</v>
      </c>
      <c r="P17" s="3">
        <v>10</v>
      </c>
      <c r="Q17" s="3">
        <v>5</v>
      </c>
      <c r="R17" s="3">
        <v>5</v>
      </c>
      <c r="S17" s="3">
        <v>6</v>
      </c>
      <c r="T17" s="3">
        <v>8.5</v>
      </c>
      <c r="U17" s="3">
        <v>8</v>
      </c>
      <c r="V17" s="3">
        <v>12</v>
      </c>
      <c r="W17" s="3">
        <v>10</v>
      </c>
      <c r="X17" s="3">
        <v>15</v>
      </c>
      <c r="Y17" s="3">
        <v>12</v>
      </c>
      <c r="AA17" s="3">
        <v>8</v>
      </c>
      <c r="AB17" s="3">
        <v>8</v>
      </c>
      <c r="AC17" s="3">
        <v>3</v>
      </c>
      <c r="AD17" s="3">
        <v>88</v>
      </c>
      <c r="AE17" s="4">
        <v>76</v>
      </c>
      <c r="AF17" s="17">
        <v>72</v>
      </c>
      <c r="AG17" s="4">
        <v>17</v>
      </c>
      <c r="AH17" s="20">
        <f t="shared" si="9"/>
        <v>89</v>
      </c>
      <c r="AI17" s="8">
        <f t="shared" si="0"/>
        <v>84.333333333333329</v>
      </c>
      <c r="AJ17" s="4">
        <f t="shared" si="1"/>
        <v>88.5</v>
      </c>
      <c r="AK17" s="3">
        <f t="shared" si="2"/>
        <v>134</v>
      </c>
      <c r="AL17" s="9">
        <f t="shared" si="3"/>
        <v>86.451612903225808</v>
      </c>
      <c r="AM17" s="3">
        <f t="shared" si="4"/>
        <v>90.5</v>
      </c>
      <c r="AN17" s="9">
        <f t="shared" si="10"/>
        <v>100</v>
      </c>
      <c r="AO17" s="3">
        <v>0</v>
      </c>
      <c r="AP17">
        <v>11</v>
      </c>
      <c r="AQ17" s="10">
        <f t="shared" si="5"/>
        <v>98.297491039426518</v>
      </c>
      <c r="AR17" s="11">
        <f t="shared" si="6"/>
        <v>100</v>
      </c>
      <c r="AS17" s="12">
        <f t="shared" si="7"/>
        <v>101.07526881720429</v>
      </c>
      <c r="AT17" s="11">
        <f t="shared" si="8"/>
        <v>100</v>
      </c>
      <c r="AU17"/>
    </row>
    <row r="18" spans="1:47" x14ac:dyDescent="0.25">
      <c r="A18" s="16">
        <v>4847</v>
      </c>
      <c r="B18" s="3">
        <v>10</v>
      </c>
      <c r="C18" s="3">
        <v>9.5</v>
      </c>
      <c r="D18" s="3">
        <v>9</v>
      </c>
      <c r="E18" s="3">
        <v>9</v>
      </c>
      <c r="F18" s="3">
        <v>9.5</v>
      </c>
      <c r="G18" s="3">
        <v>10</v>
      </c>
      <c r="H18" s="3">
        <v>10</v>
      </c>
      <c r="I18" s="3">
        <v>10</v>
      </c>
      <c r="J18" s="3">
        <v>9</v>
      </c>
      <c r="K18" s="3">
        <v>7</v>
      </c>
      <c r="L18" s="3">
        <v>9</v>
      </c>
      <c r="M18" s="3">
        <v>10</v>
      </c>
      <c r="N18" s="3">
        <v>9</v>
      </c>
      <c r="O18" s="3">
        <v>10</v>
      </c>
      <c r="P18" s="3">
        <v>10</v>
      </c>
      <c r="Q18" s="3">
        <v>5</v>
      </c>
      <c r="S18" s="3">
        <v>6</v>
      </c>
      <c r="T18" s="3">
        <v>6</v>
      </c>
      <c r="U18" s="3">
        <v>7</v>
      </c>
      <c r="V18" s="3">
        <v>9.5</v>
      </c>
      <c r="W18" s="3">
        <v>8</v>
      </c>
      <c r="X18" s="3">
        <v>14</v>
      </c>
      <c r="Y18" s="3">
        <v>5</v>
      </c>
      <c r="Z18" s="3">
        <v>5</v>
      </c>
      <c r="AA18" s="3">
        <v>5</v>
      </c>
      <c r="AB18" s="3">
        <v>7</v>
      </c>
      <c r="AC18" s="3">
        <v>2</v>
      </c>
      <c r="AD18" s="3">
        <v>81</v>
      </c>
      <c r="AE18" s="4">
        <v>48</v>
      </c>
      <c r="AF18" s="4">
        <v>55</v>
      </c>
      <c r="AG18" s="4">
        <v>10</v>
      </c>
      <c r="AH18" s="17">
        <f t="shared" si="9"/>
        <v>65</v>
      </c>
      <c r="AI18" s="8">
        <f t="shared" si="0"/>
        <v>64.666666666666671</v>
      </c>
      <c r="AJ18" s="4">
        <f t="shared" si="1"/>
        <v>73</v>
      </c>
      <c r="AK18" s="3">
        <f t="shared" si="2"/>
        <v>146</v>
      </c>
      <c r="AL18" s="9">
        <f t="shared" si="3"/>
        <v>94.193548387096769</v>
      </c>
      <c r="AM18" s="3">
        <f t="shared" si="4"/>
        <v>74.5</v>
      </c>
      <c r="AN18" s="9">
        <f t="shared" si="10"/>
        <v>82.320441988950279</v>
      </c>
      <c r="AO18" s="3">
        <v>6</v>
      </c>
      <c r="AP18">
        <v>12</v>
      </c>
      <c r="AQ18" s="14">
        <f t="shared" si="5"/>
        <v>84.530109507118951</v>
      </c>
      <c r="AR18" s="11">
        <f t="shared" si="6"/>
        <v>85.994167921554009</v>
      </c>
      <c r="AS18" s="12">
        <f t="shared" si="7"/>
        <v>90.085665062674508</v>
      </c>
      <c r="AT18" s="11">
        <f t="shared" si="8"/>
        <v>89.127306923709895</v>
      </c>
      <c r="AU18"/>
    </row>
    <row r="19" spans="1:47" x14ac:dyDescent="0.25">
      <c r="A19" s="16">
        <v>1815</v>
      </c>
      <c r="D19" s="3">
        <v>9</v>
      </c>
      <c r="E19" s="3">
        <v>9</v>
      </c>
      <c r="F19" s="3">
        <v>9.5</v>
      </c>
      <c r="G19" s="3">
        <v>10</v>
      </c>
      <c r="H19" s="3">
        <v>10</v>
      </c>
      <c r="I19" s="3">
        <v>10</v>
      </c>
      <c r="J19" s="3">
        <v>9</v>
      </c>
      <c r="K19" s="3">
        <v>7</v>
      </c>
      <c r="L19" s="3">
        <v>9</v>
      </c>
      <c r="M19" s="3">
        <v>10</v>
      </c>
      <c r="N19" s="3">
        <v>8</v>
      </c>
      <c r="O19" s="3">
        <v>10</v>
      </c>
      <c r="P19" s="3">
        <v>10</v>
      </c>
      <c r="Q19" s="3">
        <v>5</v>
      </c>
      <c r="R19" s="3">
        <v>5</v>
      </c>
      <c r="T19" s="3">
        <v>6.5</v>
      </c>
      <c r="U19" s="3">
        <v>8</v>
      </c>
      <c r="V19" s="3">
        <v>11</v>
      </c>
      <c r="W19" s="3">
        <v>9</v>
      </c>
      <c r="X19" s="3">
        <v>14</v>
      </c>
      <c r="Y19" s="3">
        <v>1</v>
      </c>
      <c r="Z19" s="3">
        <v>4</v>
      </c>
      <c r="AB19" s="3">
        <v>8</v>
      </c>
      <c r="AC19" s="3">
        <v>2</v>
      </c>
      <c r="AD19" s="3">
        <v>74</v>
      </c>
      <c r="AE19" s="4">
        <v>59</v>
      </c>
      <c r="AF19" s="17">
        <v>62</v>
      </c>
      <c r="AG19" s="4">
        <v>12</v>
      </c>
      <c r="AH19" s="17">
        <f t="shared" si="9"/>
        <v>74</v>
      </c>
      <c r="AI19" s="8">
        <f t="shared" si="0"/>
        <v>69</v>
      </c>
      <c r="AJ19" s="4">
        <f t="shared" si="1"/>
        <v>74</v>
      </c>
      <c r="AK19" s="3">
        <f>(B19+C19+D19+E19+F19+G19+H19+I19+J19+K19+L19+M19+N19+O19+P19+Q19+R19)*16/14</f>
        <v>149.14285714285714</v>
      </c>
      <c r="AL19" s="9">
        <f t="shared" si="3"/>
        <v>96.221198156682021</v>
      </c>
      <c r="AM19" s="3">
        <f t="shared" si="4"/>
        <v>63.5</v>
      </c>
      <c r="AN19" s="9">
        <f t="shared" si="10"/>
        <v>70.165745856353595</v>
      </c>
      <c r="AO19" s="3">
        <v>6</v>
      </c>
      <c r="AP19">
        <v>7</v>
      </c>
      <c r="AQ19" s="14">
        <f t="shared" si="5"/>
        <v>80.731157335505941</v>
      </c>
      <c r="AR19" s="11">
        <f t="shared" si="6"/>
        <v>82.129418036850169</v>
      </c>
      <c r="AS19" s="12">
        <f t="shared" si="7"/>
        <v>84.064490668839269</v>
      </c>
      <c r="AT19" s="11">
        <f t="shared" si="8"/>
        <v>83.170187576617579</v>
      </c>
      <c r="AU19"/>
    </row>
    <row r="20" spans="1:47" x14ac:dyDescent="0.25">
      <c r="A20" s="16">
        <v>9685</v>
      </c>
      <c r="B20" s="3">
        <v>8</v>
      </c>
      <c r="C20" s="3">
        <v>6</v>
      </c>
      <c r="D20" s="3">
        <v>9</v>
      </c>
      <c r="E20" s="3">
        <v>8</v>
      </c>
      <c r="F20" s="3">
        <v>10</v>
      </c>
      <c r="G20" s="3">
        <v>10</v>
      </c>
      <c r="H20" s="3">
        <v>10</v>
      </c>
      <c r="I20" s="3">
        <v>10</v>
      </c>
      <c r="K20" s="3">
        <v>7</v>
      </c>
      <c r="M20" s="3">
        <v>5</v>
      </c>
      <c r="N20" s="3">
        <v>7</v>
      </c>
      <c r="P20" s="3">
        <v>10</v>
      </c>
      <c r="R20" s="3">
        <v>5</v>
      </c>
      <c r="S20" s="3">
        <v>5</v>
      </c>
      <c r="T20" s="3">
        <v>5</v>
      </c>
      <c r="U20" s="3">
        <v>2</v>
      </c>
      <c r="V20" s="3">
        <v>6</v>
      </c>
      <c r="Y20" s="3">
        <v>2</v>
      </c>
      <c r="AC20" s="3">
        <v>3</v>
      </c>
      <c r="AD20" s="3">
        <v>80</v>
      </c>
      <c r="AE20" s="4">
        <v>64</v>
      </c>
      <c r="AF20" s="19">
        <v>83</v>
      </c>
      <c r="AG20" s="4">
        <v>1</v>
      </c>
      <c r="AH20" s="19">
        <f t="shared" si="9"/>
        <v>84</v>
      </c>
      <c r="AI20" s="8">
        <f t="shared" si="0"/>
        <v>76</v>
      </c>
      <c r="AJ20" s="4">
        <f t="shared" si="1"/>
        <v>82</v>
      </c>
      <c r="AK20" s="3">
        <f>B20+C20+D20+E20+F20+G20+H20+I20+J20+K20+L20+M20+N20+O20+P20+Q20+R20</f>
        <v>105</v>
      </c>
      <c r="AL20" s="9">
        <f t="shared" si="3"/>
        <v>67.741935483870961</v>
      </c>
      <c r="AM20" s="3">
        <f t="shared" si="4"/>
        <v>23</v>
      </c>
      <c r="AN20" s="9">
        <f t="shared" si="10"/>
        <v>25.414364640883981</v>
      </c>
      <c r="AO20" s="3">
        <v>6</v>
      </c>
      <c r="AP20">
        <v>11</v>
      </c>
      <c r="AQ20" s="13">
        <f t="shared" si="5"/>
        <v>77.192716687459153</v>
      </c>
      <c r="AR20" s="11">
        <f t="shared" si="6"/>
        <v>78.529691725801655</v>
      </c>
      <c r="AS20" s="12">
        <f t="shared" si="7"/>
        <v>81.192716687459153</v>
      </c>
      <c r="AT20" s="11">
        <f t="shared" si="8"/>
        <v>80.328964382273426</v>
      </c>
      <c r="AU20"/>
    </row>
    <row r="21" spans="1:47" x14ac:dyDescent="0.25">
      <c r="A21" s="16">
        <v>9933</v>
      </c>
      <c r="B21" s="3">
        <v>6</v>
      </c>
      <c r="C21" s="3">
        <v>6</v>
      </c>
      <c r="D21" s="3">
        <v>8</v>
      </c>
      <c r="E21" s="3">
        <v>8</v>
      </c>
      <c r="F21" s="3">
        <v>10</v>
      </c>
      <c r="G21" s="3">
        <v>10</v>
      </c>
      <c r="H21" s="3">
        <v>10</v>
      </c>
      <c r="I21" s="3">
        <v>10</v>
      </c>
      <c r="J21" s="3">
        <v>9</v>
      </c>
      <c r="K21" s="3">
        <v>7</v>
      </c>
      <c r="L21" s="3">
        <v>10</v>
      </c>
      <c r="M21" s="3">
        <v>10</v>
      </c>
      <c r="N21" s="3">
        <v>8</v>
      </c>
      <c r="O21" s="3">
        <v>10</v>
      </c>
      <c r="P21" s="3">
        <v>10</v>
      </c>
      <c r="Q21" s="3">
        <v>5</v>
      </c>
      <c r="R21" s="3">
        <v>5</v>
      </c>
      <c r="S21" s="3">
        <v>4</v>
      </c>
      <c r="T21" s="3">
        <v>5</v>
      </c>
      <c r="U21" s="3">
        <v>6.5</v>
      </c>
      <c r="V21" s="3">
        <v>1.5</v>
      </c>
      <c r="W21" s="3">
        <v>10</v>
      </c>
      <c r="X21" s="3">
        <v>3</v>
      </c>
      <c r="Y21" s="3">
        <v>10</v>
      </c>
      <c r="Z21" s="3">
        <v>4</v>
      </c>
      <c r="AA21" s="3">
        <v>8</v>
      </c>
      <c r="AB21" s="3">
        <v>3</v>
      </c>
      <c r="AD21" s="3">
        <v>66</v>
      </c>
      <c r="AE21" s="4">
        <v>38</v>
      </c>
      <c r="AF21" s="4">
        <v>53</v>
      </c>
      <c r="AG21" s="4">
        <v>7</v>
      </c>
      <c r="AH21" s="17">
        <f t="shared" si="9"/>
        <v>60</v>
      </c>
      <c r="AI21" s="8">
        <f t="shared" si="0"/>
        <v>54.666666666666664</v>
      </c>
      <c r="AJ21" s="4">
        <f t="shared" si="1"/>
        <v>63</v>
      </c>
      <c r="AK21" s="3">
        <f>B21+C21+D21+E21+F21+G21+H21+I21+J21+K21+L21+M21+N21+O21+P21+Q21+R21</f>
        <v>142</v>
      </c>
      <c r="AL21" s="9">
        <f t="shared" si="3"/>
        <v>91.612903225806448</v>
      </c>
      <c r="AM21" s="3">
        <f t="shared" si="4"/>
        <v>55</v>
      </c>
      <c r="AN21" s="9">
        <f t="shared" si="10"/>
        <v>60.773480662983424</v>
      </c>
      <c r="AO21" s="3">
        <v>6</v>
      </c>
      <c r="AP21">
        <v>8</v>
      </c>
      <c r="AQ21" s="13">
        <f t="shared" si="5"/>
        <v>69.842175092576099</v>
      </c>
      <c r="AR21" s="11">
        <f t="shared" si="6"/>
        <v>71.051839018518621</v>
      </c>
      <c r="AS21" s="12">
        <f t="shared" si="7"/>
        <v>75.397730648131656</v>
      </c>
      <c r="AT21" s="11">
        <f t="shared" si="8"/>
        <v>74.595627130598359</v>
      </c>
      <c r="AU21"/>
    </row>
    <row r="22" spans="1:47" x14ac:dyDescent="0.25">
      <c r="A22" s="16"/>
      <c r="D22" s="3">
        <v>9</v>
      </c>
      <c r="E22" s="3">
        <v>9</v>
      </c>
      <c r="F22" s="3">
        <v>9.5</v>
      </c>
      <c r="G22" s="3">
        <v>10</v>
      </c>
      <c r="H22" s="3">
        <v>10</v>
      </c>
      <c r="I22" s="3">
        <v>10</v>
      </c>
      <c r="J22" s="3">
        <v>8</v>
      </c>
      <c r="K22" s="3">
        <v>7</v>
      </c>
      <c r="L22" s="3">
        <v>10</v>
      </c>
      <c r="M22" s="3">
        <v>10</v>
      </c>
      <c r="N22" s="3">
        <v>6</v>
      </c>
      <c r="O22" s="3">
        <v>10</v>
      </c>
      <c r="P22" s="3">
        <v>10</v>
      </c>
      <c r="Q22" s="3">
        <v>5</v>
      </c>
      <c r="T22" s="3">
        <v>8</v>
      </c>
      <c r="U22" s="3">
        <v>7.5</v>
      </c>
      <c r="V22" s="3">
        <v>9</v>
      </c>
      <c r="W22" s="3">
        <v>9</v>
      </c>
      <c r="X22" s="3">
        <v>14</v>
      </c>
      <c r="AB22" s="3">
        <v>7</v>
      </c>
      <c r="AC22" s="3">
        <v>3</v>
      </c>
      <c r="AD22" s="3">
        <v>88</v>
      </c>
      <c r="AE22" s="4">
        <v>58</v>
      </c>
      <c r="AF22" s="4">
        <v>52</v>
      </c>
      <c r="AG22" s="4"/>
      <c r="AH22" s="4">
        <f t="shared" si="9"/>
        <v>52</v>
      </c>
      <c r="AI22" s="8">
        <f t="shared" si="0"/>
        <v>66</v>
      </c>
      <c r="AJ22" s="4">
        <f t="shared" si="1"/>
        <v>73</v>
      </c>
      <c r="AK22" s="3">
        <f>(B22+C22+D22+E22+F22+G22+H22+I22+J22+K22+L22+M22+N22+O22+P22+Q22+R22)*16/14</f>
        <v>141.14285714285714</v>
      </c>
      <c r="AL22" s="9">
        <f t="shared" si="3"/>
        <v>91.059907834101381</v>
      </c>
      <c r="AM22" s="3">
        <f t="shared" si="4"/>
        <v>57.5</v>
      </c>
      <c r="AN22" s="9">
        <f t="shared" si="10"/>
        <v>63.53591160220995</v>
      </c>
      <c r="AO22" s="3">
        <v>6</v>
      </c>
      <c r="AP22">
        <v>9</v>
      </c>
      <c r="AQ22" s="23">
        <f t="shared" si="5"/>
        <v>78.765969906051893</v>
      </c>
      <c r="AR22" s="11">
        <f t="shared" si="6"/>
        <v>80.130193632774763</v>
      </c>
      <c r="AS22" s="12">
        <f t="shared" si="7"/>
        <v>83.43263657271855</v>
      </c>
      <c r="AT22" s="11">
        <f t="shared" si="8"/>
        <v>82.54505533258326</v>
      </c>
      <c r="AU22"/>
    </row>
    <row r="23" spans="1:47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5"/>
      <c r="AF23" s="5"/>
      <c r="AG23" s="5"/>
      <c r="AH23" s="5"/>
      <c r="AI23" s="8"/>
      <c r="AJ23" s="4"/>
      <c r="AL23" s="9"/>
      <c r="AN23" s="9"/>
      <c r="AO23" s="2"/>
      <c r="AP23"/>
      <c r="AQ23" s="9"/>
      <c r="AR23" s="11"/>
      <c r="AS23" s="12"/>
      <c r="AT23" s="11"/>
    </row>
    <row r="24" spans="1:47" x14ac:dyDescent="0.25">
      <c r="B24" s="3">
        <f>AVERAGE(B4:B21)</f>
        <v>7.882352941176471</v>
      </c>
      <c r="C24" s="3">
        <f>AVERAGE(C4:C21)</f>
        <v>7.6875</v>
      </c>
      <c r="AG24" s="4"/>
      <c r="AH24" s="4"/>
      <c r="AK24" s="3">
        <f>MAX(AK4:AK22)</f>
        <v>155</v>
      </c>
      <c r="AM24" s="3">
        <f>MAX(AM3:AM22)</f>
        <v>90.5</v>
      </c>
      <c r="AQ24" s="3">
        <f>MAX(AQ3:AQ22)</f>
        <v>98.297491039426518</v>
      </c>
      <c r="AS24" s="4">
        <f>MAX(AS3:AS22)</f>
        <v>101.07526881720429</v>
      </c>
    </row>
    <row r="25" spans="1:47" x14ac:dyDescent="0.25">
      <c r="B25" s="3">
        <f>MEDIAN(B4:B24)</f>
        <v>8</v>
      </c>
      <c r="AG25" s="4"/>
      <c r="AH25" s="4"/>
    </row>
    <row r="26" spans="1:47" x14ac:dyDescent="0.25">
      <c r="B26" s="3" t="s">
        <v>21</v>
      </c>
    </row>
    <row r="27" spans="1:47" x14ac:dyDescent="0.25">
      <c r="C27" s="3" t="s">
        <v>24</v>
      </c>
    </row>
    <row r="28" spans="1:47" x14ac:dyDescent="0.25">
      <c r="C28" s="3" t="s">
        <v>22</v>
      </c>
    </row>
    <row r="29" spans="1:47" x14ac:dyDescent="0.25">
      <c r="C29" s="3" t="s">
        <v>23</v>
      </c>
    </row>
  </sheetData>
  <mergeCells count="2">
    <mergeCell ref="B1:Q1"/>
    <mergeCell ref="S1:AC1"/>
  </mergeCells>
  <printOptions gridLines="1"/>
  <pageMargins left="0.75" right="0.75" top="1" bottom="1" header="0.5" footer="0.5"/>
  <pageSetup scale="74" fitToWidth="2" orientation="landscape" horizontalDpi="360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 </vt:lpstr>
    </vt:vector>
  </TitlesOfParts>
  <Company>Statistician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Warsavage</dc:creator>
  <cp:lastModifiedBy>Aniket Gupta</cp:lastModifiedBy>
  <dcterms:created xsi:type="dcterms:W3CDTF">2000-10-15T19:52:19Z</dcterms:created>
  <dcterms:modified xsi:type="dcterms:W3CDTF">2024-02-03T22:22:45Z</dcterms:modified>
</cp:coreProperties>
</file>